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hony\Documents\Suffolk 1\Track &amp; Field Champs\2024\"/>
    </mc:Choice>
  </mc:AlternateContent>
  <bookViews>
    <workbookView xWindow="-105" yWindow="-105" windowWidth="23250" windowHeight="12450" firstSheet="1" activeTab="11"/>
  </bookViews>
  <sheets>
    <sheet name="Entries" sheetId="1" r:id="rId1"/>
    <sheet name="U13G" sheetId="7" r:id="rId2"/>
    <sheet name="U15G" sheetId="20" r:id="rId3"/>
    <sheet name="U17W" sheetId="19" r:id="rId4"/>
    <sheet name="U20W" sheetId="18" r:id="rId5"/>
    <sheet name="SW" sheetId="17" r:id="rId6"/>
    <sheet name="U13B" sheetId="16" r:id="rId7"/>
    <sheet name="U15B" sheetId="15" r:id="rId8"/>
    <sheet name="U17M" sheetId="14" r:id="rId9"/>
    <sheet name="U20M" sheetId="13" r:id="rId10"/>
    <sheet name="SM" sheetId="21" r:id="rId11"/>
    <sheet name="Results" sheetId="33" r:id="rId12"/>
    <sheet name="Page 2" sheetId="23" r:id="rId13"/>
    <sheet name="Page 3" sheetId="22" r:id="rId14"/>
    <sheet name="Pages 9,10,11,12,13,14,15," sheetId="8" r:id="rId15"/>
    <sheet name="Page 12" sheetId="24" r:id="rId16"/>
    <sheet name="Page 4+" sheetId="11" r:id="rId17"/>
    <sheet name="Triple" sheetId="10" r:id="rId18"/>
    <sheet name="Hammer" sheetId="30" r:id="rId19"/>
    <sheet name="Javelin" sheetId="29" r:id="rId20"/>
    <sheet name="Discus" sheetId="28" r:id="rId21"/>
    <sheet name="Shot" sheetId="31" r:id="rId22"/>
    <sheet name="Long Jump" sheetId="27" r:id="rId23"/>
    <sheet name="High Jump" sheetId="26" r:id="rId24"/>
    <sheet name="Pole Vault" sheetId="25" r:id="rId25"/>
    <sheet name="Timetable" sheetId="12" r:id="rId26"/>
    <sheet name="DATA" sheetId="2" r:id="rId27"/>
    <sheet name="Alpha List" sheetId="5" r:id="rId28"/>
    <sheet name="Reg Females" sheetId="6" r:id="rId29"/>
    <sheet name="Reg males" sheetId="4" r:id="rId30"/>
    <sheet name="Sheet1" sheetId="32" r:id="rId31"/>
  </sheets>
  <definedNames>
    <definedName name="_xlnm.Print_Area" localSheetId="20">Discus!$B$1:$BJ$61</definedName>
    <definedName name="_xlnm.Print_Area" localSheetId="18">Hammer!$B$1:$BJ$61</definedName>
    <definedName name="_xlnm.Print_Area" localSheetId="23">'High Jump'!$B$1:$BH$61</definedName>
    <definedName name="_xlnm.Print_Area" localSheetId="19">Javelin!$B$1:$BJ$92</definedName>
    <definedName name="_xlnm.Print_Area" localSheetId="22">'Long Jump'!$B$1:$BJ$114</definedName>
    <definedName name="_xlnm.Print_Area" localSheetId="14">'Pages 9,10,11,12,13,14,15,'!$B$1:$G$671</definedName>
    <definedName name="_xlnm.Print_Area" localSheetId="24">'Pole Vault'!$B$1:$BH$30</definedName>
    <definedName name="_xlnm.Print_Area" localSheetId="21">Shot!$B$1:$BJ$92</definedName>
    <definedName name="_xlnm.Print_Area" localSheetId="17">Triple!$B$1:$BJ$61</definedName>
    <definedName name="_xlnm.Print_Titles" localSheetId="0">Entries!$1:$1</definedName>
    <definedName name="_xlnm.Print_Titles" localSheetId="28">'Reg Females'!$1:$1</definedName>
    <definedName name="_xlnm.Print_Titles" localSheetId="29">'Reg males'!$1:$1</definedName>
    <definedName name="_xlnm.Print_Titles" localSheetId="10">SM!$2:$4</definedName>
    <definedName name="_xlnm.Print_Titles" localSheetId="5">SW!$2:$4</definedName>
    <definedName name="_xlnm.Print_Titles" localSheetId="6">U13B!$2:$4</definedName>
    <definedName name="_xlnm.Print_Titles" localSheetId="1">U13G!$2:$4</definedName>
    <definedName name="_xlnm.Print_Titles" localSheetId="7">U15B!$2:$4</definedName>
    <definedName name="_xlnm.Print_Titles" localSheetId="2">U15G!$2:$4</definedName>
    <definedName name="_xlnm.Print_Titles" localSheetId="8">U17M!$2:$4</definedName>
    <definedName name="_xlnm.Print_Titles" localSheetId="3">U17W!$2:$4</definedName>
    <definedName name="_xlnm.Print_Titles" localSheetId="9">U20M!$2:$4</definedName>
    <definedName name="_xlnm.Print_Titles" localSheetId="4">U20W!$2:$4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1" l="1"/>
  <c r="E5" i="21"/>
  <c r="F5" i="21"/>
  <c r="G5" i="21"/>
  <c r="H5" i="21"/>
  <c r="I5" i="21" s="1"/>
  <c r="L5" i="21"/>
  <c r="E6" i="21"/>
  <c r="F6" i="21"/>
  <c r="G6" i="21"/>
  <c r="H6" i="21"/>
  <c r="L6" i="21"/>
  <c r="E7" i="21"/>
  <c r="F7" i="21"/>
  <c r="G7" i="21"/>
  <c r="H7" i="21"/>
  <c r="L7" i="21"/>
  <c r="E8" i="21"/>
  <c r="F8" i="21"/>
  <c r="G8" i="21"/>
  <c r="H8" i="21"/>
  <c r="L8" i="21"/>
  <c r="E9" i="21"/>
  <c r="F9" i="21"/>
  <c r="G9" i="21"/>
  <c r="H9" i="21"/>
  <c r="L9" i="21"/>
  <c r="E10" i="21"/>
  <c r="F10" i="21"/>
  <c r="G10" i="21"/>
  <c r="H10" i="21"/>
  <c r="L10" i="21"/>
  <c r="E11" i="21"/>
  <c r="F11" i="21"/>
  <c r="G11" i="21"/>
  <c r="H11" i="21"/>
  <c r="L11" i="21"/>
  <c r="E12" i="21"/>
  <c r="F12" i="21"/>
  <c r="G12" i="21"/>
  <c r="H12" i="21"/>
  <c r="L12" i="21"/>
  <c r="E13" i="21"/>
  <c r="F13" i="21"/>
  <c r="G13" i="21"/>
  <c r="H13" i="21"/>
  <c r="I13" i="21"/>
  <c r="L13" i="21"/>
  <c r="E14" i="21"/>
  <c r="F14" i="21"/>
  <c r="G14" i="21"/>
  <c r="H14" i="21"/>
  <c r="L14" i="21"/>
  <c r="E15" i="21"/>
  <c r="F15" i="21"/>
  <c r="G15" i="21"/>
  <c r="H15" i="21"/>
  <c r="L15" i="21"/>
  <c r="E16" i="21"/>
  <c r="F16" i="21"/>
  <c r="G16" i="21"/>
  <c r="H16" i="21"/>
  <c r="L16" i="21"/>
  <c r="E17" i="21"/>
  <c r="F17" i="21"/>
  <c r="G17" i="21"/>
  <c r="H17" i="21"/>
  <c r="L17" i="21"/>
  <c r="E18" i="21"/>
  <c r="F18" i="21"/>
  <c r="G18" i="21"/>
  <c r="H18" i="21"/>
  <c r="L18" i="21"/>
  <c r="E19" i="21"/>
  <c r="F19" i="21"/>
  <c r="G19" i="21"/>
  <c r="H19" i="21"/>
  <c r="L19" i="21"/>
  <c r="E20" i="21"/>
  <c r="F20" i="21"/>
  <c r="G20" i="21"/>
  <c r="H20" i="21"/>
  <c r="L20" i="21"/>
  <c r="E21" i="21"/>
  <c r="F21" i="21"/>
  <c r="G21" i="21"/>
  <c r="H21" i="21"/>
  <c r="I21" i="21"/>
  <c r="L21" i="21"/>
  <c r="E22" i="21"/>
  <c r="F22" i="21"/>
  <c r="G22" i="21"/>
  <c r="H22" i="21"/>
  <c r="L22" i="21"/>
  <c r="E23" i="21"/>
  <c r="F23" i="21"/>
  <c r="G23" i="21"/>
  <c r="H23" i="21"/>
  <c r="L23" i="21"/>
  <c r="E24" i="21"/>
  <c r="F24" i="21"/>
  <c r="G24" i="21"/>
  <c r="H24" i="21"/>
  <c r="L24" i="21"/>
  <c r="E25" i="21"/>
  <c r="F25" i="21"/>
  <c r="G25" i="21"/>
  <c r="H25" i="21"/>
  <c r="L25" i="21"/>
  <c r="E26" i="21"/>
  <c r="F26" i="21"/>
  <c r="G26" i="21"/>
  <c r="H26" i="21"/>
  <c r="L26" i="21"/>
  <c r="E27" i="21"/>
  <c r="F27" i="21"/>
  <c r="G27" i="21"/>
  <c r="H27" i="21"/>
  <c r="L27" i="21"/>
  <c r="E28" i="21"/>
  <c r="F28" i="21"/>
  <c r="G28" i="21"/>
  <c r="H28" i="21"/>
  <c r="L28" i="21"/>
  <c r="E29" i="21"/>
  <c r="F29" i="21"/>
  <c r="G29" i="21"/>
  <c r="H29" i="21"/>
  <c r="I29" i="21" s="1"/>
  <c r="L29" i="21"/>
  <c r="E30" i="21"/>
  <c r="F30" i="21"/>
  <c r="G30" i="21"/>
  <c r="H30" i="21"/>
  <c r="L30" i="21"/>
  <c r="E31" i="21"/>
  <c r="F31" i="21"/>
  <c r="G31" i="21"/>
  <c r="H31" i="21"/>
  <c r="L31" i="21"/>
  <c r="E32" i="21"/>
  <c r="F32" i="21"/>
  <c r="G32" i="21"/>
  <c r="H32" i="21"/>
  <c r="L32" i="21"/>
  <c r="E33" i="21"/>
  <c r="F33" i="21"/>
  <c r="G33" i="21"/>
  <c r="H33" i="21"/>
  <c r="L33" i="21"/>
  <c r="E34" i="21"/>
  <c r="F34" i="21"/>
  <c r="G34" i="21"/>
  <c r="H34" i="21"/>
  <c r="L34" i="21"/>
  <c r="E35" i="21"/>
  <c r="F35" i="21"/>
  <c r="G35" i="21"/>
  <c r="H35" i="21"/>
  <c r="L35" i="21"/>
  <c r="E36" i="21"/>
  <c r="F36" i="21"/>
  <c r="G36" i="21"/>
  <c r="H36" i="21"/>
  <c r="L36" i="21"/>
  <c r="E37" i="21"/>
  <c r="F37" i="21"/>
  <c r="G37" i="21"/>
  <c r="H37" i="21"/>
  <c r="I37" i="21" s="1"/>
  <c r="L37" i="21"/>
  <c r="E38" i="21"/>
  <c r="F38" i="21"/>
  <c r="G38" i="21"/>
  <c r="H38" i="21"/>
  <c r="L38" i="21"/>
  <c r="E39" i="21"/>
  <c r="F39" i="21"/>
  <c r="G39" i="21"/>
  <c r="H39" i="21"/>
  <c r="L39" i="21"/>
  <c r="E40" i="21"/>
  <c r="F40" i="21"/>
  <c r="G40" i="21"/>
  <c r="H40" i="21"/>
  <c r="L40" i="21"/>
  <c r="E41" i="21"/>
  <c r="F41" i="21"/>
  <c r="G41" i="21"/>
  <c r="H41" i="21"/>
  <c r="L41" i="21"/>
  <c r="E42" i="21"/>
  <c r="F42" i="21"/>
  <c r="G42" i="21"/>
  <c r="H42" i="21"/>
  <c r="L42" i="21"/>
  <c r="E43" i="21"/>
  <c r="F43" i="21"/>
  <c r="G43" i="21"/>
  <c r="H43" i="21"/>
  <c r="L43" i="21"/>
  <c r="E44" i="21"/>
  <c r="F44" i="21"/>
  <c r="G44" i="21"/>
  <c r="H44" i="21"/>
  <c r="L44" i="21"/>
  <c r="E45" i="21"/>
  <c r="F45" i="21"/>
  <c r="G45" i="21"/>
  <c r="H45" i="21"/>
  <c r="L45" i="21"/>
  <c r="E46" i="21"/>
  <c r="F46" i="21"/>
  <c r="G46" i="21"/>
  <c r="H46" i="21"/>
  <c r="L46" i="21"/>
  <c r="E47" i="21"/>
  <c r="F47" i="21"/>
  <c r="G47" i="21"/>
  <c r="H47" i="21"/>
  <c r="L47" i="21"/>
  <c r="E48" i="21"/>
  <c r="F48" i="21"/>
  <c r="G48" i="21"/>
  <c r="H48" i="21"/>
  <c r="L48" i="21"/>
  <c r="E49" i="21"/>
  <c r="F49" i="21"/>
  <c r="G49" i="21"/>
  <c r="H49" i="21"/>
  <c r="L49" i="21"/>
  <c r="E50" i="21"/>
  <c r="F50" i="21"/>
  <c r="G50" i="21"/>
  <c r="H50" i="21"/>
  <c r="L50" i="21"/>
  <c r="E51" i="21"/>
  <c r="F51" i="21"/>
  <c r="G51" i="21"/>
  <c r="H51" i="21"/>
  <c r="L51" i="21"/>
  <c r="E52" i="21"/>
  <c r="F52" i="21"/>
  <c r="G52" i="21"/>
  <c r="H52" i="21"/>
  <c r="L52" i="21"/>
  <c r="E53" i="21"/>
  <c r="F53" i="21"/>
  <c r="G53" i="21"/>
  <c r="H53" i="21"/>
  <c r="L53" i="21"/>
  <c r="E54" i="21"/>
  <c r="F54" i="21"/>
  <c r="G54" i="21"/>
  <c r="H54" i="21"/>
  <c r="L54" i="21"/>
  <c r="E55" i="21"/>
  <c r="F55" i="21"/>
  <c r="G55" i="21"/>
  <c r="H55" i="21"/>
  <c r="L55" i="21"/>
  <c r="E56" i="21"/>
  <c r="F56" i="21"/>
  <c r="G56" i="21"/>
  <c r="H56" i="21"/>
  <c r="L56" i="21"/>
  <c r="E57" i="21"/>
  <c r="F57" i="21"/>
  <c r="G57" i="21"/>
  <c r="H57" i="21"/>
  <c r="L57" i="21"/>
  <c r="E58" i="21"/>
  <c r="F58" i="21"/>
  <c r="G58" i="21"/>
  <c r="H58" i="21"/>
  <c r="L58" i="21"/>
  <c r="E59" i="21"/>
  <c r="F59" i="21"/>
  <c r="G59" i="21"/>
  <c r="H59" i="21"/>
  <c r="L59" i="21"/>
  <c r="E60" i="21"/>
  <c r="F60" i="21"/>
  <c r="G60" i="21"/>
  <c r="H60" i="21"/>
  <c r="L60" i="21"/>
  <c r="E61" i="21"/>
  <c r="F61" i="21"/>
  <c r="G61" i="21"/>
  <c r="H61" i="21"/>
  <c r="L61" i="21"/>
  <c r="E62" i="21"/>
  <c r="F62" i="21"/>
  <c r="G62" i="21"/>
  <c r="H62" i="21"/>
  <c r="L62" i="21"/>
  <c r="E63" i="21"/>
  <c r="F63" i="21"/>
  <c r="G63" i="21"/>
  <c r="H63" i="21"/>
  <c r="L63" i="21"/>
  <c r="E64" i="21"/>
  <c r="F64" i="21"/>
  <c r="G64" i="21"/>
  <c r="H64" i="21"/>
  <c r="L64" i="21"/>
  <c r="E65" i="21"/>
  <c r="F65" i="21"/>
  <c r="G65" i="21"/>
  <c r="H65" i="21"/>
  <c r="L65" i="21"/>
  <c r="E66" i="21"/>
  <c r="F66" i="21"/>
  <c r="G66" i="21"/>
  <c r="H66" i="21"/>
  <c r="L66" i="21"/>
  <c r="E67" i="21"/>
  <c r="F67" i="21"/>
  <c r="G67" i="21"/>
  <c r="H67" i="21"/>
  <c r="L67" i="21"/>
  <c r="E68" i="21"/>
  <c r="F68" i="21"/>
  <c r="G68" i="21"/>
  <c r="H68" i="21"/>
  <c r="L68" i="21"/>
  <c r="E69" i="21"/>
  <c r="F69" i="21"/>
  <c r="G69" i="21"/>
  <c r="H69" i="21"/>
  <c r="L69" i="21"/>
  <c r="E70" i="21"/>
  <c r="F70" i="21"/>
  <c r="G70" i="21"/>
  <c r="H70" i="21"/>
  <c r="L70" i="21"/>
  <c r="E71" i="21"/>
  <c r="F71" i="21"/>
  <c r="G71" i="21"/>
  <c r="H71" i="21"/>
  <c r="L71" i="21"/>
  <c r="E72" i="21"/>
  <c r="F72" i="21"/>
  <c r="G72" i="21"/>
  <c r="H72" i="21"/>
  <c r="L72" i="21"/>
  <c r="E73" i="21"/>
  <c r="F73" i="21"/>
  <c r="G73" i="21"/>
  <c r="H73" i="21"/>
  <c r="L73" i="21"/>
  <c r="E74" i="21"/>
  <c r="F74" i="21"/>
  <c r="G74" i="21"/>
  <c r="H74" i="21"/>
  <c r="L74" i="21"/>
  <c r="E75" i="21"/>
  <c r="F75" i="21"/>
  <c r="G75" i="21"/>
  <c r="H75" i="21"/>
  <c r="L75" i="21"/>
  <c r="E76" i="21"/>
  <c r="F76" i="21"/>
  <c r="G76" i="21"/>
  <c r="H76" i="21"/>
  <c r="L76" i="21"/>
  <c r="E77" i="21"/>
  <c r="F77" i="21"/>
  <c r="G77" i="21"/>
  <c r="H77" i="21"/>
  <c r="L77" i="21"/>
  <c r="E78" i="21"/>
  <c r="F78" i="21"/>
  <c r="G78" i="21"/>
  <c r="H78" i="21"/>
  <c r="L78" i="21"/>
  <c r="E79" i="21"/>
  <c r="F79" i="21"/>
  <c r="G79" i="21"/>
  <c r="H79" i="21"/>
  <c r="L79" i="21"/>
  <c r="E80" i="21"/>
  <c r="F80" i="21"/>
  <c r="G80" i="21"/>
  <c r="H80" i="21"/>
  <c r="L80" i="21"/>
  <c r="E81" i="21"/>
  <c r="F81" i="21"/>
  <c r="G81" i="21"/>
  <c r="H81" i="21"/>
  <c r="L81" i="21"/>
  <c r="E82" i="21"/>
  <c r="F82" i="21"/>
  <c r="G82" i="21"/>
  <c r="H82" i="21"/>
  <c r="L82" i="21"/>
  <c r="E83" i="21"/>
  <c r="F83" i="21"/>
  <c r="G83" i="21"/>
  <c r="H83" i="21"/>
  <c r="L83" i="21"/>
  <c r="E84" i="21"/>
  <c r="F84" i="21"/>
  <c r="G84" i="21"/>
  <c r="H84" i="21"/>
  <c r="L84" i="21"/>
  <c r="E85" i="21"/>
  <c r="F85" i="21"/>
  <c r="G85" i="21"/>
  <c r="H85" i="21"/>
  <c r="L85" i="21"/>
  <c r="E86" i="21"/>
  <c r="F86" i="21"/>
  <c r="G86" i="21"/>
  <c r="H86" i="21"/>
  <c r="L86" i="21"/>
  <c r="E87" i="21"/>
  <c r="F87" i="21"/>
  <c r="G87" i="21"/>
  <c r="H87" i="21"/>
  <c r="L87" i="21"/>
  <c r="E88" i="21"/>
  <c r="F88" i="21"/>
  <c r="G88" i="21"/>
  <c r="H88" i="21"/>
  <c r="L88" i="21"/>
  <c r="E89" i="21"/>
  <c r="F89" i="21"/>
  <c r="G89" i="21"/>
  <c r="H89" i="21"/>
  <c r="L89" i="21"/>
  <c r="E90" i="21"/>
  <c r="F90" i="21"/>
  <c r="G90" i="21"/>
  <c r="H90" i="21"/>
  <c r="L90" i="21"/>
  <c r="E91" i="21"/>
  <c r="F91" i="21"/>
  <c r="G91" i="21"/>
  <c r="H91" i="21"/>
  <c r="L91" i="21"/>
  <c r="E92" i="21"/>
  <c r="F92" i="21"/>
  <c r="G92" i="21"/>
  <c r="H92" i="21"/>
  <c r="L92" i="21"/>
  <c r="E93" i="21"/>
  <c r="F93" i="21"/>
  <c r="G93" i="21"/>
  <c r="H93" i="21"/>
  <c r="L93" i="21"/>
  <c r="E94" i="21"/>
  <c r="F94" i="21"/>
  <c r="G94" i="21"/>
  <c r="H94" i="21"/>
  <c r="L94" i="21"/>
  <c r="E95" i="21"/>
  <c r="F95" i="21"/>
  <c r="G95" i="21"/>
  <c r="H95" i="21"/>
  <c r="L95" i="21"/>
  <c r="E96" i="21"/>
  <c r="F96" i="21"/>
  <c r="G96" i="21"/>
  <c r="H96" i="21"/>
  <c r="L96" i="21"/>
  <c r="E97" i="21"/>
  <c r="F97" i="21"/>
  <c r="G97" i="21"/>
  <c r="H97" i="21"/>
  <c r="L97" i="21"/>
  <c r="E98" i="21"/>
  <c r="F98" i="21"/>
  <c r="G98" i="21"/>
  <c r="H98" i="21"/>
  <c r="L98" i="21"/>
  <c r="E99" i="21"/>
  <c r="F99" i="21"/>
  <c r="G99" i="21"/>
  <c r="H99" i="21"/>
  <c r="L99" i="21"/>
  <c r="E100" i="21"/>
  <c r="F100" i="21"/>
  <c r="G100" i="21"/>
  <c r="H100" i="21"/>
  <c r="L100" i="21"/>
  <c r="E101" i="21"/>
  <c r="F101" i="21"/>
  <c r="G101" i="21"/>
  <c r="H101" i="21"/>
  <c r="I101" i="21"/>
  <c r="L101" i="21"/>
  <c r="E102" i="21"/>
  <c r="F102" i="21"/>
  <c r="G102" i="21"/>
  <c r="H102" i="21"/>
  <c r="L102" i="21"/>
  <c r="E103" i="21"/>
  <c r="F103" i="21"/>
  <c r="G103" i="21"/>
  <c r="H103" i="21"/>
  <c r="L103" i="21"/>
  <c r="E104" i="21"/>
  <c r="F104" i="21"/>
  <c r="G104" i="21"/>
  <c r="H104" i="21"/>
  <c r="L104" i="21"/>
  <c r="E105" i="21"/>
  <c r="F105" i="21"/>
  <c r="G105" i="21"/>
  <c r="H105" i="21"/>
  <c r="L105" i="21"/>
  <c r="E106" i="21"/>
  <c r="F106" i="21"/>
  <c r="G106" i="21"/>
  <c r="H106" i="21"/>
  <c r="L106" i="21"/>
  <c r="E107" i="21"/>
  <c r="F107" i="21"/>
  <c r="G107" i="21"/>
  <c r="H107" i="21"/>
  <c r="L107" i="21"/>
  <c r="E108" i="21"/>
  <c r="F108" i="21"/>
  <c r="G108" i="21"/>
  <c r="H108" i="21"/>
  <c r="L108" i="21"/>
  <c r="E109" i="21"/>
  <c r="F109" i="21"/>
  <c r="G109" i="21"/>
  <c r="H109" i="21"/>
  <c r="L109" i="21"/>
  <c r="E110" i="21"/>
  <c r="F110" i="21"/>
  <c r="G110" i="21"/>
  <c r="H110" i="21"/>
  <c r="L110" i="21"/>
  <c r="E111" i="21"/>
  <c r="F111" i="21"/>
  <c r="G111" i="21"/>
  <c r="H111" i="21"/>
  <c r="L111" i="21"/>
  <c r="E112" i="21"/>
  <c r="F112" i="21"/>
  <c r="G112" i="21"/>
  <c r="H112" i="21"/>
  <c r="L112" i="21"/>
  <c r="E113" i="21"/>
  <c r="F113" i="21"/>
  <c r="G113" i="21"/>
  <c r="H113" i="21"/>
  <c r="L113" i="21"/>
  <c r="E114" i="21"/>
  <c r="F114" i="21"/>
  <c r="G114" i="21"/>
  <c r="H114" i="21"/>
  <c r="L114" i="21"/>
  <c r="E115" i="21"/>
  <c r="F115" i="21"/>
  <c r="G115" i="21"/>
  <c r="H115" i="21"/>
  <c r="L115" i="21"/>
  <c r="E116" i="21"/>
  <c r="F116" i="21"/>
  <c r="G116" i="21"/>
  <c r="H116" i="21"/>
  <c r="L116" i="21"/>
  <c r="E117" i="21"/>
  <c r="F117" i="21"/>
  <c r="G117" i="21"/>
  <c r="H117" i="21"/>
  <c r="L117" i="21"/>
  <c r="E118" i="21"/>
  <c r="F118" i="21"/>
  <c r="G118" i="21"/>
  <c r="H118" i="21"/>
  <c r="L118" i="21"/>
  <c r="E119" i="21"/>
  <c r="F119" i="21"/>
  <c r="G119" i="21"/>
  <c r="H119" i="21"/>
  <c r="L119" i="21"/>
  <c r="E120" i="21"/>
  <c r="F120" i="21"/>
  <c r="G120" i="21"/>
  <c r="H120" i="21"/>
  <c r="L120" i="21"/>
  <c r="E121" i="21"/>
  <c r="F121" i="21"/>
  <c r="G121" i="21"/>
  <c r="H121" i="21"/>
  <c r="L121" i="21"/>
  <c r="E122" i="21"/>
  <c r="F122" i="21"/>
  <c r="G122" i="21"/>
  <c r="H122" i="21"/>
  <c r="L122" i="21"/>
  <c r="E123" i="21"/>
  <c r="F123" i="21"/>
  <c r="G123" i="21"/>
  <c r="H123" i="21"/>
  <c r="L123" i="21"/>
  <c r="E124" i="21"/>
  <c r="F124" i="21"/>
  <c r="G124" i="21"/>
  <c r="H124" i="21"/>
  <c r="L124" i="21"/>
  <c r="E125" i="21"/>
  <c r="F125" i="21"/>
  <c r="G125" i="21"/>
  <c r="H125" i="21"/>
  <c r="I125" i="21" s="1"/>
  <c r="L125" i="21"/>
  <c r="E126" i="21"/>
  <c r="F126" i="21"/>
  <c r="G126" i="21"/>
  <c r="H126" i="21"/>
  <c r="L126" i="21"/>
  <c r="E127" i="21"/>
  <c r="F127" i="21"/>
  <c r="G127" i="21"/>
  <c r="H127" i="21"/>
  <c r="L127" i="21"/>
  <c r="E128" i="21"/>
  <c r="F128" i="21"/>
  <c r="G128" i="21"/>
  <c r="H128" i="21"/>
  <c r="L128" i="21"/>
  <c r="E129" i="21"/>
  <c r="F129" i="21"/>
  <c r="G129" i="21"/>
  <c r="H129" i="21"/>
  <c r="L129" i="21"/>
  <c r="E130" i="21"/>
  <c r="F130" i="21"/>
  <c r="G130" i="21"/>
  <c r="H130" i="21"/>
  <c r="L130" i="21"/>
  <c r="E131" i="21"/>
  <c r="F131" i="21"/>
  <c r="G131" i="21"/>
  <c r="H131" i="21"/>
  <c r="L131" i="21"/>
  <c r="E132" i="21"/>
  <c r="F132" i="21"/>
  <c r="G132" i="21"/>
  <c r="H132" i="21"/>
  <c r="L132" i="21"/>
  <c r="E133" i="21"/>
  <c r="F133" i="21"/>
  <c r="G133" i="21"/>
  <c r="H133" i="21"/>
  <c r="I133" i="21" s="1"/>
  <c r="L133" i="21"/>
  <c r="E134" i="21"/>
  <c r="F134" i="21"/>
  <c r="G134" i="21"/>
  <c r="H134" i="21"/>
  <c r="L134" i="21"/>
  <c r="E135" i="21"/>
  <c r="F135" i="21"/>
  <c r="G135" i="21"/>
  <c r="H135" i="21"/>
  <c r="L135" i="21"/>
  <c r="E136" i="21"/>
  <c r="F136" i="21"/>
  <c r="G136" i="21"/>
  <c r="H136" i="21"/>
  <c r="L136" i="21"/>
  <c r="E137" i="21"/>
  <c r="F137" i="21"/>
  <c r="G137" i="21"/>
  <c r="H137" i="21"/>
  <c r="L137" i="21"/>
  <c r="E138" i="21"/>
  <c r="F138" i="21"/>
  <c r="G138" i="21"/>
  <c r="H138" i="21"/>
  <c r="L138" i="21"/>
  <c r="E139" i="21"/>
  <c r="F139" i="21"/>
  <c r="G139" i="21"/>
  <c r="H139" i="21"/>
  <c r="L139" i="21"/>
  <c r="E140" i="21"/>
  <c r="F140" i="21"/>
  <c r="G140" i="21"/>
  <c r="H140" i="21"/>
  <c r="L140" i="21"/>
  <c r="E141" i="21"/>
  <c r="F141" i="21"/>
  <c r="G141" i="21"/>
  <c r="H141" i="21"/>
  <c r="I141" i="21"/>
  <c r="L141" i="21"/>
  <c r="E142" i="21"/>
  <c r="F142" i="21"/>
  <c r="G142" i="21"/>
  <c r="H142" i="21"/>
  <c r="L142" i="21"/>
  <c r="E143" i="21"/>
  <c r="F143" i="21"/>
  <c r="G143" i="21"/>
  <c r="H143" i="21"/>
  <c r="L143" i="21"/>
  <c r="E144" i="21"/>
  <c r="F144" i="21"/>
  <c r="G144" i="21"/>
  <c r="H144" i="21"/>
  <c r="L144" i="21"/>
  <c r="E145" i="21"/>
  <c r="F145" i="21"/>
  <c r="G145" i="21"/>
  <c r="H145" i="21"/>
  <c r="L145" i="21"/>
  <c r="E146" i="21"/>
  <c r="F146" i="21"/>
  <c r="G146" i="21"/>
  <c r="H146" i="21"/>
  <c r="L146" i="21"/>
  <c r="E147" i="21"/>
  <c r="F147" i="21"/>
  <c r="G147" i="21"/>
  <c r="H147" i="21"/>
  <c r="L147" i="21"/>
  <c r="E148" i="21"/>
  <c r="F148" i="21"/>
  <c r="G148" i="21"/>
  <c r="H148" i="21"/>
  <c r="L148" i="21"/>
  <c r="E149" i="21"/>
  <c r="F149" i="21"/>
  <c r="G149" i="21"/>
  <c r="H149" i="21"/>
  <c r="I149" i="21"/>
  <c r="L149" i="21"/>
  <c r="E150" i="21"/>
  <c r="F150" i="21"/>
  <c r="G150" i="21"/>
  <c r="H150" i="21"/>
  <c r="L150" i="21"/>
  <c r="E151" i="21"/>
  <c r="F151" i="21"/>
  <c r="G151" i="21"/>
  <c r="H151" i="21"/>
  <c r="L151" i="21"/>
  <c r="E152" i="21"/>
  <c r="F152" i="21"/>
  <c r="G152" i="21"/>
  <c r="H152" i="21"/>
  <c r="L152" i="21"/>
  <c r="E153" i="21"/>
  <c r="F153" i="21"/>
  <c r="G153" i="21"/>
  <c r="H153" i="21"/>
  <c r="I153" i="21" s="1"/>
  <c r="L153" i="21"/>
  <c r="E154" i="21"/>
  <c r="F154" i="21"/>
  <c r="G154" i="21"/>
  <c r="H154" i="21"/>
  <c r="L154" i="21"/>
  <c r="E155" i="21"/>
  <c r="F155" i="21"/>
  <c r="G155" i="21"/>
  <c r="H155" i="21"/>
  <c r="L155" i="21"/>
  <c r="E156" i="21"/>
  <c r="F156" i="21"/>
  <c r="G156" i="21"/>
  <c r="H156" i="21"/>
  <c r="L156" i="21"/>
  <c r="E157" i="21"/>
  <c r="F157" i="21"/>
  <c r="G157" i="21"/>
  <c r="H157" i="21"/>
  <c r="L157" i="21"/>
  <c r="E158" i="21"/>
  <c r="F158" i="21"/>
  <c r="G158" i="21"/>
  <c r="H158" i="21"/>
  <c r="L158" i="21"/>
  <c r="E159" i="21"/>
  <c r="F159" i="21"/>
  <c r="G159" i="21"/>
  <c r="H159" i="21"/>
  <c r="L159" i="21"/>
  <c r="E160" i="21"/>
  <c r="F160" i="21"/>
  <c r="G160" i="21"/>
  <c r="H160" i="21"/>
  <c r="L160" i="21"/>
  <c r="E161" i="21"/>
  <c r="F161" i="21"/>
  <c r="G161" i="21"/>
  <c r="H161" i="21"/>
  <c r="I161" i="21" s="1"/>
  <c r="L161" i="21"/>
  <c r="E162" i="21"/>
  <c r="F162" i="21"/>
  <c r="G162" i="21"/>
  <c r="H162" i="21"/>
  <c r="L162" i="21"/>
  <c r="E163" i="21"/>
  <c r="F163" i="21"/>
  <c r="G163" i="21"/>
  <c r="H163" i="21"/>
  <c r="L163" i="21"/>
  <c r="E164" i="21"/>
  <c r="F164" i="21"/>
  <c r="G164" i="21"/>
  <c r="H164" i="21"/>
  <c r="L164" i="21"/>
  <c r="E165" i="21"/>
  <c r="F165" i="21"/>
  <c r="G165" i="21"/>
  <c r="H165" i="21"/>
  <c r="L165" i="21"/>
  <c r="E166" i="21"/>
  <c r="F166" i="21"/>
  <c r="G166" i="21"/>
  <c r="H166" i="21"/>
  <c r="L166" i="21"/>
  <c r="E167" i="21"/>
  <c r="F167" i="21"/>
  <c r="G167" i="21"/>
  <c r="H167" i="21"/>
  <c r="L167" i="21"/>
  <c r="E168" i="21"/>
  <c r="F168" i="21"/>
  <c r="G168" i="21"/>
  <c r="H168" i="21"/>
  <c r="L168" i="21"/>
  <c r="E169" i="21"/>
  <c r="F169" i="21"/>
  <c r="G169" i="21"/>
  <c r="H169" i="21"/>
  <c r="I169" i="21"/>
  <c r="L169" i="21"/>
  <c r="E170" i="21"/>
  <c r="F170" i="21"/>
  <c r="G170" i="21"/>
  <c r="H170" i="21"/>
  <c r="L170" i="21"/>
  <c r="E171" i="21"/>
  <c r="F171" i="21"/>
  <c r="G171" i="21"/>
  <c r="H171" i="21"/>
  <c r="L171" i="21"/>
  <c r="E172" i="21"/>
  <c r="F172" i="21"/>
  <c r="G172" i="21"/>
  <c r="H172" i="21"/>
  <c r="L172" i="21"/>
  <c r="E173" i="21"/>
  <c r="F173" i="21"/>
  <c r="G173" i="21"/>
  <c r="H173" i="21"/>
  <c r="L173" i="21"/>
  <c r="E174" i="21"/>
  <c r="F174" i="21"/>
  <c r="G174" i="21"/>
  <c r="H174" i="21"/>
  <c r="L174" i="21"/>
  <c r="E175" i="21"/>
  <c r="F175" i="21"/>
  <c r="G175" i="21"/>
  <c r="H175" i="21"/>
  <c r="L175" i="21"/>
  <c r="E176" i="21"/>
  <c r="F176" i="21"/>
  <c r="G176" i="21"/>
  <c r="H176" i="21"/>
  <c r="L176" i="21"/>
  <c r="E177" i="21"/>
  <c r="F177" i="21"/>
  <c r="G177" i="21"/>
  <c r="H177" i="21"/>
  <c r="I177" i="21"/>
  <c r="L177" i="21"/>
  <c r="K53" i="20" l="1"/>
  <c r="K21" i="14"/>
  <c r="H176" i="20"/>
  <c r="H175" i="20"/>
  <c r="E262" i="8"/>
  <c r="B15" i="26" l="1"/>
  <c r="B69" i="31" l="1"/>
  <c r="B76" i="31"/>
  <c r="B81" i="27"/>
  <c r="M81" i="27"/>
  <c r="B47" i="29"/>
  <c r="B48" i="29"/>
  <c r="B13" i="10"/>
  <c r="B14" i="10"/>
  <c r="B15" i="10"/>
  <c r="B16" i="10"/>
  <c r="B18" i="10"/>
  <c r="B10" i="10"/>
  <c r="B11" i="10"/>
  <c r="B49" i="31"/>
  <c r="B50" i="31"/>
  <c r="B51" i="31"/>
  <c r="B45" i="31"/>
  <c r="B46" i="31"/>
  <c r="B47" i="31"/>
  <c r="B44" i="31"/>
  <c r="B41" i="31"/>
  <c r="M8" i="29"/>
  <c r="B15" i="29"/>
  <c r="B16" i="29"/>
  <c r="B17" i="29"/>
  <c r="B18" i="29"/>
  <c r="B13" i="29"/>
  <c r="B10" i="29"/>
  <c r="B44" i="27"/>
  <c r="B48" i="28"/>
  <c r="B45" i="28"/>
  <c r="B43" i="28"/>
  <c r="B23" i="31"/>
  <c r="B24" i="31"/>
  <c r="B22" i="31"/>
  <c r="B18" i="31"/>
  <c r="B13" i="31"/>
  <c r="B47" i="27"/>
  <c r="B48" i="27"/>
  <c r="B19" i="28"/>
  <c r="B16" i="28"/>
  <c r="B12" i="28"/>
  <c r="B17" i="28"/>
  <c r="B14" i="28"/>
  <c r="B15" i="28"/>
  <c r="B8" i="28"/>
  <c r="B16" i="26"/>
  <c r="B11" i="26"/>
  <c r="B12" i="26"/>
  <c r="B21" i="27"/>
  <c r="B20" i="30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C81" i="27" s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C8" i="29" s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" i="1"/>
  <c r="C52" i="27" l="1"/>
  <c r="G83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G93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G102" i="8"/>
  <c r="G103" i="8"/>
  <c r="F104" i="8"/>
  <c r="G104" i="8"/>
  <c r="F105" i="8"/>
  <c r="G105" i="8"/>
  <c r="F106" i="8"/>
  <c r="G106" i="8"/>
  <c r="E391" i="8" l="1"/>
  <c r="B665" i="8"/>
  <c r="C665" i="8"/>
  <c r="D665" i="8"/>
  <c r="E665" i="8"/>
  <c r="F665" i="8"/>
  <c r="G665" i="8"/>
  <c r="B644" i="8"/>
  <c r="C644" i="8"/>
  <c r="D644" i="8"/>
  <c r="E644" i="8"/>
  <c r="F644" i="8"/>
  <c r="G644" i="8"/>
  <c r="B613" i="8"/>
  <c r="C613" i="8"/>
  <c r="D613" i="8"/>
  <c r="E613" i="8"/>
  <c r="F613" i="8"/>
  <c r="G613" i="8"/>
  <c r="B614" i="8"/>
  <c r="C614" i="8"/>
  <c r="D614" i="8"/>
  <c r="E614" i="8"/>
  <c r="F614" i="8"/>
  <c r="G614" i="8"/>
  <c r="B615" i="8"/>
  <c r="C615" i="8"/>
  <c r="D615" i="8"/>
  <c r="G615" i="8"/>
  <c r="B590" i="8"/>
  <c r="C590" i="8"/>
  <c r="D590" i="8"/>
  <c r="E590" i="8"/>
  <c r="F590" i="8"/>
  <c r="G590" i="8"/>
  <c r="B591" i="8"/>
  <c r="C591" i="8"/>
  <c r="D591" i="8"/>
  <c r="E591" i="8"/>
  <c r="F591" i="8"/>
  <c r="G591" i="8"/>
  <c r="E569" i="8"/>
  <c r="F522" i="8"/>
  <c r="E522" i="8"/>
  <c r="B92" i="8"/>
  <c r="C92" i="8"/>
  <c r="D92" i="8"/>
  <c r="E92" i="8"/>
  <c r="B373" i="8"/>
  <c r="C373" i="8"/>
  <c r="D373" i="8"/>
  <c r="E373" i="8"/>
  <c r="F373" i="8"/>
  <c r="G373" i="8"/>
  <c r="B666" i="8"/>
  <c r="C666" i="8"/>
  <c r="D666" i="8"/>
  <c r="E666" i="8"/>
  <c r="F666" i="8"/>
  <c r="G666" i="8"/>
  <c r="B657" i="8"/>
  <c r="C657" i="8"/>
  <c r="D657" i="8"/>
  <c r="E657" i="8"/>
  <c r="F657" i="8"/>
  <c r="G657" i="8"/>
  <c r="B658" i="8"/>
  <c r="C658" i="8"/>
  <c r="D658" i="8"/>
  <c r="G658" i="8"/>
  <c r="B660" i="8"/>
  <c r="C660" i="8"/>
  <c r="D660" i="8"/>
  <c r="E660" i="8"/>
  <c r="F660" i="8"/>
  <c r="G660" i="8"/>
  <c r="B661" i="8"/>
  <c r="C661" i="8"/>
  <c r="D661" i="8"/>
  <c r="G661" i="8"/>
  <c r="B663" i="8"/>
  <c r="C663" i="8"/>
  <c r="D663" i="8"/>
  <c r="E663" i="8"/>
  <c r="F663" i="8"/>
  <c r="G663" i="8"/>
  <c r="B664" i="8"/>
  <c r="C664" i="8"/>
  <c r="D664" i="8"/>
  <c r="E664" i="8"/>
  <c r="F664" i="8"/>
  <c r="G664" i="8"/>
  <c r="B632" i="8"/>
  <c r="C632" i="8"/>
  <c r="D632" i="8"/>
  <c r="E632" i="8"/>
  <c r="F632" i="8"/>
  <c r="G632" i="8"/>
  <c r="B633" i="8"/>
  <c r="C633" i="8"/>
  <c r="D633" i="8"/>
  <c r="G633" i="8"/>
  <c r="B635" i="8"/>
  <c r="C635" i="8"/>
  <c r="D635" i="8"/>
  <c r="E635" i="8"/>
  <c r="F635" i="8"/>
  <c r="G635" i="8"/>
  <c r="B636" i="8"/>
  <c r="C636" i="8"/>
  <c r="D636" i="8"/>
  <c r="G636" i="8"/>
  <c r="B638" i="8"/>
  <c r="C638" i="8"/>
  <c r="D638" i="8"/>
  <c r="E638" i="8"/>
  <c r="F638" i="8"/>
  <c r="G638" i="8"/>
  <c r="B639" i="8"/>
  <c r="C639" i="8"/>
  <c r="D639" i="8"/>
  <c r="E639" i="8"/>
  <c r="F639" i="8"/>
  <c r="G639" i="8"/>
  <c r="G641" i="8"/>
  <c r="B642" i="8"/>
  <c r="C642" i="8"/>
  <c r="D642" i="8"/>
  <c r="E642" i="8"/>
  <c r="F642" i="8"/>
  <c r="G642" i="8"/>
  <c r="B643" i="8"/>
  <c r="C643" i="8"/>
  <c r="D643" i="8"/>
  <c r="E643" i="8"/>
  <c r="F643" i="8"/>
  <c r="G643" i="8"/>
  <c r="G646" i="8"/>
  <c r="B647" i="8"/>
  <c r="C647" i="8"/>
  <c r="D647" i="8"/>
  <c r="E647" i="8"/>
  <c r="F647" i="8"/>
  <c r="G647" i="8"/>
  <c r="B648" i="8"/>
  <c r="C648" i="8"/>
  <c r="D648" i="8"/>
  <c r="E648" i="8"/>
  <c r="F648" i="8"/>
  <c r="G648" i="8"/>
  <c r="B649" i="8"/>
  <c r="C649" i="8"/>
  <c r="D649" i="8"/>
  <c r="G649" i="8"/>
  <c r="B651" i="8"/>
  <c r="C651" i="8"/>
  <c r="D651" i="8"/>
  <c r="E651" i="8"/>
  <c r="F651" i="8"/>
  <c r="G651" i="8"/>
  <c r="B652" i="8"/>
  <c r="C652" i="8"/>
  <c r="D652" i="8"/>
  <c r="E652" i="8"/>
  <c r="F652" i="8"/>
  <c r="G652" i="8"/>
  <c r="B653" i="8"/>
  <c r="C653" i="8"/>
  <c r="D653" i="8"/>
  <c r="E653" i="8"/>
  <c r="F653" i="8"/>
  <c r="G653" i="8"/>
  <c r="B654" i="8"/>
  <c r="C654" i="8"/>
  <c r="D654" i="8"/>
  <c r="E654" i="8"/>
  <c r="F654" i="8"/>
  <c r="G654" i="8"/>
  <c r="B617" i="8"/>
  <c r="C617" i="8"/>
  <c r="D617" i="8"/>
  <c r="E617" i="8"/>
  <c r="F617" i="8"/>
  <c r="G617" i="8"/>
  <c r="B618" i="8"/>
  <c r="C618" i="8"/>
  <c r="D618" i="8"/>
  <c r="E618" i="8"/>
  <c r="F618" i="8"/>
  <c r="G618" i="8"/>
  <c r="B619" i="8"/>
  <c r="C619" i="8"/>
  <c r="D619" i="8"/>
  <c r="E619" i="8"/>
  <c r="F619" i="8"/>
  <c r="G619" i="8"/>
  <c r="B620" i="8"/>
  <c r="C620" i="8"/>
  <c r="D620" i="8"/>
  <c r="E620" i="8"/>
  <c r="F620" i="8"/>
  <c r="G620" i="8"/>
  <c r="B621" i="8"/>
  <c r="C621" i="8"/>
  <c r="D621" i="8"/>
  <c r="G621" i="8"/>
  <c r="B623" i="8"/>
  <c r="C623" i="8"/>
  <c r="D623" i="8"/>
  <c r="E623" i="8"/>
  <c r="F623" i="8"/>
  <c r="G623" i="8"/>
  <c r="B624" i="8"/>
  <c r="C624" i="8"/>
  <c r="D624" i="8"/>
  <c r="E624" i="8"/>
  <c r="F624" i="8"/>
  <c r="G624" i="8"/>
  <c r="B625" i="8"/>
  <c r="C625" i="8"/>
  <c r="D625" i="8"/>
  <c r="E625" i="8"/>
  <c r="F625" i="8"/>
  <c r="G625" i="8"/>
  <c r="B626" i="8"/>
  <c r="C626" i="8"/>
  <c r="D626" i="8"/>
  <c r="E626" i="8"/>
  <c r="F626" i="8"/>
  <c r="G626" i="8"/>
  <c r="B627" i="8"/>
  <c r="C627" i="8"/>
  <c r="D627" i="8"/>
  <c r="G627" i="8"/>
  <c r="B629" i="8"/>
  <c r="C629" i="8"/>
  <c r="D629" i="8"/>
  <c r="E629" i="8"/>
  <c r="F629" i="8"/>
  <c r="G629" i="8"/>
  <c r="B630" i="8"/>
  <c r="C630" i="8"/>
  <c r="D630" i="8"/>
  <c r="G630" i="8"/>
  <c r="G612" i="8"/>
  <c r="F612" i="8"/>
  <c r="E612" i="8"/>
  <c r="D612" i="8"/>
  <c r="C612" i="8"/>
  <c r="B612" i="8"/>
  <c r="B589" i="8"/>
  <c r="C589" i="8"/>
  <c r="D589" i="8"/>
  <c r="E589" i="8"/>
  <c r="F589" i="8"/>
  <c r="G589" i="8"/>
  <c r="B594" i="8"/>
  <c r="C594" i="8"/>
  <c r="D594" i="8"/>
  <c r="E594" i="8"/>
  <c r="F594" i="8"/>
  <c r="G594" i="8"/>
  <c r="B595" i="8"/>
  <c r="C595" i="8"/>
  <c r="D595" i="8"/>
  <c r="E595" i="8"/>
  <c r="F595" i="8"/>
  <c r="G595" i="8"/>
  <c r="B596" i="8"/>
  <c r="C596" i="8"/>
  <c r="D596" i="8"/>
  <c r="E596" i="8"/>
  <c r="F596" i="8"/>
  <c r="G596" i="8"/>
  <c r="B597" i="8"/>
  <c r="C597" i="8"/>
  <c r="D597" i="8"/>
  <c r="E597" i="8"/>
  <c r="F597" i="8"/>
  <c r="G597" i="8"/>
  <c r="B598" i="8"/>
  <c r="C598" i="8"/>
  <c r="D598" i="8"/>
  <c r="G598" i="8"/>
  <c r="B600" i="8"/>
  <c r="C600" i="8"/>
  <c r="D600" i="8"/>
  <c r="E600" i="8"/>
  <c r="F600" i="8"/>
  <c r="G600" i="8"/>
  <c r="B601" i="8"/>
  <c r="C601" i="8"/>
  <c r="D601" i="8"/>
  <c r="E601" i="8"/>
  <c r="F601" i="8"/>
  <c r="G601" i="8"/>
  <c r="B602" i="8"/>
  <c r="C602" i="8"/>
  <c r="D602" i="8"/>
  <c r="E602" i="8"/>
  <c r="F602" i="8"/>
  <c r="G602" i="8"/>
  <c r="B603" i="8"/>
  <c r="C603" i="8"/>
  <c r="D603" i="8"/>
  <c r="E603" i="8"/>
  <c r="F603" i="8"/>
  <c r="G603" i="8"/>
  <c r="B604" i="8"/>
  <c r="C604" i="8"/>
  <c r="D604" i="8"/>
  <c r="E604" i="8"/>
  <c r="F604" i="8"/>
  <c r="G604" i="8"/>
  <c r="B607" i="8"/>
  <c r="C607" i="8"/>
  <c r="D607" i="8"/>
  <c r="E607" i="8"/>
  <c r="F607" i="8"/>
  <c r="G607" i="8"/>
  <c r="B565" i="8"/>
  <c r="C565" i="8"/>
  <c r="D565" i="8"/>
  <c r="E565" i="8"/>
  <c r="F565" i="8"/>
  <c r="G565" i="8"/>
  <c r="B566" i="8"/>
  <c r="C566" i="8"/>
  <c r="D566" i="8"/>
  <c r="E566" i="8"/>
  <c r="F566" i="8"/>
  <c r="G566" i="8"/>
  <c r="B567" i="8"/>
  <c r="C567" i="8"/>
  <c r="D567" i="8"/>
  <c r="E567" i="8"/>
  <c r="F567" i="8"/>
  <c r="G567" i="8"/>
  <c r="B568" i="8"/>
  <c r="C568" i="8"/>
  <c r="D568" i="8"/>
  <c r="E568" i="8"/>
  <c r="F568" i="8"/>
  <c r="G568" i="8"/>
  <c r="B569" i="8"/>
  <c r="C569" i="8"/>
  <c r="D569" i="8"/>
  <c r="F569" i="8"/>
  <c r="G569" i="8"/>
  <c r="B570" i="8"/>
  <c r="C570" i="8"/>
  <c r="D570" i="8"/>
  <c r="G570" i="8"/>
  <c r="B572" i="8"/>
  <c r="C572" i="8"/>
  <c r="D572" i="8"/>
  <c r="E572" i="8"/>
  <c r="F572" i="8"/>
  <c r="G572" i="8"/>
  <c r="B573" i="8"/>
  <c r="C573" i="8"/>
  <c r="D573" i="8"/>
  <c r="G573" i="8"/>
  <c r="B575" i="8"/>
  <c r="C575" i="8"/>
  <c r="D575" i="8"/>
  <c r="E575" i="8"/>
  <c r="F575" i="8"/>
  <c r="G575" i="8"/>
  <c r="B576" i="8"/>
  <c r="C576" i="8"/>
  <c r="D576" i="8"/>
  <c r="E576" i="8"/>
  <c r="F576" i="8"/>
  <c r="G576" i="8"/>
  <c r="B577" i="8"/>
  <c r="C577" i="8"/>
  <c r="D577" i="8"/>
  <c r="G577" i="8"/>
  <c r="B579" i="8"/>
  <c r="C579" i="8"/>
  <c r="D579" i="8"/>
  <c r="E579" i="8"/>
  <c r="F579" i="8"/>
  <c r="G579" i="8"/>
  <c r="B580" i="8"/>
  <c r="C580" i="8"/>
  <c r="D580" i="8"/>
  <c r="G580" i="8"/>
  <c r="B582" i="8"/>
  <c r="C582" i="8"/>
  <c r="D582" i="8"/>
  <c r="E582" i="8"/>
  <c r="F582" i="8"/>
  <c r="G582" i="8"/>
  <c r="B583" i="8"/>
  <c r="C583" i="8"/>
  <c r="D583" i="8"/>
  <c r="G583" i="8"/>
  <c r="B585" i="8"/>
  <c r="C585" i="8"/>
  <c r="D585" i="8"/>
  <c r="E585" i="8"/>
  <c r="F585" i="8"/>
  <c r="G585" i="8"/>
  <c r="B586" i="8"/>
  <c r="C586" i="8"/>
  <c r="D586" i="8"/>
  <c r="G586" i="8"/>
  <c r="B588" i="8"/>
  <c r="C588" i="8"/>
  <c r="D588" i="8"/>
  <c r="E588" i="8"/>
  <c r="F588" i="8"/>
  <c r="G588" i="8"/>
  <c r="B432" i="8"/>
  <c r="C432" i="8"/>
  <c r="D432" i="8"/>
  <c r="E432" i="8"/>
  <c r="F432" i="8"/>
  <c r="G432" i="8"/>
  <c r="B433" i="8"/>
  <c r="C433" i="8"/>
  <c r="D433" i="8"/>
  <c r="G433" i="8"/>
  <c r="G434" i="8"/>
  <c r="B435" i="8"/>
  <c r="C435" i="8"/>
  <c r="D435" i="8"/>
  <c r="E435" i="8"/>
  <c r="F435" i="8"/>
  <c r="G435" i="8"/>
  <c r="B436" i="8"/>
  <c r="C436" i="8"/>
  <c r="D436" i="8"/>
  <c r="G436" i="8"/>
  <c r="G437" i="8"/>
  <c r="B438" i="8"/>
  <c r="C438" i="8"/>
  <c r="D438" i="8"/>
  <c r="E438" i="8"/>
  <c r="F438" i="8"/>
  <c r="G438" i="8"/>
  <c r="B439" i="8"/>
  <c r="C439" i="8"/>
  <c r="D439" i="8"/>
  <c r="E439" i="8"/>
  <c r="F439" i="8"/>
  <c r="G439" i="8"/>
  <c r="B440" i="8"/>
  <c r="C440" i="8"/>
  <c r="D440" i="8"/>
  <c r="G440" i="8"/>
  <c r="G441" i="8"/>
  <c r="B442" i="8"/>
  <c r="C442" i="8"/>
  <c r="D442" i="8"/>
  <c r="E442" i="8"/>
  <c r="F442" i="8"/>
  <c r="G442" i="8"/>
  <c r="B443" i="8"/>
  <c r="C443" i="8"/>
  <c r="D443" i="8"/>
  <c r="E443" i="8"/>
  <c r="F443" i="8"/>
  <c r="G443" i="8"/>
  <c r="B444" i="8"/>
  <c r="C444" i="8"/>
  <c r="D444" i="8"/>
  <c r="E444" i="8"/>
  <c r="F444" i="8"/>
  <c r="G444" i="8"/>
  <c r="B445" i="8"/>
  <c r="C445" i="8"/>
  <c r="D445" i="8"/>
  <c r="G445" i="8"/>
  <c r="G446" i="8"/>
  <c r="B447" i="8"/>
  <c r="C447" i="8"/>
  <c r="D447" i="8"/>
  <c r="E447" i="8"/>
  <c r="F447" i="8"/>
  <c r="G447" i="8"/>
  <c r="B448" i="8"/>
  <c r="C448" i="8"/>
  <c r="D448" i="8"/>
  <c r="G448" i="8"/>
  <c r="G449" i="8"/>
  <c r="B450" i="8"/>
  <c r="C450" i="8"/>
  <c r="D450" i="8"/>
  <c r="E450" i="8"/>
  <c r="F450" i="8"/>
  <c r="G450" i="8"/>
  <c r="B451" i="8"/>
  <c r="C451" i="8"/>
  <c r="D451" i="8"/>
  <c r="G451" i="8"/>
  <c r="G452" i="8"/>
  <c r="B453" i="8"/>
  <c r="C453" i="8"/>
  <c r="D453" i="8"/>
  <c r="E453" i="8"/>
  <c r="F453" i="8"/>
  <c r="G453" i="8"/>
  <c r="B454" i="8"/>
  <c r="C454" i="8"/>
  <c r="D454" i="8"/>
  <c r="G454" i="8"/>
  <c r="G455" i="8"/>
  <c r="B456" i="8"/>
  <c r="C456" i="8"/>
  <c r="D456" i="8"/>
  <c r="E456" i="8"/>
  <c r="F456" i="8"/>
  <c r="G456" i="8"/>
  <c r="B457" i="8"/>
  <c r="C457" i="8"/>
  <c r="D457" i="8"/>
  <c r="G457" i="8"/>
  <c r="G458" i="8"/>
  <c r="B459" i="8"/>
  <c r="C459" i="8"/>
  <c r="D459" i="8"/>
  <c r="E459" i="8"/>
  <c r="F459" i="8"/>
  <c r="G459" i="8"/>
  <c r="B460" i="8"/>
  <c r="C460" i="8"/>
  <c r="D460" i="8"/>
  <c r="G460" i="8"/>
  <c r="B462" i="8"/>
  <c r="C462" i="8"/>
  <c r="D462" i="8"/>
  <c r="E462" i="8"/>
  <c r="F462" i="8"/>
  <c r="G462" i="8"/>
  <c r="B463" i="8"/>
  <c r="C463" i="8"/>
  <c r="D463" i="8"/>
  <c r="E463" i="8"/>
  <c r="F463" i="8"/>
  <c r="G463" i="8"/>
  <c r="B464" i="8"/>
  <c r="C464" i="8"/>
  <c r="D464" i="8"/>
  <c r="G464" i="8"/>
  <c r="G465" i="8"/>
  <c r="B466" i="8"/>
  <c r="C466" i="8"/>
  <c r="D466" i="8"/>
  <c r="E466" i="8"/>
  <c r="F466" i="8"/>
  <c r="G466" i="8"/>
  <c r="B467" i="8"/>
  <c r="C467" i="8"/>
  <c r="D467" i="8"/>
  <c r="E467" i="8"/>
  <c r="F467" i="8"/>
  <c r="G467" i="8"/>
  <c r="B468" i="8"/>
  <c r="C468" i="8"/>
  <c r="D468" i="8"/>
  <c r="E468" i="8"/>
  <c r="F468" i="8"/>
  <c r="G468" i="8"/>
  <c r="B469" i="8"/>
  <c r="C469" i="8"/>
  <c r="D469" i="8"/>
  <c r="E469" i="8"/>
  <c r="F469" i="8"/>
  <c r="G469" i="8"/>
  <c r="B470" i="8"/>
  <c r="C470" i="8"/>
  <c r="D470" i="8"/>
  <c r="E470" i="8"/>
  <c r="F470" i="8"/>
  <c r="G470" i="8"/>
  <c r="B471" i="8"/>
  <c r="C471" i="8"/>
  <c r="D471" i="8"/>
  <c r="E471" i="8"/>
  <c r="F471" i="8"/>
  <c r="G471" i="8"/>
  <c r="B472" i="8"/>
  <c r="C472" i="8"/>
  <c r="D472" i="8"/>
  <c r="E472" i="8"/>
  <c r="F472" i="8"/>
  <c r="G472" i="8"/>
  <c r="B473" i="8"/>
  <c r="C473" i="8"/>
  <c r="D473" i="8"/>
  <c r="E473" i="8"/>
  <c r="F473" i="8"/>
  <c r="G473" i="8"/>
  <c r="B474" i="8"/>
  <c r="C474" i="8"/>
  <c r="D474" i="8"/>
  <c r="E474" i="8"/>
  <c r="F474" i="8"/>
  <c r="G474" i="8"/>
  <c r="B475" i="8"/>
  <c r="C475" i="8"/>
  <c r="D475" i="8"/>
  <c r="E475" i="8"/>
  <c r="F475" i="8"/>
  <c r="G475" i="8"/>
  <c r="B476" i="8"/>
  <c r="C476" i="8"/>
  <c r="D476" i="8"/>
  <c r="G476" i="8"/>
  <c r="G477" i="8"/>
  <c r="B478" i="8"/>
  <c r="C478" i="8"/>
  <c r="D478" i="8"/>
  <c r="E478" i="8"/>
  <c r="F478" i="8"/>
  <c r="G478" i="8"/>
  <c r="B479" i="8"/>
  <c r="C479" i="8"/>
  <c r="D479" i="8"/>
  <c r="G479" i="8"/>
  <c r="B481" i="8"/>
  <c r="C481" i="8"/>
  <c r="D481" i="8"/>
  <c r="E481" i="8"/>
  <c r="F481" i="8"/>
  <c r="G481" i="8"/>
  <c r="B482" i="8"/>
  <c r="C482" i="8"/>
  <c r="D482" i="8"/>
  <c r="G482" i="8"/>
  <c r="B484" i="8"/>
  <c r="C484" i="8"/>
  <c r="D484" i="8"/>
  <c r="E484" i="8"/>
  <c r="F484" i="8"/>
  <c r="G484" i="8"/>
  <c r="B485" i="8"/>
  <c r="C485" i="8"/>
  <c r="D485" i="8"/>
  <c r="E485" i="8"/>
  <c r="F485" i="8"/>
  <c r="G485" i="8"/>
  <c r="B490" i="8"/>
  <c r="C490" i="8"/>
  <c r="D490" i="8"/>
  <c r="E490" i="8"/>
  <c r="F490" i="8"/>
  <c r="G490" i="8"/>
  <c r="B491" i="8"/>
  <c r="C491" i="8"/>
  <c r="D491" i="8"/>
  <c r="E491" i="8"/>
  <c r="F491" i="8"/>
  <c r="G491" i="8"/>
  <c r="B492" i="8"/>
  <c r="C492" i="8"/>
  <c r="D492" i="8"/>
  <c r="E492" i="8"/>
  <c r="F492" i="8"/>
  <c r="G492" i="8"/>
  <c r="B493" i="8"/>
  <c r="C493" i="8"/>
  <c r="D493" i="8"/>
  <c r="G493" i="8"/>
  <c r="B495" i="8"/>
  <c r="C495" i="8"/>
  <c r="D495" i="8"/>
  <c r="E495" i="8"/>
  <c r="B496" i="8"/>
  <c r="C496" i="8"/>
  <c r="D496" i="8"/>
  <c r="G496" i="8"/>
  <c r="B498" i="8"/>
  <c r="C498" i="8"/>
  <c r="D498" i="8"/>
  <c r="E498" i="8"/>
  <c r="F498" i="8"/>
  <c r="G498" i="8"/>
  <c r="B499" i="8"/>
  <c r="C499" i="8"/>
  <c r="D499" i="8"/>
  <c r="E499" i="8"/>
  <c r="F499" i="8"/>
  <c r="G499" i="8"/>
  <c r="B500" i="8"/>
  <c r="C500" i="8"/>
  <c r="D500" i="8"/>
  <c r="E500" i="8"/>
  <c r="F500" i="8"/>
  <c r="G500" i="8"/>
  <c r="B503" i="8"/>
  <c r="C503" i="8"/>
  <c r="D503" i="8"/>
  <c r="E503" i="8"/>
  <c r="F503" i="8"/>
  <c r="G503" i="8"/>
  <c r="B504" i="8"/>
  <c r="C504" i="8"/>
  <c r="D504" i="8"/>
  <c r="E504" i="8"/>
  <c r="G504" i="8"/>
  <c r="B505" i="8"/>
  <c r="C505" i="8"/>
  <c r="D505" i="8"/>
  <c r="E505" i="8"/>
  <c r="F505" i="8"/>
  <c r="G505" i="8"/>
  <c r="B506" i="8"/>
  <c r="C506" i="8"/>
  <c r="D506" i="8"/>
  <c r="E506" i="8"/>
  <c r="F506" i="8"/>
  <c r="G506" i="8"/>
  <c r="B507" i="8"/>
  <c r="C507" i="8"/>
  <c r="D507" i="8"/>
  <c r="G507" i="8"/>
  <c r="G508" i="8"/>
  <c r="B509" i="8"/>
  <c r="C509" i="8"/>
  <c r="D509" i="8"/>
  <c r="E509" i="8"/>
  <c r="F509" i="8"/>
  <c r="G509" i="8"/>
  <c r="B510" i="8"/>
  <c r="C510" i="8"/>
  <c r="D510" i="8"/>
  <c r="G510" i="8"/>
  <c r="G511" i="8"/>
  <c r="B512" i="8"/>
  <c r="C512" i="8"/>
  <c r="D512" i="8"/>
  <c r="E512" i="8"/>
  <c r="F512" i="8"/>
  <c r="G512" i="8"/>
  <c r="B513" i="8"/>
  <c r="C513" i="8"/>
  <c r="D513" i="8"/>
  <c r="E513" i="8"/>
  <c r="F513" i="8"/>
  <c r="G513" i="8"/>
  <c r="B514" i="8"/>
  <c r="C514" i="8"/>
  <c r="D514" i="8"/>
  <c r="E514" i="8"/>
  <c r="F514" i="8"/>
  <c r="G514" i="8"/>
  <c r="B515" i="8"/>
  <c r="C515" i="8"/>
  <c r="D515" i="8"/>
  <c r="G515" i="8"/>
  <c r="G516" i="8"/>
  <c r="B517" i="8"/>
  <c r="C517" i="8"/>
  <c r="D517" i="8"/>
  <c r="E517" i="8"/>
  <c r="F517" i="8"/>
  <c r="G517" i="8"/>
  <c r="B518" i="8"/>
  <c r="C518" i="8"/>
  <c r="D518" i="8"/>
  <c r="E518" i="8"/>
  <c r="F518" i="8"/>
  <c r="G518" i="8"/>
  <c r="B519" i="8"/>
  <c r="C519" i="8"/>
  <c r="D519" i="8"/>
  <c r="E519" i="8"/>
  <c r="F519" i="8"/>
  <c r="G519" i="8"/>
  <c r="B520" i="8"/>
  <c r="C520" i="8"/>
  <c r="D520" i="8"/>
  <c r="E520" i="8"/>
  <c r="F520" i="8"/>
  <c r="G520" i="8"/>
  <c r="B521" i="8"/>
  <c r="C521" i="8"/>
  <c r="D521" i="8"/>
  <c r="E521" i="8"/>
  <c r="F521" i="8"/>
  <c r="G521" i="8"/>
  <c r="B522" i="8"/>
  <c r="C522" i="8"/>
  <c r="D522" i="8"/>
  <c r="G522" i="8"/>
  <c r="G523" i="8"/>
  <c r="B525" i="8"/>
  <c r="C525" i="8"/>
  <c r="D525" i="8"/>
  <c r="E525" i="8"/>
  <c r="F525" i="8"/>
  <c r="G525" i="8"/>
  <c r="B526" i="8"/>
  <c r="C526" i="8"/>
  <c r="D526" i="8"/>
  <c r="G526" i="8"/>
  <c r="G527" i="8"/>
  <c r="B528" i="8"/>
  <c r="C528" i="8"/>
  <c r="D528" i="8"/>
  <c r="E528" i="8"/>
  <c r="F528" i="8"/>
  <c r="G528" i="8"/>
  <c r="B529" i="8"/>
  <c r="C529" i="8"/>
  <c r="D529" i="8"/>
  <c r="E529" i="8"/>
  <c r="F529" i="8"/>
  <c r="G529" i="8"/>
  <c r="B530" i="8"/>
  <c r="C530" i="8"/>
  <c r="D530" i="8"/>
  <c r="G530" i="8"/>
  <c r="B532" i="8"/>
  <c r="C532" i="8"/>
  <c r="D532" i="8"/>
  <c r="E532" i="8"/>
  <c r="F532" i="8"/>
  <c r="G532" i="8"/>
  <c r="B533" i="8"/>
  <c r="C533" i="8"/>
  <c r="D533" i="8"/>
  <c r="E533" i="8"/>
  <c r="G533" i="8"/>
  <c r="B534" i="8"/>
  <c r="C534" i="8"/>
  <c r="D534" i="8"/>
  <c r="E534" i="8"/>
  <c r="F534" i="8"/>
  <c r="G534" i="8"/>
  <c r="B535" i="8"/>
  <c r="C535" i="8"/>
  <c r="D535" i="8"/>
  <c r="G536" i="8"/>
  <c r="B537" i="8"/>
  <c r="C537" i="8"/>
  <c r="D537" i="8"/>
  <c r="E537" i="8"/>
  <c r="F537" i="8"/>
  <c r="G537" i="8"/>
  <c r="B538" i="8"/>
  <c r="C538" i="8"/>
  <c r="D538" i="8"/>
  <c r="E538" i="8"/>
  <c r="F538" i="8"/>
  <c r="G538" i="8"/>
  <c r="B539" i="8"/>
  <c r="C539" i="8"/>
  <c r="D539" i="8"/>
  <c r="G539" i="8"/>
  <c r="B541" i="8"/>
  <c r="C541" i="8"/>
  <c r="D541" i="8"/>
  <c r="E541" i="8"/>
  <c r="F541" i="8"/>
  <c r="G541" i="8"/>
  <c r="B542" i="8"/>
  <c r="C542" i="8"/>
  <c r="D542" i="8"/>
  <c r="B544" i="8"/>
  <c r="C544" i="8"/>
  <c r="D544" i="8"/>
  <c r="E544" i="8"/>
  <c r="F544" i="8"/>
  <c r="G544" i="8"/>
  <c r="B546" i="8"/>
  <c r="C546" i="8"/>
  <c r="D546" i="8"/>
  <c r="E546" i="8"/>
  <c r="F546" i="8"/>
  <c r="G546" i="8"/>
  <c r="B547" i="8"/>
  <c r="C547" i="8"/>
  <c r="D547" i="8"/>
  <c r="E547" i="8"/>
  <c r="F547" i="8"/>
  <c r="G547" i="8"/>
  <c r="B548" i="8"/>
  <c r="C548" i="8"/>
  <c r="D548" i="8"/>
  <c r="E548" i="8"/>
  <c r="F548" i="8"/>
  <c r="G548" i="8"/>
  <c r="B551" i="8"/>
  <c r="C551" i="8"/>
  <c r="D551" i="8"/>
  <c r="E551" i="8"/>
  <c r="F551" i="8"/>
  <c r="G551" i="8"/>
  <c r="B552" i="8"/>
  <c r="C552" i="8"/>
  <c r="D552" i="8"/>
  <c r="E552" i="8"/>
  <c r="F552" i="8"/>
  <c r="G552" i="8"/>
  <c r="B553" i="8"/>
  <c r="C553" i="8"/>
  <c r="D553" i="8"/>
  <c r="E553" i="8"/>
  <c r="F553" i="8"/>
  <c r="G553" i="8"/>
  <c r="B554" i="8"/>
  <c r="C554" i="8"/>
  <c r="D554" i="8"/>
  <c r="E554" i="8"/>
  <c r="F554" i="8"/>
  <c r="G554" i="8"/>
  <c r="B555" i="8"/>
  <c r="C555" i="8"/>
  <c r="D555" i="8"/>
  <c r="G555" i="8"/>
  <c r="B557" i="8"/>
  <c r="C557" i="8"/>
  <c r="D557" i="8"/>
  <c r="E557" i="8"/>
  <c r="F557" i="8"/>
  <c r="G557" i="8"/>
  <c r="B558" i="8"/>
  <c r="C558" i="8"/>
  <c r="D558" i="8"/>
  <c r="G558" i="8"/>
  <c r="B560" i="8"/>
  <c r="C560" i="8"/>
  <c r="D560" i="8"/>
  <c r="E560" i="8"/>
  <c r="F560" i="8"/>
  <c r="G560" i="8"/>
  <c r="B561" i="8"/>
  <c r="C561" i="8"/>
  <c r="D561" i="8"/>
  <c r="E561" i="8"/>
  <c r="F561" i="8"/>
  <c r="G561" i="8"/>
  <c r="B562" i="8"/>
  <c r="C562" i="8"/>
  <c r="D562" i="8"/>
  <c r="E562" i="8"/>
  <c r="F562" i="8"/>
  <c r="G562" i="8"/>
  <c r="B563" i="8"/>
  <c r="C563" i="8"/>
  <c r="D563" i="8"/>
  <c r="G563" i="8"/>
  <c r="G431" i="8"/>
  <c r="F431" i="8"/>
  <c r="E431" i="8"/>
  <c r="D431" i="8"/>
  <c r="C431" i="8"/>
  <c r="B431" i="8"/>
  <c r="G396" i="8"/>
  <c r="D396" i="8"/>
  <c r="C396" i="8"/>
  <c r="B396" i="8"/>
  <c r="G395" i="8"/>
  <c r="F395" i="8"/>
  <c r="E395" i="8"/>
  <c r="D395" i="8"/>
  <c r="C395" i="8"/>
  <c r="B395" i="8"/>
  <c r="G394" i="8"/>
  <c r="F394" i="8"/>
  <c r="E394" i="8"/>
  <c r="D394" i="8"/>
  <c r="C394" i="8"/>
  <c r="B394" i="8"/>
  <c r="G393" i="8"/>
  <c r="F393" i="8"/>
  <c r="E393" i="8"/>
  <c r="D393" i="8"/>
  <c r="C393" i="8"/>
  <c r="B393" i="8"/>
  <c r="G392" i="8"/>
  <c r="F392" i="8"/>
  <c r="E392" i="8"/>
  <c r="D392" i="8"/>
  <c r="C392" i="8"/>
  <c r="B392" i="8"/>
  <c r="G391" i="8"/>
  <c r="F391" i="8"/>
  <c r="D391" i="8"/>
  <c r="C391" i="8"/>
  <c r="B391" i="8"/>
  <c r="G388" i="8"/>
  <c r="F388" i="8"/>
  <c r="E388" i="8"/>
  <c r="D388" i="8"/>
  <c r="C388" i="8"/>
  <c r="B388" i="8"/>
  <c r="G387" i="8"/>
  <c r="F387" i="8"/>
  <c r="E387" i="8"/>
  <c r="D387" i="8"/>
  <c r="C387" i="8"/>
  <c r="B387" i="8"/>
  <c r="G386" i="8"/>
  <c r="F386" i="8"/>
  <c r="E386" i="8"/>
  <c r="D386" i="8"/>
  <c r="C386" i="8"/>
  <c r="B386" i="8"/>
  <c r="G383" i="8"/>
  <c r="F383" i="8"/>
  <c r="E383" i="8"/>
  <c r="D383" i="8"/>
  <c r="C383" i="8"/>
  <c r="B383" i="8"/>
  <c r="G382" i="8"/>
  <c r="F382" i="8"/>
  <c r="E382" i="8"/>
  <c r="D382" i="8"/>
  <c r="C382" i="8"/>
  <c r="B382" i="8"/>
  <c r="G381" i="8"/>
  <c r="F381" i="8"/>
  <c r="E381" i="8"/>
  <c r="D381" i="8"/>
  <c r="C381" i="8"/>
  <c r="B381" i="8"/>
  <c r="G380" i="8"/>
  <c r="F380" i="8"/>
  <c r="E380" i="8"/>
  <c r="D380" i="8"/>
  <c r="C380" i="8"/>
  <c r="B380" i="8"/>
  <c r="B348" i="8"/>
  <c r="C348" i="8"/>
  <c r="D348" i="8"/>
  <c r="E348" i="8"/>
  <c r="F348" i="8"/>
  <c r="G348" i="8"/>
  <c r="B349" i="8"/>
  <c r="C349" i="8"/>
  <c r="D349" i="8"/>
  <c r="E349" i="8"/>
  <c r="F349" i="8"/>
  <c r="G349" i="8"/>
  <c r="B350" i="8"/>
  <c r="C350" i="8"/>
  <c r="D350" i="8"/>
  <c r="E350" i="8"/>
  <c r="F350" i="8"/>
  <c r="G350" i="8"/>
  <c r="B351" i="8"/>
  <c r="C351" i="8"/>
  <c r="D351" i="8"/>
  <c r="E351" i="8"/>
  <c r="F351" i="8"/>
  <c r="G351" i="8"/>
  <c r="B352" i="8"/>
  <c r="C352" i="8"/>
  <c r="D352" i="8"/>
  <c r="E352" i="8"/>
  <c r="F352" i="8"/>
  <c r="G352" i="8"/>
  <c r="B340" i="8"/>
  <c r="C340" i="8"/>
  <c r="D340" i="8"/>
  <c r="E340" i="8"/>
  <c r="F340" i="8"/>
  <c r="G340" i="8"/>
  <c r="B341" i="8"/>
  <c r="C341" i="8"/>
  <c r="D341" i="8"/>
  <c r="E341" i="8"/>
  <c r="F341" i="8"/>
  <c r="G341" i="8"/>
  <c r="B342" i="8"/>
  <c r="C342" i="8"/>
  <c r="D342" i="8"/>
  <c r="E342" i="8"/>
  <c r="F342" i="8"/>
  <c r="G342" i="8"/>
  <c r="B343" i="8"/>
  <c r="C343" i="8"/>
  <c r="D343" i="8"/>
  <c r="E343" i="8"/>
  <c r="F343" i="8"/>
  <c r="G343" i="8"/>
  <c r="E301" i="8"/>
  <c r="F301" i="8"/>
  <c r="G301" i="8"/>
  <c r="B287" i="8"/>
  <c r="C287" i="8"/>
  <c r="D287" i="8"/>
  <c r="G287" i="8"/>
  <c r="B289" i="8"/>
  <c r="C289" i="8"/>
  <c r="D289" i="8"/>
  <c r="E289" i="8"/>
  <c r="F289" i="8"/>
  <c r="G289" i="8"/>
  <c r="B290" i="8"/>
  <c r="C290" i="8"/>
  <c r="D290" i="8"/>
  <c r="E290" i="8"/>
  <c r="F290" i="8"/>
  <c r="G290" i="8"/>
  <c r="B291" i="8"/>
  <c r="C291" i="8"/>
  <c r="D291" i="8"/>
  <c r="E291" i="8"/>
  <c r="F291" i="8"/>
  <c r="G291" i="8"/>
  <c r="B292" i="8"/>
  <c r="C292" i="8"/>
  <c r="D292" i="8"/>
  <c r="E292" i="8"/>
  <c r="F292" i="8"/>
  <c r="G292" i="8"/>
  <c r="B293" i="8"/>
  <c r="C293" i="8"/>
  <c r="D293" i="8"/>
  <c r="E293" i="8"/>
  <c r="F293" i="8"/>
  <c r="G293" i="8"/>
  <c r="B294" i="8"/>
  <c r="C294" i="8"/>
  <c r="D294" i="8"/>
  <c r="E294" i="8"/>
  <c r="F294" i="8"/>
  <c r="G294" i="8"/>
  <c r="B295" i="8"/>
  <c r="C295" i="8"/>
  <c r="D295" i="8"/>
  <c r="E295" i="8"/>
  <c r="F295" i="8"/>
  <c r="G295" i="8"/>
  <c r="B286" i="8"/>
  <c r="C286" i="8"/>
  <c r="D286" i="8"/>
  <c r="E286" i="8"/>
  <c r="F286" i="8"/>
  <c r="G286" i="8"/>
  <c r="B283" i="8"/>
  <c r="C283" i="8"/>
  <c r="D283" i="8"/>
  <c r="F283" i="8"/>
  <c r="G283" i="8"/>
  <c r="B284" i="8"/>
  <c r="C284" i="8"/>
  <c r="D284" i="8"/>
  <c r="F284" i="8"/>
  <c r="G284" i="8"/>
  <c r="B285" i="8"/>
  <c r="C285" i="8"/>
  <c r="D285" i="8"/>
  <c r="E285" i="8"/>
  <c r="F285" i="8"/>
  <c r="G285" i="8"/>
  <c r="B274" i="8"/>
  <c r="C274" i="8"/>
  <c r="D274" i="8"/>
  <c r="F274" i="8"/>
  <c r="G274" i="8"/>
  <c r="B275" i="8"/>
  <c r="C275" i="8"/>
  <c r="D275" i="8"/>
  <c r="F275" i="8"/>
  <c r="G275" i="8"/>
  <c r="B276" i="8"/>
  <c r="C276" i="8"/>
  <c r="D276" i="8"/>
  <c r="G276" i="8"/>
  <c r="B266" i="8"/>
  <c r="C266" i="8"/>
  <c r="D266" i="8"/>
  <c r="E266" i="8"/>
  <c r="F266" i="8"/>
  <c r="G266" i="8"/>
  <c r="B257" i="8"/>
  <c r="C257" i="8"/>
  <c r="D257" i="8"/>
  <c r="F257" i="8"/>
  <c r="G257" i="8"/>
  <c r="B253" i="8"/>
  <c r="C253" i="8"/>
  <c r="D253" i="8"/>
  <c r="E253" i="8"/>
  <c r="F253" i="8"/>
  <c r="G253" i="8"/>
  <c r="B254" i="8"/>
  <c r="C254" i="8"/>
  <c r="D254" i="8"/>
  <c r="F254" i="8"/>
  <c r="G254" i="8"/>
  <c r="B243" i="8"/>
  <c r="C243" i="8"/>
  <c r="D243" i="8"/>
  <c r="C233" i="8"/>
  <c r="D233" i="8"/>
  <c r="E233" i="8"/>
  <c r="F233" i="8"/>
  <c r="G233" i="8"/>
  <c r="C234" i="8"/>
  <c r="D234" i="8"/>
  <c r="E234" i="8"/>
  <c r="F234" i="8"/>
  <c r="G234" i="8"/>
  <c r="B234" i="8"/>
  <c r="B233" i="8"/>
  <c r="B227" i="8"/>
  <c r="C227" i="8"/>
  <c r="D227" i="8"/>
  <c r="E227" i="8"/>
  <c r="F227" i="8"/>
  <c r="B228" i="8"/>
  <c r="C228" i="8"/>
  <c r="D228" i="8"/>
  <c r="E228" i="8"/>
  <c r="F228" i="8"/>
  <c r="B229" i="8"/>
  <c r="C229" i="8"/>
  <c r="D229" i="8"/>
  <c r="E229" i="8"/>
  <c r="F229" i="8"/>
  <c r="B230" i="8"/>
  <c r="C230" i="8"/>
  <c r="D230" i="8"/>
  <c r="B213" i="8"/>
  <c r="C213" i="8"/>
  <c r="D213" i="8"/>
  <c r="E213" i="8"/>
  <c r="F213" i="8"/>
  <c r="G213" i="8"/>
  <c r="B201" i="8"/>
  <c r="C201" i="8"/>
  <c r="D201" i="8"/>
  <c r="G201" i="8"/>
  <c r="B203" i="8"/>
  <c r="C203" i="8"/>
  <c r="D203" i="8"/>
  <c r="E203" i="8"/>
  <c r="F203" i="8"/>
  <c r="G203" i="8"/>
  <c r="B204" i="8"/>
  <c r="C204" i="8"/>
  <c r="D204" i="8"/>
  <c r="G204" i="8"/>
  <c r="B178" i="8"/>
  <c r="B175" i="8"/>
  <c r="C175" i="8"/>
  <c r="D175" i="8"/>
  <c r="F175" i="8"/>
  <c r="G175" i="8"/>
  <c r="B176" i="8"/>
  <c r="C176" i="8"/>
  <c r="D176" i="8"/>
  <c r="G176" i="8"/>
  <c r="G177" i="8"/>
  <c r="C178" i="8"/>
  <c r="D178" i="8"/>
  <c r="E178" i="8"/>
  <c r="F178" i="8"/>
  <c r="G178" i="8"/>
  <c r="B154" i="8"/>
  <c r="C154" i="8"/>
  <c r="D154" i="8"/>
  <c r="E154" i="8"/>
  <c r="F154" i="8"/>
  <c r="G154" i="8"/>
  <c r="B155" i="8"/>
  <c r="C155" i="8"/>
  <c r="D155" i="8"/>
  <c r="E155" i="8"/>
  <c r="F155" i="8"/>
  <c r="B129" i="8"/>
  <c r="C129" i="8"/>
  <c r="D129" i="8"/>
  <c r="E129" i="8"/>
  <c r="F129" i="8"/>
  <c r="G129" i="8"/>
  <c r="B130" i="8"/>
  <c r="C130" i="8"/>
  <c r="D130" i="8"/>
  <c r="E130" i="8"/>
  <c r="F130" i="8"/>
  <c r="G130" i="8"/>
  <c r="B131" i="8"/>
  <c r="C131" i="8"/>
  <c r="D131" i="8"/>
  <c r="E131" i="8"/>
  <c r="F131" i="8"/>
  <c r="G131" i="8"/>
  <c r="B132" i="8"/>
  <c r="C132" i="8"/>
  <c r="D132" i="8"/>
  <c r="E132" i="8"/>
  <c r="F132" i="8"/>
  <c r="G132" i="8"/>
  <c r="B133" i="8"/>
  <c r="C133" i="8"/>
  <c r="D133" i="8"/>
  <c r="G133" i="8"/>
  <c r="B105" i="8"/>
  <c r="C105" i="8"/>
  <c r="D105" i="8"/>
  <c r="E105" i="8"/>
  <c r="B106" i="8"/>
  <c r="C106" i="8"/>
  <c r="D106" i="8"/>
  <c r="E106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B50" i="8"/>
  <c r="C50" i="8"/>
  <c r="D50" i="8"/>
  <c r="E50" i="8"/>
  <c r="F50" i="8"/>
  <c r="G50" i="8"/>
  <c r="B51" i="8"/>
  <c r="C51" i="8"/>
  <c r="D51" i="8"/>
  <c r="E51" i="8"/>
  <c r="F51" i="8"/>
  <c r="G51" i="8"/>
  <c r="B52" i="8"/>
  <c r="C52" i="8"/>
  <c r="D52" i="8"/>
  <c r="E52" i="8"/>
  <c r="F52" i="8"/>
  <c r="G52" i="8"/>
  <c r="B53" i="8"/>
  <c r="C53" i="8"/>
  <c r="D53" i="8"/>
  <c r="E53" i="8"/>
  <c r="F53" i="8"/>
  <c r="G53" i="8"/>
  <c r="B54" i="8"/>
  <c r="C54" i="8"/>
  <c r="D54" i="8"/>
  <c r="E54" i="8"/>
  <c r="F54" i="8"/>
  <c r="G54" i="8"/>
  <c r="B55" i="8"/>
  <c r="C55" i="8"/>
  <c r="D55" i="8"/>
  <c r="E55" i="8"/>
  <c r="F55" i="8"/>
  <c r="G55" i="8"/>
  <c r="G62" i="8"/>
  <c r="B63" i="8"/>
  <c r="C63" i="8"/>
  <c r="D63" i="8"/>
  <c r="E63" i="8"/>
  <c r="F63" i="8"/>
  <c r="G63" i="8"/>
  <c r="B64" i="8"/>
  <c r="C64" i="8"/>
  <c r="D64" i="8"/>
  <c r="E64" i="8"/>
  <c r="F64" i="8"/>
  <c r="G64" i="8"/>
  <c r="B65" i="8"/>
  <c r="C65" i="8"/>
  <c r="D65" i="8"/>
  <c r="E65" i="8"/>
  <c r="F65" i="8"/>
  <c r="G65" i="8"/>
  <c r="B66" i="8"/>
  <c r="C66" i="8"/>
  <c r="D66" i="8"/>
  <c r="E66" i="8"/>
  <c r="F66" i="8"/>
  <c r="G66" i="8"/>
  <c r="B67" i="8"/>
  <c r="C67" i="8"/>
  <c r="D67" i="8"/>
  <c r="E67" i="8"/>
  <c r="F67" i="8"/>
  <c r="G67" i="8"/>
  <c r="B68" i="8"/>
  <c r="C68" i="8"/>
  <c r="D68" i="8"/>
  <c r="E68" i="8"/>
  <c r="F68" i="8"/>
  <c r="G68" i="8"/>
  <c r="B69" i="8"/>
  <c r="C69" i="8"/>
  <c r="D69" i="8"/>
  <c r="E69" i="8"/>
  <c r="F69" i="8"/>
  <c r="G69" i="8"/>
  <c r="B70" i="8"/>
  <c r="C70" i="8"/>
  <c r="D70" i="8"/>
  <c r="E70" i="8"/>
  <c r="F70" i="8"/>
  <c r="G70" i="8"/>
  <c r="B71" i="8"/>
  <c r="C71" i="8"/>
  <c r="D71" i="8"/>
  <c r="E71" i="8"/>
  <c r="F71" i="8"/>
  <c r="G71" i="8"/>
  <c r="B46" i="8"/>
  <c r="C46" i="8"/>
  <c r="D46" i="8"/>
  <c r="E46" i="8"/>
  <c r="B47" i="8"/>
  <c r="C47" i="8"/>
  <c r="D47" i="8"/>
  <c r="E47" i="8"/>
  <c r="B48" i="8"/>
  <c r="C48" i="8"/>
  <c r="D48" i="8"/>
  <c r="E48" i="8"/>
  <c r="B49" i="8"/>
  <c r="C49" i="8"/>
  <c r="D49" i="8"/>
  <c r="E49" i="8"/>
  <c r="F35" i="8"/>
  <c r="B39" i="8"/>
  <c r="C39" i="8"/>
  <c r="D39" i="8"/>
  <c r="E39" i="8"/>
  <c r="B30" i="8"/>
  <c r="C30" i="8"/>
  <c r="D30" i="8"/>
  <c r="E30" i="8"/>
  <c r="F30" i="8"/>
  <c r="G30" i="8"/>
  <c r="C20" i="8"/>
  <c r="D20" i="8"/>
  <c r="B20" i="8"/>
  <c r="E13" i="8"/>
  <c r="B14" i="8"/>
  <c r="C14" i="8"/>
  <c r="D14" i="8"/>
  <c r="G14" i="8"/>
  <c r="E4" i="8"/>
  <c r="C4" i="8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 s="1"/>
  <c r="O336" i="1"/>
  <c r="P336" i="1" s="1"/>
  <c r="O337" i="1"/>
  <c r="P337" i="1" s="1"/>
  <c r="O338" i="1"/>
  <c r="P338" i="1" s="1"/>
  <c r="O339" i="1"/>
  <c r="P339" i="1" s="1"/>
  <c r="O340" i="1"/>
  <c r="P340" i="1" s="1"/>
  <c r="O341" i="1"/>
  <c r="P341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 s="1"/>
  <c r="O322" i="1"/>
  <c r="O323" i="1"/>
  <c r="O324" i="1"/>
  <c r="O325" i="1"/>
  <c r="O326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E348" i="1"/>
  <c r="M204" i="1"/>
  <c r="O204" i="1"/>
  <c r="L178" i="21"/>
  <c r="L179" i="21"/>
  <c r="L180" i="21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5" i="17"/>
  <c r="M76" i="15" l="1"/>
  <c r="L76" i="15"/>
  <c r="K76" i="15"/>
  <c r="J76" i="15"/>
  <c r="H76" i="15"/>
  <c r="G76" i="15"/>
  <c r="F76" i="15"/>
  <c r="E76" i="15"/>
  <c r="M77" i="15"/>
  <c r="L77" i="15"/>
  <c r="K77" i="15"/>
  <c r="J77" i="15"/>
  <c r="H77" i="15"/>
  <c r="G77" i="15"/>
  <c r="F77" i="15"/>
  <c r="E77" i="15"/>
  <c r="M76" i="16"/>
  <c r="L76" i="16"/>
  <c r="K76" i="16"/>
  <c r="J76" i="16"/>
  <c r="H76" i="16"/>
  <c r="G76" i="16"/>
  <c r="F76" i="16"/>
  <c r="E76" i="16"/>
  <c r="M77" i="16"/>
  <c r="L77" i="16"/>
  <c r="K77" i="16"/>
  <c r="J77" i="16"/>
  <c r="H77" i="16"/>
  <c r="G77" i="16"/>
  <c r="F77" i="16"/>
  <c r="E77" i="16"/>
  <c r="M79" i="20"/>
  <c r="L79" i="20"/>
  <c r="K79" i="20"/>
  <c r="J79" i="20"/>
  <c r="H79" i="20"/>
  <c r="G79" i="20"/>
  <c r="F79" i="20"/>
  <c r="E79" i="20"/>
  <c r="M80" i="20"/>
  <c r="L80" i="20"/>
  <c r="K80" i="20"/>
  <c r="J80" i="20"/>
  <c r="H80" i="20"/>
  <c r="G80" i="20"/>
  <c r="F80" i="20"/>
  <c r="E80" i="20"/>
  <c r="M81" i="20"/>
  <c r="L81" i="20"/>
  <c r="K81" i="20"/>
  <c r="J81" i="20"/>
  <c r="H81" i="20"/>
  <c r="G81" i="20"/>
  <c r="F81" i="20"/>
  <c r="E81" i="20"/>
  <c r="E131" i="16"/>
  <c r="F131" i="16"/>
  <c r="G131" i="16"/>
  <c r="M68" i="20" l="1"/>
  <c r="L68" i="20"/>
  <c r="K68" i="20"/>
  <c r="J68" i="20"/>
  <c r="H68" i="20"/>
  <c r="G68" i="20"/>
  <c r="F68" i="20"/>
  <c r="E68" i="20"/>
  <c r="M69" i="20"/>
  <c r="L69" i="20"/>
  <c r="K69" i="20"/>
  <c r="J69" i="20"/>
  <c r="H69" i="20"/>
  <c r="G69" i="20"/>
  <c r="F69" i="20"/>
  <c r="E69" i="20"/>
  <c r="M70" i="20"/>
  <c r="L70" i="20"/>
  <c r="K70" i="20"/>
  <c r="J70" i="20"/>
  <c r="H70" i="20"/>
  <c r="G70" i="20"/>
  <c r="F70" i="20"/>
  <c r="E70" i="20"/>
  <c r="H169" i="13"/>
  <c r="H101" i="13"/>
  <c r="H77" i="13"/>
  <c r="H78" i="13"/>
  <c r="H169" i="14"/>
  <c r="H170" i="14"/>
  <c r="H171" i="14"/>
  <c r="H77" i="14"/>
  <c r="H78" i="14"/>
  <c r="H79" i="14"/>
  <c r="H80" i="14"/>
  <c r="H81" i="14"/>
  <c r="H53" i="14"/>
  <c r="H54" i="14"/>
  <c r="H55" i="14"/>
  <c r="H56" i="14"/>
  <c r="H57" i="14"/>
  <c r="H103" i="15"/>
  <c r="H171" i="16"/>
  <c r="H103" i="16"/>
  <c r="H62" i="16"/>
  <c r="H125" i="17"/>
  <c r="H77" i="17"/>
  <c r="H169" i="18"/>
  <c r="H125" i="18"/>
  <c r="H169" i="19"/>
  <c r="H170" i="19"/>
  <c r="H125" i="19"/>
  <c r="H148" i="20"/>
  <c r="H149" i="20"/>
  <c r="H147" i="20"/>
  <c r="H132" i="20"/>
  <c r="H133" i="20"/>
  <c r="H134" i="20"/>
  <c r="H135" i="20"/>
  <c r="H131" i="20"/>
  <c r="H107" i="20"/>
  <c r="H141" i="7"/>
  <c r="H101" i="7"/>
  <c r="H10" i="20"/>
  <c r="H9" i="20"/>
  <c r="H8" i="20"/>
  <c r="H7" i="20"/>
  <c r="H6" i="20"/>
  <c r="H5" i="20"/>
  <c r="H13" i="20"/>
  <c r="H14" i="20"/>
  <c r="H15" i="20"/>
  <c r="H16" i="20"/>
  <c r="H17" i="20"/>
  <c r="B64" i="27"/>
  <c r="B93" i="27"/>
  <c r="AZ87" i="27"/>
  <c r="AN87" i="27"/>
  <c r="M87" i="27"/>
  <c r="M112" i="27"/>
  <c r="C112" i="27"/>
  <c r="B112" i="27"/>
  <c r="M111" i="27"/>
  <c r="C111" i="27"/>
  <c r="B111" i="27"/>
  <c r="M110" i="27"/>
  <c r="C110" i="27"/>
  <c r="B110" i="27"/>
  <c r="M108" i="27"/>
  <c r="C108" i="27"/>
  <c r="B108" i="27"/>
  <c r="M107" i="27"/>
  <c r="C107" i="27"/>
  <c r="B107" i="27"/>
  <c r="M106" i="27"/>
  <c r="C106" i="27"/>
  <c r="B106" i="27"/>
  <c r="M105" i="27"/>
  <c r="C105" i="27"/>
  <c r="B105" i="27"/>
  <c r="M104" i="27"/>
  <c r="C104" i="27"/>
  <c r="B104" i="27"/>
  <c r="M103" i="27"/>
  <c r="C103" i="27"/>
  <c r="B103" i="27"/>
  <c r="M102" i="27"/>
  <c r="C102" i="27"/>
  <c r="M101" i="27"/>
  <c r="C101" i="27"/>
  <c r="B101" i="27"/>
  <c r="M100" i="27"/>
  <c r="C100" i="27"/>
  <c r="B100" i="27"/>
  <c r="M99" i="27"/>
  <c r="C99" i="27"/>
  <c r="B99" i="27"/>
  <c r="M98" i="27"/>
  <c r="C98" i="27"/>
  <c r="B98" i="27"/>
  <c r="M97" i="27"/>
  <c r="C97" i="27"/>
  <c r="B97" i="27"/>
  <c r="M96" i="27"/>
  <c r="C96" i="27"/>
  <c r="B96" i="27"/>
  <c r="M95" i="27"/>
  <c r="C95" i="27"/>
  <c r="B95" i="27"/>
  <c r="M94" i="27"/>
  <c r="C94" i="27"/>
  <c r="B94" i="27"/>
  <c r="M93" i="27"/>
  <c r="C93" i="27"/>
  <c r="B41" i="26"/>
  <c r="B43" i="26"/>
  <c r="B44" i="26"/>
  <c r="B18" i="26"/>
  <c r="B19" i="26"/>
  <c r="B20" i="26"/>
  <c r="B41" i="27"/>
  <c r="B37" i="27"/>
  <c r="B38" i="27"/>
  <c r="B23" i="27"/>
  <c r="B10" i="27"/>
  <c r="B11" i="27"/>
  <c r="B12" i="27"/>
  <c r="B13" i="27"/>
  <c r="B14" i="27"/>
  <c r="B15" i="27"/>
  <c r="B16" i="27"/>
  <c r="B17" i="27"/>
  <c r="B52" i="31"/>
  <c r="B53" i="31"/>
  <c r="B40" i="31"/>
  <c r="B14" i="31"/>
  <c r="B15" i="31"/>
  <c r="B17" i="31"/>
  <c r="B41" i="28"/>
  <c r="B10" i="28"/>
  <c r="B11" i="28"/>
  <c r="B69" i="29"/>
  <c r="B70" i="29"/>
  <c r="B71" i="29"/>
  <c r="B72" i="29"/>
  <c r="B73" i="29"/>
  <c r="B74" i="29"/>
  <c r="B75" i="29"/>
  <c r="B76" i="29"/>
  <c r="B77" i="29"/>
  <c r="B78" i="29"/>
  <c r="B79" i="29"/>
  <c r="B80" i="29"/>
  <c r="B49" i="29"/>
  <c r="B43" i="29"/>
  <c r="B44" i="29"/>
  <c r="B46" i="29"/>
  <c r="B40" i="29"/>
  <c r="B41" i="29"/>
  <c r="B39" i="29"/>
  <c r="C17" i="29"/>
  <c r="B11" i="29"/>
  <c r="B38" i="10"/>
  <c r="B39" i="10"/>
  <c r="B40" i="10"/>
  <c r="B41" i="10"/>
  <c r="B42" i="10"/>
  <c r="B43" i="10"/>
  <c r="B44" i="10"/>
  <c r="B45" i="10"/>
  <c r="B46" i="10"/>
  <c r="B47" i="10"/>
  <c r="B38" i="30"/>
  <c r="B39" i="30"/>
  <c r="B40" i="30"/>
  <c r="B41" i="30"/>
  <c r="B42" i="30"/>
  <c r="B43" i="30"/>
  <c r="B44" i="30"/>
  <c r="B45" i="30"/>
  <c r="B46" i="30"/>
  <c r="B47" i="30"/>
  <c r="B14" i="30"/>
  <c r="G200" i="8"/>
  <c r="F200" i="8"/>
  <c r="E200" i="8"/>
  <c r="D200" i="8"/>
  <c r="C200" i="8"/>
  <c r="B200" i="8"/>
  <c r="G199" i="8"/>
  <c r="F199" i="8"/>
  <c r="E199" i="8"/>
  <c r="D199" i="8"/>
  <c r="C199" i="8"/>
  <c r="B199" i="8"/>
  <c r="B197" i="8"/>
  <c r="C197" i="8"/>
  <c r="D197" i="8"/>
  <c r="G191" i="8"/>
  <c r="B192" i="8"/>
  <c r="C192" i="8"/>
  <c r="D192" i="8"/>
  <c r="E192" i="8"/>
  <c r="F192" i="8"/>
  <c r="G192" i="8"/>
  <c r="B193" i="8"/>
  <c r="C193" i="8"/>
  <c r="D193" i="8"/>
  <c r="E193" i="8"/>
  <c r="F193" i="8"/>
  <c r="G193" i="8"/>
  <c r="B194" i="8"/>
  <c r="C194" i="8"/>
  <c r="D194" i="8"/>
  <c r="F194" i="8"/>
  <c r="G194" i="8"/>
  <c r="B195" i="8"/>
  <c r="C195" i="8"/>
  <c r="D195" i="8"/>
  <c r="F195" i="8"/>
  <c r="G195" i="8"/>
  <c r="B196" i="8"/>
  <c r="C196" i="8"/>
  <c r="D196" i="8"/>
  <c r="F196" i="8"/>
  <c r="G196" i="8"/>
  <c r="G197" i="8"/>
  <c r="B163" i="8"/>
  <c r="G186" i="8"/>
  <c r="F186" i="8"/>
  <c r="E186" i="8"/>
  <c r="D186" i="8"/>
  <c r="C186" i="8"/>
  <c r="B186" i="8"/>
  <c r="G185" i="8"/>
  <c r="F185" i="8"/>
  <c r="E185" i="8"/>
  <c r="D185" i="8"/>
  <c r="C185" i="8"/>
  <c r="B185" i="8"/>
  <c r="G184" i="8"/>
  <c r="G174" i="8"/>
  <c r="F174" i="8"/>
  <c r="D174" i="8"/>
  <c r="C174" i="8"/>
  <c r="B174" i="8"/>
  <c r="G173" i="8"/>
  <c r="F173" i="8"/>
  <c r="E173" i="8"/>
  <c r="D173" i="8"/>
  <c r="C173" i="8"/>
  <c r="B173" i="8"/>
  <c r="G172" i="8"/>
  <c r="G171" i="8"/>
  <c r="D171" i="8"/>
  <c r="C171" i="8"/>
  <c r="B171" i="8"/>
  <c r="G170" i="8"/>
  <c r="G169" i="8"/>
  <c r="D169" i="8"/>
  <c r="C169" i="8"/>
  <c r="G168" i="8"/>
  <c r="F168" i="8"/>
  <c r="E168" i="8"/>
  <c r="D168" i="8"/>
  <c r="C168" i="8"/>
  <c r="B168" i="8"/>
  <c r="G167" i="8"/>
  <c r="F167" i="8"/>
  <c r="E167" i="8"/>
  <c r="D167" i="8"/>
  <c r="C167" i="8"/>
  <c r="B167" i="8"/>
  <c r="G166" i="8"/>
  <c r="F166" i="8"/>
  <c r="E166" i="8"/>
  <c r="D166" i="8"/>
  <c r="C166" i="8"/>
  <c r="B166" i="8"/>
  <c r="X187" i="8"/>
  <c r="W187" i="8"/>
  <c r="V187" i="8"/>
  <c r="U187" i="8"/>
  <c r="T187" i="8"/>
  <c r="S187" i="8"/>
  <c r="E5" i="8"/>
  <c r="E6" i="8"/>
  <c r="E7" i="8"/>
  <c r="E8" i="8"/>
  <c r="E9" i="8"/>
  <c r="E10" i="8"/>
  <c r="E11" i="8"/>
  <c r="E12" i="8"/>
  <c r="E17" i="8"/>
  <c r="E18" i="8"/>
  <c r="E20" i="8"/>
  <c r="E21" i="8"/>
  <c r="E22" i="8"/>
  <c r="E25" i="8"/>
  <c r="E27" i="8"/>
  <c r="E31" i="8"/>
  <c r="B376" i="8"/>
  <c r="C376" i="8"/>
  <c r="D376" i="8"/>
  <c r="E376" i="8"/>
  <c r="B377" i="8"/>
  <c r="C377" i="8"/>
  <c r="D377" i="8"/>
  <c r="E377" i="8"/>
  <c r="B378" i="8"/>
  <c r="C378" i="8"/>
  <c r="D378" i="8"/>
  <c r="B370" i="8"/>
  <c r="C370" i="8"/>
  <c r="D370" i="8"/>
  <c r="E370" i="8"/>
  <c r="B9" i="10"/>
  <c r="C9" i="10"/>
  <c r="G190" i="8"/>
  <c r="D190" i="8"/>
  <c r="C190" i="8"/>
  <c r="B190" i="8"/>
  <c r="G189" i="8"/>
  <c r="F189" i="8"/>
  <c r="E189" i="8"/>
  <c r="D189" i="8"/>
  <c r="C189" i="8"/>
  <c r="B189" i="8"/>
  <c r="G188" i="8"/>
  <c r="F188" i="8"/>
  <c r="E188" i="8"/>
  <c r="D188" i="8"/>
  <c r="C188" i="8"/>
  <c r="B188" i="8"/>
  <c r="G187" i="8"/>
  <c r="F187" i="8"/>
  <c r="E187" i="8"/>
  <c r="D187" i="8"/>
  <c r="C187" i="8"/>
  <c r="B187" i="8"/>
  <c r="G165" i="8"/>
  <c r="F165" i="8"/>
  <c r="E165" i="8"/>
  <c r="D165" i="8"/>
  <c r="C165" i="8"/>
  <c r="B165" i="8"/>
  <c r="G164" i="8"/>
  <c r="F164" i="8"/>
  <c r="E164" i="8"/>
  <c r="D164" i="8"/>
  <c r="C164" i="8"/>
  <c r="B164" i="8"/>
  <c r="G163" i="8"/>
  <c r="F163" i="8"/>
  <c r="E163" i="8"/>
  <c r="D163" i="8"/>
  <c r="C163" i="8"/>
  <c r="G198" i="8"/>
  <c r="B162" i="8"/>
  <c r="C162" i="8"/>
  <c r="D162" i="8"/>
  <c r="E162" i="8"/>
  <c r="B247" i="8"/>
  <c r="C247" i="8"/>
  <c r="D247" i="8"/>
  <c r="E247" i="8"/>
  <c r="F247" i="8"/>
  <c r="G247" i="8"/>
  <c r="B248" i="8"/>
  <c r="C248" i="8"/>
  <c r="D248" i="8"/>
  <c r="E248" i="8"/>
  <c r="F248" i="8"/>
  <c r="G248" i="8"/>
  <c r="B249" i="8"/>
  <c r="C249" i="8"/>
  <c r="D249" i="8"/>
  <c r="F249" i="8"/>
  <c r="G249" i="8"/>
  <c r="B250" i="8"/>
  <c r="C250" i="8"/>
  <c r="D250" i="8"/>
  <c r="E250" i="8"/>
  <c r="F250" i="8"/>
  <c r="G250" i="8"/>
  <c r="B251" i="8"/>
  <c r="C251" i="8"/>
  <c r="D251" i="8"/>
  <c r="E251" i="8"/>
  <c r="F251" i="8"/>
  <c r="G251" i="8"/>
  <c r="B252" i="8"/>
  <c r="C252" i="8"/>
  <c r="D252" i="8"/>
  <c r="E252" i="8"/>
  <c r="F252" i="8"/>
  <c r="G252" i="8"/>
  <c r="G246" i="8"/>
  <c r="F246" i="8"/>
  <c r="E246" i="8"/>
  <c r="D246" i="8"/>
  <c r="C246" i="8"/>
  <c r="B246" i="8"/>
  <c r="B282" i="8"/>
  <c r="C282" i="8"/>
  <c r="D282" i="8"/>
  <c r="E282" i="8"/>
  <c r="B279" i="8"/>
  <c r="C279" i="8"/>
  <c r="D279" i="8"/>
  <c r="E279" i="8"/>
  <c r="B280" i="8"/>
  <c r="C280" i="8"/>
  <c r="D280" i="8"/>
  <c r="E280" i="8"/>
  <c r="B269" i="8"/>
  <c r="C269" i="8"/>
  <c r="D269" i="8"/>
  <c r="E269" i="8"/>
  <c r="B270" i="8"/>
  <c r="C270" i="8"/>
  <c r="D270" i="8"/>
  <c r="E270" i="8"/>
  <c r="B259" i="8"/>
  <c r="C259" i="8"/>
  <c r="D259" i="8"/>
  <c r="E259" i="8"/>
  <c r="B260" i="8"/>
  <c r="C260" i="8"/>
  <c r="D260" i="8"/>
  <c r="B262" i="8"/>
  <c r="C262" i="8"/>
  <c r="D262" i="8"/>
  <c r="B263" i="8"/>
  <c r="C263" i="8"/>
  <c r="D263" i="8"/>
  <c r="E263" i="8"/>
  <c r="B264" i="8"/>
  <c r="C264" i="8"/>
  <c r="D264" i="8"/>
  <c r="E264" i="8"/>
  <c r="B265" i="8"/>
  <c r="C265" i="8"/>
  <c r="D265" i="8"/>
  <c r="E265" i="8"/>
  <c r="B361" i="8"/>
  <c r="C361" i="8"/>
  <c r="D361" i="8"/>
  <c r="E361" i="8"/>
  <c r="B344" i="8"/>
  <c r="C344" i="8"/>
  <c r="D344" i="8"/>
  <c r="E344" i="8"/>
  <c r="B328" i="8"/>
  <c r="C328" i="8"/>
  <c r="D328" i="8"/>
  <c r="E328" i="8"/>
  <c r="B329" i="8"/>
  <c r="C329" i="8"/>
  <c r="D329" i="8"/>
  <c r="E329" i="8"/>
  <c r="B330" i="8"/>
  <c r="C330" i="8"/>
  <c r="D330" i="8"/>
  <c r="E330" i="8"/>
  <c r="B331" i="8"/>
  <c r="C331" i="8"/>
  <c r="D331" i="8"/>
  <c r="E331" i="8"/>
  <c r="B332" i="8"/>
  <c r="C332" i="8"/>
  <c r="D332" i="8"/>
  <c r="E332" i="8"/>
  <c r="B333" i="8"/>
  <c r="C333" i="8"/>
  <c r="D333" i="8"/>
  <c r="E333" i="8"/>
  <c r="B334" i="8"/>
  <c r="C334" i="8"/>
  <c r="D334" i="8"/>
  <c r="E334" i="8"/>
  <c r="B335" i="8"/>
  <c r="C335" i="8"/>
  <c r="D335" i="8"/>
  <c r="E335" i="8"/>
  <c r="B336" i="8"/>
  <c r="C336" i="8"/>
  <c r="D336" i="8"/>
  <c r="B324" i="8"/>
  <c r="C324" i="8"/>
  <c r="D324" i="8"/>
  <c r="B317" i="8"/>
  <c r="C317" i="8"/>
  <c r="D317" i="8"/>
  <c r="E317" i="8"/>
  <c r="B309" i="8"/>
  <c r="C309" i="8"/>
  <c r="D309" i="8"/>
  <c r="B310" i="8"/>
  <c r="C310" i="8"/>
  <c r="D310" i="8"/>
  <c r="E310" i="8"/>
  <c r="B311" i="8"/>
  <c r="C311" i="8"/>
  <c r="D311" i="8"/>
  <c r="E311" i="8"/>
  <c r="B312" i="8"/>
  <c r="C312" i="8"/>
  <c r="D312" i="8"/>
  <c r="E312" i="8"/>
  <c r="B313" i="8"/>
  <c r="C313" i="8"/>
  <c r="D313" i="8"/>
  <c r="E313" i="8"/>
  <c r="B314" i="8"/>
  <c r="C314" i="8"/>
  <c r="D314" i="8"/>
  <c r="B315" i="8"/>
  <c r="C315" i="8"/>
  <c r="D315" i="8"/>
  <c r="B304" i="8"/>
  <c r="C304" i="8"/>
  <c r="D304" i="8"/>
  <c r="E304" i="8"/>
  <c r="D301" i="8"/>
  <c r="C301" i="8"/>
  <c r="B301" i="8"/>
  <c r="B238" i="8"/>
  <c r="C238" i="8"/>
  <c r="D238" i="8"/>
  <c r="E238" i="8"/>
  <c r="B236" i="8"/>
  <c r="C236" i="8"/>
  <c r="D236" i="8"/>
  <c r="E236" i="8"/>
  <c r="B226" i="8"/>
  <c r="C226" i="8"/>
  <c r="D226" i="8"/>
  <c r="E226" i="8"/>
  <c r="C212" i="8"/>
  <c r="D212" i="8"/>
  <c r="E212" i="8"/>
  <c r="B212" i="8"/>
  <c r="G159" i="8"/>
  <c r="B152" i="8"/>
  <c r="C152" i="8"/>
  <c r="D152" i="8"/>
  <c r="E152" i="8"/>
  <c r="B153" i="8"/>
  <c r="C153" i="8"/>
  <c r="D153" i="8"/>
  <c r="E153" i="8"/>
  <c r="B156" i="8"/>
  <c r="C156" i="8"/>
  <c r="D156" i="8"/>
  <c r="B151" i="8"/>
  <c r="C145" i="8"/>
  <c r="D145" i="8"/>
  <c r="E145" i="8"/>
  <c r="B143" i="8"/>
  <c r="B144" i="8"/>
  <c r="B145" i="8"/>
  <c r="C137" i="8"/>
  <c r="D137" i="8"/>
  <c r="E137" i="8"/>
  <c r="B135" i="8"/>
  <c r="B136" i="8"/>
  <c r="B137" i="8"/>
  <c r="B126" i="8"/>
  <c r="B127" i="8"/>
  <c r="C126" i="8"/>
  <c r="D126" i="8"/>
  <c r="E126" i="8"/>
  <c r="C127" i="8"/>
  <c r="D127" i="8"/>
  <c r="E127" i="8"/>
  <c r="C118" i="8"/>
  <c r="D118" i="8"/>
  <c r="E118" i="8"/>
  <c r="B118" i="8"/>
  <c r="C113" i="8"/>
  <c r="D113" i="8"/>
  <c r="E113" i="8"/>
  <c r="B112" i="8"/>
  <c r="B113" i="8"/>
  <c r="E42" i="8"/>
  <c r="E45" i="8"/>
  <c r="B31" i="8"/>
  <c r="B25" i="8"/>
  <c r="C31" i="8"/>
  <c r="D31" i="8"/>
  <c r="C21" i="8"/>
  <c r="B18" i="8"/>
  <c r="C18" i="8"/>
  <c r="D18" i="8"/>
  <c r="C19" i="8"/>
  <c r="D19" i="8"/>
  <c r="B21" i="8"/>
  <c r="D21" i="8"/>
  <c r="B22" i="8"/>
  <c r="C22" i="8"/>
  <c r="D22" i="8"/>
  <c r="B23" i="8"/>
  <c r="C23" i="8"/>
  <c r="D23" i="8"/>
  <c r="C24" i="8"/>
  <c r="D24" i="8"/>
  <c r="C25" i="8"/>
  <c r="D25" i="8"/>
  <c r="C26" i="8"/>
  <c r="D26" i="8"/>
  <c r="B27" i="8"/>
  <c r="C27" i="8"/>
  <c r="D27" i="8"/>
  <c r="B28" i="8"/>
  <c r="C28" i="8"/>
  <c r="D28" i="8"/>
  <c r="D17" i="8"/>
  <c r="C17" i="8"/>
  <c r="B17" i="8"/>
  <c r="C9" i="8"/>
  <c r="B6" i="8"/>
  <c r="C6" i="8"/>
  <c r="D6" i="8"/>
  <c r="B7" i="8"/>
  <c r="C7" i="8"/>
  <c r="D7" i="8"/>
  <c r="B8" i="8"/>
  <c r="C8" i="8"/>
  <c r="D8" i="8"/>
  <c r="B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F339" i="8"/>
  <c r="G339" i="8"/>
  <c r="F344" i="8"/>
  <c r="G345" i="8"/>
  <c r="G346" i="8"/>
  <c r="F347" i="8"/>
  <c r="G347" i="8"/>
  <c r="F354" i="8"/>
  <c r="G354" i="8"/>
  <c r="F355" i="8"/>
  <c r="G355" i="8"/>
  <c r="F356" i="8"/>
  <c r="G356" i="8"/>
  <c r="G357" i="8"/>
  <c r="G358" i="8"/>
  <c r="F359" i="8"/>
  <c r="G359" i="8"/>
  <c r="F360" i="8"/>
  <c r="G360" i="8"/>
  <c r="F361" i="8"/>
  <c r="G361" i="8"/>
  <c r="G362" i="8"/>
  <c r="G363" i="8"/>
  <c r="G367" i="8"/>
  <c r="F368" i="8"/>
  <c r="G368" i="8"/>
  <c r="F369" i="8"/>
  <c r="G369" i="8"/>
  <c r="F370" i="8"/>
  <c r="G370" i="8"/>
  <c r="F371" i="8"/>
  <c r="G371" i="8"/>
  <c r="F372" i="8"/>
  <c r="G372" i="8"/>
  <c r="G375" i="8"/>
  <c r="F376" i="8"/>
  <c r="G376" i="8"/>
  <c r="F377" i="8"/>
  <c r="G377" i="8"/>
  <c r="G378" i="8"/>
  <c r="G379" i="8"/>
  <c r="G338" i="8"/>
  <c r="F338" i="8"/>
  <c r="F299" i="8"/>
  <c r="G299" i="8"/>
  <c r="F300" i="8"/>
  <c r="G303" i="8"/>
  <c r="F304" i="8"/>
  <c r="G304" i="8"/>
  <c r="G306" i="8"/>
  <c r="F307" i="8"/>
  <c r="G307" i="8"/>
  <c r="F308" i="8"/>
  <c r="G308" i="8"/>
  <c r="F309" i="8"/>
  <c r="G309" i="8"/>
  <c r="F310" i="8"/>
  <c r="G310" i="8"/>
  <c r="F311" i="8"/>
  <c r="G311" i="8"/>
  <c r="F312" i="8"/>
  <c r="G312" i="8"/>
  <c r="F313" i="8"/>
  <c r="G313" i="8"/>
  <c r="F314" i="8"/>
  <c r="G314" i="8"/>
  <c r="G315" i="8"/>
  <c r="G316" i="8"/>
  <c r="F317" i="8"/>
  <c r="G317" i="8"/>
  <c r="F318" i="8"/>
  <c r="G318" i="8"/>
  <c r="F319" i="8"/>
  <c r="G319" i="8"/>
  <c r="F320" i="8"/>
  <c r="G320" i="8"/>
  <c r="F321" i="8"/>
  <c r="G321" i="8"/>
  <c r="F322" i="8"/>
  <c r="G322" i="8"/>
  <c r="F323" i="8"/>
  <c r="G323" i="8"/>
  <c r="G324" i="8"/>
  <c r="G325" i="8"/>
  <c r="F326" i="8"/>
  <c r="G326" i="8"/>
  <c r="F327" i="8"/>
  <c r="G327" i="8"/>
  <c r="F328" i="8"/>
  <c r="G328" i="8"/>
  <c r="F329" i="8"/>
  <c r="G329" i="8"/>
  <c r="F330" i="8"/>
  <c r="G330" i="8"/>
  <c r="F331" i="8"/>
  <c r="G331" i="8"/>
  <c r="F332" i="8"/>
  <c r="G332" i="8"/>
  <c r="F333" i="8"/>
  <c r="G333" i="8"/>
  <c r="F334" i="8"/>
  <c r="G334" i="8"/>
  <c r="F335" i="8"/>
  <c r="G335" i="8"/>
  <c r="G336" i="8"/>
  <c r="G298" i="8"/>
  <c r="F298" i="8"/>
  <c r="F256" i="8"/>
  <c r="G256" i="8"/>
  <c r="F258" i="8"/>
  <c r="G258" i="8"/>
  <c r="F259" i="8"/>
  <c r="G259" i="8"/>
  <c r="G260" i="8"/>
  <c r="G261" i="8"/>
  <c r="G262" i="8"/>
  <c r="F263" i="8"/>
  <c r="G263" i="8"/>
  <c r="F264" i="8"/>
  <c r="G264" i="8"/>
  <c r="F265" i="8"/>
  <c r="G265" i="8"/>
  <c r="F267" i="8"/>
  <c r="G267" i="8"/>
  <c r="F268" i="8"/>
  <c r="G268" i="8"/>
  <c r="F269" i="8"/>
  <c r="G269" i="8"/>
  <c r="F270" i="8"/>
  <c r="G270" i="8"/>
  <c r="G272" i="8"/>
  <c r="F273" i="8"/>
  <c r="G273" i="8"/>
  <c r="G277" i="8"/>
  <c r="F278" i="8"/>
  <c r="G278" i="8"/>
  <c r="F279" i="8"/>
  <c r="G279" i="8"/>
  <c r="F280" i="8"/>
  <c r="G280" i="8"/>
  <c r="F281" i="8"/>
  <c r="G281" i="8"/>
  <c r="F282" i="8"/>
  <c r="G282" i="8"/>
  <c r="G255" i="8"/>
  <c r="F255" i="8"/>
  <c r="G207" i="8"/>
  <c r="G208" i="8"/>
  <c r="G209" i="8"/>
  <c r="G210" i="8"/>
  <c r="G211" i="8"/>
  <c r="F212" i="8"/>
  <c r="G212" i="8"/>
  <c r="G214" i="8"/>
  <c r="G215" i="8"/>
  <c r="F216" i="8"/>
  <c r="G216" i="8"/>
  <c r="F217" i="8"/>
  <c r="G217" i="8"/>
  <c r="F218" i="8"/>
  <c r="G218" i="8"/>
  <c r="F219" i="8"/>
  <c r="G219" i="8"/>
  <c r="G221" i="8"/>
  <c r="F222" i="8"/>
  <c r="G222" i="8"/>
  <c r="F223" i="8"/>
  <c r="G223" i="8"/>
  <c r="G224" i="8"/>
  <c r="G225" i="8"/>
  <c r="F226" i="8"/>
  <c r="G226" i="8"/>
  <c r="G227" i="8"/>
  <c r="G231" i="8"/>
  <c r="F232" i="8"/>
  <c r="G232" i="8"/>
  <c r="G235" i="8"/>
  <c r="F236" i="8"/>
  <c r="G236" i="8"/>
  <c r="G237" i="8"/>
  <c r="F238" i="8"/>
  <c r="G238" i="8"/>
  <c r="F239" i="8"/>
  <c r="G239" i="8"/>
  <c r="F240" i="8"/>
  <c r="G240" i="8"/>
  <c r="F241" i="8"/>
  <c r="G241" i="8"/>
  <c r="F242" i="8"/>
  <c r="G242" i="8"/>
  <c r="F243" i="8"/>
  <c r="G243" i="8"/>
  <c r="F162" i="8"/>
  <c r="G162" i="8"/>
  <c r="G206" i="8"/>
  <c r="G161" i="8"/>
  <c r="F161" i="8"/>
  <c r="G108" i="8"/>
  <c r="G109" i="8"/>
  <c r="G110" i="8"/>
  <c r="G111" i="8"/>
  <c r="G112" i="8"/>
  <c r="G113" i="8"/>
  <c r="G114" i="8"/>
  <c r="G116" i="8"/>
  <c r="G117" i="8"/>
  <c r="G118" i="8"/>
  <c r="G123" i="8"/>
  <c r="G124" i="8"/>
  <c r="G125" i="8"/>
  <c r="G126" i="8"/>
  <c r="G127" i="8"/>
  <c r="G128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6" i="8"/>
  <c r="G157" i="8"/>
  <c r="G158" i="8"/>
  <c r="D107" i="8"/>
  <c r="E107" i="8"/>
  <c r="F107" i="8"/>
  <c r="G107" i="8"/>
  <c r="G5" i="8"/>
  <c r="G6" i="8"/>
  <c r="G7" i="8"/>
  <c r="G8" i="8"/>
  <c r="G9" i="8"/>
  <c r="G10" i="8"/>
  <c r="G11" i="8"/>
  <c r="G12" i="8"/>
  <c r="G13" i="8"/>
  <c r="G15" i="8"/>
  <c r="G16" i="8"/>
  <c r="G19" i="8"/>
  <c r="G20" i="8"/>
  <c r="G23" i="8"/>
  <c r="G24" i="8"/>
  <c r="G25" i="8"/>
  <c r="G26" i="8"/>
  <c r="G27" i="8"/>
  <c r="G28" i="8"/>
  <c r="G29" i="8"/>
  <c r="G31" i="8"/>
  <c r="G32" i="8"/>
  <c r="G33" i="8"/>
  <c r="G34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4" i="8"/>
  <c r="F108" i="8"/>
  <c r="F109" i="8"/>
  <c r="F112" i="8"/>
  <c r="F113" i="8"/>
  <c r="F114" i="8"/>
  <c r="F115" i="8"/>
  <c r="F118" i="8"/>
  <c r="F124" i="8"/>
  <c r="F125" i="8"/>
  <c r="F126" i="8"/>
  <c r="F127" i="8"/>
  <c r="F128" i="8"/>
  <c r="F135" i="8"/>
  <c r="F136" i="8"/>
  <c r="F137" i="8"/>
  <c r="F138" i="8"/>
  <c r="F139" i="8"/>
  <c r="F140" i="8"/>
  <c r="F143" i="8"/>
  <c r="F144" i="8"/>
  <c r="F145" i="8"/>
  <c r="F146" i="8"/>
  <c r="F147" i="8"/>
  <c r="F148" i="8"/>
  <c r="F151" i="8"/>
  <c r="F152" i="8"/>
  <c r="F153" i="8"/>
  <c r="F158" i="8"/>
  <c r="F4" i="8"/>
  <c r="F31" i="8"/>
  <c r="F32" i="8"/>
  <c r="F38" i="8"/>
  <c r="F39" i="8"/>
  <c r="F42" i="8"/>
  <c r="F45" i="8"/>
  <c r="F46" i="8"/>
  <c r="F47" i="8"/>
  <c r="F48" i="8"/>
  <c r="F49" i="8"/>
  <c r="F5" i="8"/>
  <c r="F6" i="8"/>
  <c r="F7" i="8"/>
  <c r="F8" i="8"/>
  <c r="F9" i="8"/>
  <c r="F10" i="8"/>
  <c r="F11" i="8"/>
  <c r="F12" i="8"/>
  <c r="F13" i="8"/>
  <c r="F17" i="8"/>
  <c r="F18" i="8"/>
  <c r="F20" i="8"/>
  <c r="F21" i="8"/>
  <c r="F22" i="8"/>
  <c r="F23" i="8"/>
  <c r="F25" i="8"/>
  <c r="F27" i="8"/>
  <c r="C9" i="26" l="1"/>
  <c r="B8" i="26"/>
  <c r="B10" i="26"/>
  <c r="B9" i="27"/>
  <c r="B8" i="27"/>
  <c r="B45" i="27"/>
  <c r="M36" i="27"/>
  <c r="B8" i="31"/>
  <c r="B50" i="28"/>
  <c r="B52" i="28"/>
  <c r="B53" i="28"/>
  <c r="B54" i="28"/>
  <c r="B55" i="28"/>
  <c r="B56" i="28"/>
  <c r="B57" i="28"/>
  <c r="B58" i="28"/>
  <c r="B46" i="28"/>
  <c r="B42" i="28"/>
  <c r="M42" i="29"/>
  <c r="B13" i="30"/>
  <c r="B9" i="30"/>
  <c r="B85" i="8"/>
  <c r="C85" i="8"/>
  <c r="D85" i="8"/>
  <c r="E85" i="8"/>
  <c r="B86" i="8"/>
  <c r="C86" i="8"/>
  <c r="D86" i="8"/>
  <c r="E86" i="8"/>
  <c r="B87" i="8"/>
  <c r="C87" i="8"/>
  <c r="D87" i="8"/>
  <c r="E87" i="8"/>
  <c r="B88" i="8"/>
  <c r="C88" i="8"/>
  <c r="D88" i="8"/>
  <c r="E88" i="8"/>
  <c r="B89" i="8"/>
  <c r="C89" i="8"/>
  <c r="D89" i="8"/>
  <c r="E89" i="8"/>
  <c r="B90" i="8"/>
  <c r="C90" i="8"/>
  <c r="D90" i="8"/>
  <c r="E90" i="8"/>
  <c r="B91" i="8"/>
  <c r="C91" i="8"/>
  <c r="D91" i="8"/>
  <c r="E91" i="8"/>
  <c r="B93" i="8"/>
  <c r="C93" i="8"/>
  <c r="D93" i="8"/>
  <c r="B95" i="8"/>
  <c r="C95" i="8"/>
  <c r="D95" i="8"/>
  <c r="E95" i="8"/>
  <c r="B96" i="8"/>
  <c r="C96" i="8"/>
  <c r="D96" i="8"/>
  <c r="E96" i="8"/>
  <c r="B97" i="8"/>
  <c r="C97" i="8"/>
  <c r="D97" i="8"/>
  <c r="E97" i="8"/>
  <c r="B98" i="8"/>
  <c r="C98" i="8"/>
  <c r="D98" i="8"/>
  <c r="E98" i="8"/>
  <c r="B99" i="8"/>
  <c r="C99" i="8"/>
  <c r="D99" i="8"/>
  <c r="E99" i="8"/>
  <c r="B100" i="8"/>
  <c r="C100" i="8"/>
  <c r="D100" i="8"/>
  <c r="E100" i="8"/>
  <c r="B101" i="8"/>
  <c r="C101" i="8"/>
  <c r="D101" i="8"/>
  <c r="E101" i="8"/>
  <c r="B102" i="8"/>
  <c r="C102" i="8"/>
  <c r="D102" i="8"/>
  <c r="B104" i="8"/>
  <c r="C104" i="8"/>
  <c r="D104" i="8"/>
  <c r="E104" i="8"/>
  <c r="B74" i="8"/>
  <c r="C74" i="8"/>
  <c r="D74" i="8"/>
  <c r="E74" i="8"/>
  <c r="B75" i="8"/>
  <c r="C75" i="8"/>
  <c r="D75" i="8"/>
  <c r="E75" i="8"/>
  <c r="B76" i="8"/>
  <c r="C76" i="8"/>
  <c r="D76" i="8"/>
  <c r="E76" i="8"/>
  <c r="B77" i="8"/>
  <c r="C77" i="8"/>
  <c r="D77" i="8"/>
  <c r="E77" i="8"/>
  <c r="B78" i="8"/>
  <c r="C78" i="8"/>
  <c r="D78" i="8"/>
  <c r="E78" i="8"/>
  <c r="B79" i="8"/>
  <c r="C79" i="8"/>
  <c r="D79" i="8"/>
  <c r="E79" i="8"/>
  <c r="B80" i="8"/>
  <c r="C80" i="8"/>
  <c r="D80" i="8"/>
  <c r="E80" i="8"/>
  <c r="B81" i="8"/>
  <c r="C81" i="8"/>
  <c r="D81" i="8"/>
  <c r="E81" i="8"/>
  <c r="B82" i="8"/>
  <c r="C82" i="8"/>
  <c r="D82" i="8"/>
  <c r="E82" i="8"/>
  <c r="B83" i="8"/>
  <c r="C83" i="8"/>
  <c r="D83" i="8"/>
  <c r="J1" i="8"/>
  <c r="J2" i="8"/>
  <c r="J3" i="8"/>
  <c r="J4" i="8"/>
  <c r="J5" i="8"/>
  <c r="J6" i="8"/>
  <c r="J7" i="8"/>
  <c r="J8" i="8"/>
  <c r="E161" i="8"/>
  <c r="D161" i="8"/>
  <c r="C161" i="8"/>
  <c r="B161" i="8"/>
  <c r="B258" i="8"/>
  <c r="C258" i="8"/>
  <c r="D258" i="8"/>
  <c r="E258" i="8"/>
  <c r="B371" i="8"/>
  <c r="C371" i="8"/>
  <c r="D371" i="8"/>
  <c r="E371" i="8"/>
  <c r="B208" i="8"/>
  <c r="C208" i="8"/>
  <c r="D208" i="8"/>
  <c r="B146" i="8"/>
  <c r="C146" i="8"/>
  <c r="D146" i="8"/>
  <c r="E146" i="8"/>
  <c r="B147" i="8"/>
  <c r="C147" i="8"/>
  <c r="D147" i="8"/>
  <c r="E147" i="8"/>
  <c r="B138" i="8"/>
  <c r="C138" i="8"/>
  <c r="D138" i="8"/>
  <c r="E138" i="8"/>
  <c r="B139" i="8"/>
  <c r="C139" i="8"/>
  <c r="D139" i="8"/>
  <c r="E139" i="8"/>
  <c r="B42" i="8"/>
  <c r="C42" i="8"/>
  <c r="D42" i="8"/>
  <c r="B45" i="8"/>
  <c r="C45" i="8"/>
  <c r="D45" i="8"/>
  <c r="AS204" i="1"/>
  <c r="BC204" i="1"/>
  <c r="BE204" i="1"/>
  <c r="BF204" i="1"/>
  <c r="AS3" i="1"/>
  <c r="BC3" i="1"/>
  <c r="BE3" i="1"/>
  <c r="BF3" i="1"/>
  <c r="B50" i="30"/>
  <c r="J6" i="19"/>
  <c r="K6" i="19"/>
  <c r="L6" i="19"/>
  <c r="M6" i="19"/>
  <c r="J7" i="19"/>
  <c r="K7" i="19"/>
  <c r="L7" i="19"/>
  <c r="M7" i="19"/>
  <c r="J8" i="19"/>
  <c r="K8" i="19"/>
  <c r="L8" i="19"/>
  <c r="M8" i="19"/>
  <c r="J9" i="19"/>
  <c r="K9" i="19"/>
  <c r="L9" i="19"/>
  <c r="M9" i="19"/>
  <c r="J10" i="19"/>
  <c r="K10" i="19"/>
  <c r="L10" i="19"/>
  <c r="M10" i="19"/>
  <c r="J11" i="19"/>
  <c r="K11" i="19"/>
  <c r="L11" i="19"/>
  <c r="M11" i="19"/>
  <c r="J12" i="19"/>
  <c r="K12" i="19"/>
  <c r="L12" i="19"/>
  <c r="M12" i="19"/>
  <c r="J13" i="19"/>
  <c r="K13" i="19"/>
  <c r="L13" i="19"/>
  <c r="M13" i="19"/>
  <c r="J14" i="19"/>
  <c r="K14" i="19"/>
  <c r="L14" i="19"/>
  <c r="M14" i="19"/>
  <c r="J15" i="19"/>
  <c r="K15" i="19"/>
  <c r="L15" i="19"/>
  <c r="M15" i="19"/>
  <c r="J16" i="19"/>
  <c r="K16" i="19"/>
  <c r="L16" i="19"/>
  <c r="M16" i="19"/>
  <c r="J17" i="19"/>
  <c r="K17" i="19"/>
  <c r="L17" i="19"/>
  <c r="M17" i="19"/>
  <c r="J18" i="19"/>
  <c r="K18" i="19"/>
  <c r="L18" i="19"/>
  <c r="M18" i="19"/>
  <c r="J19" i="19"/>
  <c r="K19" i="19"/>
  <c r="L19" i="19"/>
  <c r="M19" i="19"/>
  <c r="J20" i="19"/>
  <c r="K20" i="19"/>
  <c r="L20" i="19"/>
  <c r="M20" i="19"/>
  <c r="J21" i="19"/>
  <c r="K21" i="19"/>
  <c r="L21" i="19"/>
  <c r="M21" i="19"/>
  <c r="J22" i="19"/>
  <c r="K22" i="19"/>
  <c r="L22" i="19"/>
  <c r="M22" i="19"/>
  <c r="J23" i="19"/>
  <c r="K23" i="19"/>
  <c r="L23" i="19"/>
  <c r="M23" i="19"/>
  <c r="J24" i="19"/>
  <c r="K24" i="19"/>
  <c r="L24" i="19"/>
  <c r="M24" i="19"/>
  <c r="J25" i="19"/>
  <c r="K25" i="19"/>
  <c r="L25" i="19"/>
  <c r="M25" i="19"/>
  <c r="J26" i="19"/>
  <c r="K26" i="19"/>
  <c r="L26" i="19"/>
  <c r="M26" i="19"/>
  <c r="J27" i="19"/>
  <c r="K27" i="19"/>
  <c r="L27" i="19"/>
  <c r="M27" i="19"/>
  <c r="J28" i="19"/>
  <c r="K28" i="19"/>
  <c r="L28" i="19"/>
  <c r="M28" i="19"/>
  <c r="J29" i="19"/>
  <c r="K29" i="19"/>
  <c r="L29" i="19"/>
  <c r="M29" i="19"/>
  <c r="J30" i="19"/>
  <c r="K30" i="19"/>
  <c r="L30" i="19"/>
  <c r="M30" i="19"/>
  <c r="J31" i="19"/>
  <c r="K31" i="19"/>
  <c r="L31" i="19"/>
  <c r="M31" i="19"/>
  <c r="J32" i="19"/>
  <c r="K32" i="19"/>
  <c r="L32" i="19"/>
  <c r="M32" i="19"/>
  <c r="J33" i="19"/>
  <c r="K33" i="19"/>
  <c r="L33" i="19"/>
  <c r="M33" i="19"/>
  <c r="J34" i="19"/>
  <c r="K34" i="19"/>
  <c r="L34" i="19"/>
  <c r="M34" i="19"/>
  <c r="J35" i="19"/>
  <c r="K35" i="19"/>
  <c r="L35" i="19"/>
  <c r="M35" i="19"/>
  <c r="J36" i="19"/>
  <c r="K36" i="19"/>
  <c r="L36" i="19"/>
  <c r="M36" i="19"/>
  <c r="J37" i="19"/>
  <c r="K37" i="19"/>
  <c r="L37" i="19"/>
  <c r="M37" i="19"/>
  <c r="J38" i="19"/>
  <c r="K38" i="19"/>
  <c r="L38" i="19"/>
  <c r="M38" i="19"/>
  <c r="J39" i="19"/>
  <c r="K39" i="19"/>
  <c r="L39" i="19"/>
  <c r="M39" i="19"/>
  <c r="J40" i="19"/>
  <c r="K40" i="19"/>
  <c r="L40" i="19"/>
  <c r="M40" i="19"/>
  <c r="J41" i="19"/>
  <c r="K41" i="19"/>
  <c r="L41" i="19"/>
  <c r="M41" i="19"/>
  <c r="J42" i="19"/>
  <c r="K42" i="19"/>
  <c r="L42" i="19"/>
  <c r="M42" i="19"/>
  <c r="J43" i="19"/>
  <c r="K43" i="19"/>
  <c r="L43" i="19"/>
  <c r="M43" i="19"/>
  <c r="J44" i="19"/>
  <c r="K44" i="19"/>
  <c r="L44" i="19"/>
  <c r="M44" i="19"/>
  <c r="J45" i="19"/>
  <c r="K45" i="19"/>
  <c r="L45" i="19"/>
  <c r="M45" i="19"/>
  <c r="J46" i="19"/>
  <c r="K46" i="19"/>
  <c r="L46" i="19"/>
  <c r="M46" i="19"/>
  <c r="J47" i="19"/>
  <c r="K47" i="19"/>
  <c r="L47" i="19"/>
  <c r="M47" i="19"/>
  <c r="J48" i="19"/>
  <c r="K48" i="19"/>
  <c r="L48" i="19"/>
  <c r="M48" i="19"/>
  <c r="J49" i="19"/>
  <c r="K49" i="19"/>
  <c r="L49" i="19"/>
  <c r="M49" i="19"/>
  <c r="J50" i="19"/>
  <c r="K50" i="19"/>
  <c r="L50" i="19"/>
  <c r="M50" i="19"/>
  <c r="J51" i="19"/>
  <c r="K51" i="19"/>
  <c r="L51" i="19"/>
  <c r="M51" i="19"/>
  <c r="J52" i="19"/>
  <c r="K52" i="19"/>
  <c r="L52" i="19"/>
  <c r="M52" i="19"/>
  <c r="J53" i="19"/>
  <c r="K53" i="19"/>
  <c r="L53" i="19"/>
  <c r="M53" i="19"/>
  <c r="J54" i="19"/>
  <c r="K54" i="19"/>
  <c r="L54" i="19"/>
  <c r="M54" i="19"/>
  <c r="J55" i="19"/>
  <c r="K55" i="19"/>
  <c r="L55" i="19"/>
  <c r="M55" i="19"/>
  <c r="J56" i="19"/>
  <c r="K56" i="19"/>
  <c r="L56" i="19"/>
  <c r="M56" i="19"/>
  <c r="J57" i="19"/>
  <c r="K57" i="19"/>
  <c r="L57" i="19"/>
  <c r="M57" i="19"/>
  <c r="J58" i="19"/>
  <c r="K58" i="19"/>
  <c r="L58" i="19"/>
  <c r="M58" i="19"/>
  <c r="J59" i="19"/>
  <c r="K59" i="19"/>
  <c r="L59" i="19"/>
  <c r="M59" i="19"/>
  <c r="J60" i="19"/>
  <c r="K60" i="19"/>
  <c r="L60" i="19"/>
  <c r="M60" i="19"/>
  <c r="J61" i="19"/>
  <c r="K61" i="19"/>
  <c r="L61" i="19"/>
  <c r="M61" i="19"/>
  <c r="J62" i="19"/>
  <c r="K62" i="19"/>
  <c r="L62" i="19"/>
  <c r="M62" i="19"/>
  <c r="J63" i="19"/>
  <c r="K63" i="19"/>
  <c r="L63" i="19"/>
  <c r="M63" i="19"/>
  <c r="J64" i="19"/>
  <c r="K64" i="19"/>
  <c r="L64" i="19"/>
  <c r="M64" i="19"/>
  <c r="J65" i="19"/>
  <c r="K65" i="19"/>
  <c r="L65" i="19"/>
  <c r="M65" i="19"/>
  <c r="J66" i="19"/>
  <c r="K66" i="19"/>
  <c r="L66" i="19"/>
  <c r="M66" i="19"/>
  <c r="J67" i="19"/>
  <c r="K67" i="19"/>
  <c r="L67" i="19"/>
  <c r="M67" i="19"/>
  <c r="J68" i="19"/>
  <c r="K68" i="19"/>
  <c r="L68" i="19"/>
  <c r="M68" i="19"/>
  <c r="J69" i="19"/>
  <c r="K69" i="19"/>
  <c r="L69" i="19"/>
  <c r="M69" i="19"/>
  <c r="J70" i="19"/>
  <c r="K70" i="19"/>
  <c r="L70" i="19"/>
  <c r="M70" i="19"/>
  <c r="J71" i="19"/>
  <c r="K71" i="19"/>
  <c r="L71" i="19"/>
  <c r="M71" i="19"/>
  <c r="J72" i="19"/>
  <c r="K72" i="19"/>
  <c r="L72" i="19"/>
  <c r="M72" i="19"/>
  <c r="J73" i="19"/>
  <c r="K73" i="19"/>
  <c r="L73" i="19"/>
  <c r="M73" i="19"/>
  <c r="J74" i="19"/>
  <c r="K74" i="19"/>
  <c r="L74" i="19"/>
  <c r="M74" i="19"/>
  <c r="J75" i="19"/>
  <c r="K75" i="19"/>
  <c r="L75" i="19"/>
  <c r="M75" i="19"/>
  <c r="J76" i="19"/>
  <c r="K76" i="19"/>
  <c r="L76" i="19"/>
  <c r="M76" i="19"/>
  <c r="J77" i="19"/>
  <c r="K77" i="19"/>
  <c r="L77" i="19"/>
  <c r="M77" i="19"/>
  <c r="J78" i="19"/>
  <c r="K78" i="19"/>
  <c r="L78" i="19"/>
  <c r="M78" i="19"/>
  <c r="J79" i="19"/>
  <c r="K79" i="19"/>
  <c r="L79" i="19"/>
  <c r="M79" i="19"/>
  <c r="J80" i="19"/>
  <c r="K80" i="19"/>
  <c r="L80" i="19"/>
  <c r="M80" i="19"/>
  <c r="J81" i="19"/>
  <c r="K81" i="19"/>
  <c r="L81" i="19"/>
  <c r="M81" i="19"/>
  <c r="J82" i="19"/>
  <c r="K82" i="19"/>
  <c r="L82" i="19"/>
  <c r="M82" i="19"/>
  <c r="J83" i="19"/>
  <c r="K83" i="19"/>
  <c r="L83" i="19"/>
  <c r="M83" i="19"/>
  <c r="J84" i="19"/>
  <c r="K84" i="19"/>
  <c r="L84" i="19"/>
  <c r="M84" i="19"/>
  <c r="J85" i="19"/>
  <c r="K85" i="19"/>
  <c r="L85" i="19"/>
  <c r="M85" i="19"/>
  <c r="J86" i="19"/>
  <c r="K86" i="19"/>
  <c r="L86" i="19"/>
  <c r="M86" i="19"/>
  <c r="J87" i="19"/>
  <c r="K87" i="19"/>
  <c r="L87" i="19"/>
  <c r="M87" i="19"/>
  <c r="J88" i="19"/>
  <c r="K88" i="19"/>
  <c r="L88" i="19"/>
  <c r="M88" i="19"/>
  <c r="J89" i="19"/>
  <c r="K89" i="19"/>
  <c r="L89" i="19"/>
  <c r="M89" i="19"/>
  <c r="J90" i="19"/>
  <c r="K90" i="19"/>
  <c r="L90" i="19"/>
  <c r="M90" i="19"/>
  <c r="J91" i="19"/>
  <c r="K91" i="19"/>
  <c r="L91" i="19"/>
  <c r="M91" i="19"/>
  <c r="J92" i="19"/>
  <c r="K92" i="19"/>
  <c r="L92" i="19"/>
  <c r="M92" i="19"/>
  <c r="J93" i="19"/>
  <c r="K93" i="19"/>
  <c r="L93" i="19"/>
  <c r="M93" i="19"/>
  <c r="J94" i="19"/>
  <c r="K94" i="19"/>
  <c r="L94" i="19"/>
  <c r="M94" i="19"/>
  <c r="J95" i="19"/>
  <c r="K95" i="19"/>
  <c r="L95" i="19"/>
  <c r="M95" i="19"/>
  <c r="J96" i="19"/>
  <c r="K96" i="19"/>
  <c r="L96" i="19"/>
  <c r="M96" i="19"/>
  <c r="J97" i="19"/>
  <c r="K97" i="19"/>
  <c r="L97" i="19"/>
  <c r="M97" i="19"/>
  <c r="J98" i="19"/>
  <c r="K98" i="19"/>
  <c r="L98" i="19"/>
  <c r="M98" i="19"/>
  <c r="J99" i="19"/>
  <c r="K99" i="19"/>
  <c r="L99" i="19"/>
  <c r="M99" i="19"/>
  <c r="J100" i="19"/>
  <c r="K100" i="19"/>
  <c r="L100" i="19"/>
  <c r="M100" i="19"/>
  <c r="J101" i="19"/>
  <c r="K101" i="19"/>
  <c r="L101" i="19"/>
  <c r="M101" i="19"/>
  <c r="J102" i="19"/>
  <c r="K102" i="19"/>
  <c r="L102" i="19"/>
  <c r="M102" i="19"/>
  <c r="J103" i="19"/>
  <c r="K103" i="19"/>
  <c r="L103" i="19"/>
  <c r="M103" i="19"/>
  <c r="J104" i="19"/>
  <c r="K104" i="19"/>
  <c r="L104" i="19"/>
  <c r="M104" i="19"/>
  <c r="J105" i="19"/>
  <c r="K105" i="19"/>
  <c r="L105" i="19"/>
  <c r="M105" i="19"/>
  <c r="J106" i="19"/>
  <c r="K106" i="19"/>
  <c r="L106" i="19"/>
  <c r="M106" i="19"/>
  <c r="J107" i="19"/>
  <c r="K107" i="19"/>
  <c r="L107" i="19"/>
  <c r="M107" i="19"/>
  <c r="J108" i="19"/>
  <c r="K108" i="19"/>
  <c r="L108" i="19"/>
  <c r="M108" i="19"/>
  <c r="J109" i="19"/>
  <c r="K109" i="19"/>
  <c r="L109" i="19"/>
  <c r="M109" i="19"/>
  <c r="J110" i="19"/>
  <c r="K110" i="19"/>
  <c r="L110" i="19"/>
  <c r="M110" i="19"/>
  <c r="J111" i="19"/>
  <c r="K111" i="19"/>
  <c r="L111" i="19"/>
  <c r="M111" i="19"/>
  <c r="J112" i="19"/>
  <c r="K112" i="19"/>
  <c r="L112" i="19"/>
  <c r="M112" i="19"/>
  <c r="J113" i="19"/>
  <c r="K113" i="19"/>
  <c r="L113" i="19"/>
  <c r="M113" i="19"/>
  <c r="J114" i="19"/>
  <c r="K114" i="19"/>
  <c r="L114" i="19"/>
  <c r="M114" i="19"/>
  <c r="J115" i="19"/>
  <c r="K115" i="19"/>
  <c r="L115" i="19"/>
  <c r="M115" i="19"/>
  <c r="J116" i="19"/>
  <c r="K116" i="19"/>
  <c r="L116" i="19"/>
  <c r="M116" i="19"/>
  <c r="J117" i="19"/>
  <c r="K117" i="19"/>
  <c r="L117" i="19"/>
  <c r="M117" i="19"/>
  <c r="J118" i="19"/>
  <c r="K118" i="19"/>
  <c r="L118" i="19"/>
  <c r="M118" i="19"/>
  <c r="J119" i="19"/>
  <c r="K119" i="19"/>
  <c r="L119" i="19"/>
  <c r="M119" i="19"/>
  <c r="J120" i="19"/>
  <c r="K120" i="19"/>
  <c r="L120" i="19"/>
  <c r="M120" i="19"/>
  <c r="J121" i="19"/>
  <c r="K121" i="19"/>
  <c r="L121" i="19"/>
  <c r="M121" i="19"/>
  <c r="J122" i="19"/>
  <c r="K122" i="19"/>
  <c r="L122" i="19"/>
  <c r="M122" i="19"/>
  <c r="J123" i="19"/>
  <c r="K123" i="19"/>
  <c r="L123" i="19"/>
  <c r="M123" i="19"/>
  <c r="J124" i="19"/>
  <c r="K124" i="19"/>
  <c r="L124" i="19"/>
  <c r="M124" i="19"/>
  <c r="J125" i="19"/>
  <c r="K125" i="19"/>
  <c r="L125" i="19"/>
  <c r="M125" i="19"/>
  <c r="J126" i="19"/>
  <c r="K126" i="19"/>
  <c r="L126" i="19"/>
  <c r="M126" i="19"/>
  <c r="J127" i="19"/>
  <c r="K127" i="19"/>
  <c r="L127" i="19"/>
  <c r="M127" i="19"/>
  <c r="J128" i="19"/>
  <c r="K128" i="19"/>
  <c r="L128" i="19"/>
  <c r="M128" i="19"/>
  <c r="J129" i="19"/>
  <c r="K129" i="19"/>
  <c r="L129" i="19"/>
  <c r="M129" i="19"/>
  <c r="J130" i="19"/>
  <c r="K130" i="19"/>
  <c r="L130" i="19"/>
  <c r="M130" i="19"/>
  <c r="J131" i="19"/>
  <c r="K131" i="19"/>
  <c r="L131" i="19"/>
  <c r="M131" i="19"/>
  <c r="J132" i="19"/>
  <c r="K132" i="19"/>
  <c r="L132" i="19"/>
  <c r="M132" i="19"/>
  <c r="J133" i="19"/>
  <c r="K133" i="19"/>
  <c r="L133" i="19"/>
  <c r="M133" i="19"/>
  <c r="J134" i="19"/>
  <c r="K134" i="19"/>
  <c r="L134" i="19"/>
  <c r="M134" i="19"/>
  <c r="J135" i="19"/>
  <c r="K135" i="19"/>
  <c r="L135" i="19"/>
  <c r="M135" i="19"/>
  <c r="J136" i="19"/>
  <c r="K136" i="19"/>
  <c r="L136" i="19"/>
  <c r="M136" i="19"/>
  <c r="J137" i="19"/>
  <c r="K137" i="19"/>
  <c r="L137" i="19"/>
  <c r="M137" i="19"/>
  <c r="J138" i="19"/>
  <c r="K138" i="19"/>
  <c r="L138" i="19"/>
  <c r="M138" i="19"/>
  <c r="J139" i="19"/>
  <c r="K139" i="19"/>
  <c r="L139" i="19"/>
  <c r="M139" i="19"/>
  <c r="J140" i="19"/>
  <c r="K140" i="19"/>
  <c r="L140" i="19"/>
  <c r="M140" i="19"/>
  <c r="J141" i="19"/>
  <c r="K141" i="19"/>
  <c r="L141" i="19"/>
  <c r="M141" i="19"/>
  <c r="J142" i="19"/>
  <c r="K142" i="19"/>
  <c r="L142" i="19"/>
  <c r="M142" i="19"/>
  <c r="J143" i="19"/>
  <c r="K143" i="19"/>
  <c r="L143" i="19"/>
  <c r="M143" i="19"/>
  <c r="J144" i="19"/>
  <c r="K144" i="19"/>
  <c r="L144" i="19"/>
  <c r="M144" i="19"/>
  <c r="J145" i="19"/>
  <c r="K145" i="19"/>
  <c r="L145" i="19"/>
  <c r="M145" i="19"/>
  <c r="J146" i="19"/>
  <c r="K146" i="19"/>
  <c r="L146" i="19"/>
  <c r="M146" i="19"/>
  <c r="J147" i="19"/>
  <c r="K147" i="19"/>
  <c r="L147" i="19"/>
  <c r="M147" i="19"/>
  <c r="J148" i="19"/>
  <c r="K148" i="19"/>
  <c r="L148" i="19"/>
  <c r="M148" i="19"/>
  <c r="J149" i="19"/>
  <c r="K149" i="19"/>
  <c r="L149" i="19"/>
  <c r="M149" i="19"/>
  <c r="J150" i="19"/>
  <c r="K150" i="19"/>
  <c r="L150" i="19"/>
  <c r="M150" i="19"/>
  <c r="J151" i="19"/>
  <c r="K151" i="19"/>
  <c r="L151" i="19"/>
  <c r="M151" i="19"/>
  <c r="J152" i="19"/>
  <c r="K152" i="19"/>
  <c r="L152" i="19"/>
  <c r="M152" i="19"/>
  <c r="J153" i="19"/>
  <c r="K153" i="19"/>
  <c r="L153" i="19"/>
  <c r="M153" i="19"/>
  <c r="J154" i="19"/>
  <c r="K154" i="19"/>
  <c r="L154" i="19"/>
  <c r="M154" i="19"/>
  <c r="J155" i="19"/>
  <c r="K155" i="19"/>
  <c r="L155" i="19"/>
  <c r="M155" i="19"/>
  <c r="J156" i="19"/>
  <c r="K156" i="19"/>
  <c r="L156" i="19"/>
  <c r="M156" i="19"/>
  <c r="J157" i="19"/>
  <c r="K157" i="19"/>
  <c r="L157" i="19"/>
  <c r="M157" i="19"/>
  <c r="J158" i="19"/>
  <c r="K158" i="19"/>
  <c r="L158" i="19"/>
  <c r="M158" i="19"/>
  <c r="J159" i="19"/>
  <c r="K159" i="19"/>
  <c r="L159" i="19"/>
  <c r="M159" i="19"/>
  <c r="J160" i="19"/>
  <c r="K160" i="19"/>
  <c r="L160" i="19"/>
  <c r="M160" i="19"/>
  <c r="J161" i="19"/>
  <c r="K161" i="19"/>
  <c r="L161" i="19"/>
  <c r="M161" i="19"/>
  <c r="J162" i="19"/>
  <c r="K162" i="19"/>
  <c r="L162" i="19"/>
  <c r="M162" i="19"/>
  <c r="J163" i="19"/>
  <c r="K163" i="19"/>
  <c r="L163" i="19"/>
  <c r="M163" i="19"/>
  <c r="J164" i="19"/>
  <c r="K164" i="19"/>
  <c r="L164" i="19"/>
  <c r="M164" i="19"/>
  <c r="J165" i="19"/>
  <c r="K165" i="19"/>
  <c r="L165" i="19"/>
  <c r="M165" i="19"/>
  <c r="J166" i="19"/>
  <c r="K166" i="19"/>
  <c r="L166" i="19"/>
  <c r="M166" i="19"/>
  <c r="J167" i="19"/>
  <c r="K167" i="19"/>
  <c r="L167" i="19"/>
  <c r="M167" i="19"/>
  <c r="J168" i="19"/>
  <c r="K168" i="19"/>
  <c r="L168" i="19"/>
  <c r="M168" i="19"/>
  <c r="J169" i="19"/>
  <c r="K169" i="19"/>
  <c r="L169" i="19"/>
  <c r="M169" i="19"/>
  <c r="J170" i="19"/>
  <c r="K170" i="19"/>
  <c r="L170" i="19"/>
  <c r="M170" i="19"/>
  <c r="J171" i="19"/>
  <c r="K171" i="19"/>
  <c r="L171" i="19"/>
  <c r="M171" i="19"/>
  <c r="J172" i="19"/>
  <c r="K172" i="19"/>
  <c r="L172" i="19"/>
  <c r="M172" i="19"/>
  <c r="J173" i="19"/>
  <c r="K173" i="19"/>
  <c r="L173" i="19"/>
  <c r="M173" i="19"/>
  <c r="J174" i="19"/>
  <c r="K174" i="19"/>
  <c r="L174" i="19"/>
  <c r="M174" i="19"/>
  <c r="J175" i="19"/>
  <c r="K175" i="19"/>
  <c r="L175" i="19"/>
  <c r="M175" i="19"/>
  <c r="J176" i="19"/>
  <c r="K176" i="19"/>
  <c r="L176" i="19"/>
  <c r="M176" i="19"/>
  <c r="J177" i="19"/>
  <c r="K177" i="19"/>
  <c r="L177" i="19"/>
  <c r="M177" i="19"/>
  <c r="J178" i="19"/>
  <c r="K178" i="19"/>
  <c r="L178" i="19"/>
  <c r="M178" i="19"/>
  <c r="J179" i="19"/>
  <c r="K179" i="19"/>
  <c r="L179" i="19"/>
  <c r="M179" i="19"/>
  <c r="J180" i="19"/>
  <c r="K180" i="19"/>
  <c r="L180" i="19"/>
  <c r="M180" i="19"/>
  <c r="J181" i="19"/>
  <c r="K181" i="19"/>
  <c r="L181" i="19"/>
  <c r="M181" i="19"/>
  <c r="J182" i="19"/>
  <c r="K182" i="19"/>
  <c r="L182" i="19"/>
  <c r="M182" i="19"/>
  <c r="J183" i="19"/>
  <c r="K183" i="19"/>
  <c r="L183" i="19"/>
  <c r="M183" i="19"/>
  <c r="J184" i="19"/>
  <c r="K184" i="19"/>
  <c r="L184" i="19"/>
  <c r="M184" i="19"/>
  <c r="J6" i="18"/>
  <c r="K6" i="18"/>
  <c r="L6" i="18"/>
  <c r="M6" i="18"/>
  <c r="J7" i="18"/>
  <c r="K7" i="18"/>
  <c r="L7" i="18"/>
  <c r="M7" i="18"/>
  <c r="J8" i="18"/>
  <c r="K8" i="18"/>
  <c r="L8" i="18"/>
  <c r="M8" i="18"/>
  <c r="J9" i="18"/>
  <c r="K9" i="18"/>
  <c r="L9" i="18"/>
  <c r="M9" i="18"/>
  <c r="J10" i="18"/>
  <c r="K10" i="18"/>
  <c r="L10" i="18"/>
  <c r="M10" i="18"/>
  <c r="J11" i="18"/>
  <c r="K11" i="18"/>
  <c r="L11" i="18"/>
  <c r="M11" i="18"/>
  <c r="J12" i="18"/>
  <c r="K12" i="18"/>
  <c r="L12" i="18"/>
  <c r="M12" i="18"/>
  <c r="J13" i="18"/>
  <c r="K13" i="18"/>
  <c r="L13" i="18"/>
  <c r="M13" i="18"/>
  <c r="J14" i="18"/>
  <c r="K14" i="18"/>
  <c r="L14" i="18"/>
  <c r="M14" i="18"/>
  <c r="J15" i="18"/>
  <c r="K15" i="18"/>
  <c r="L15" i="18"/>
  <c r="M15" i="18"/>
  <c r="J16" i="18"/>
  <c r="K16" i="18"/>
  <c r="L16" i="18"/>
  <c r="M16" i="18"/>
  <c r="J17" i="18"/>
  <c r="K17" i="18"/>
  <c r="L17" i="18"/>
  <c r="M17" i="18"/>
  <c r="J18" i="18"/>
  <c r="K18" i="18"/>
  <c r="L18" i="18"/>
  <c r="M18" i="18"/>
  <c r="J19" i="18"/>
  <c r="K19" i="18"/>
  <c r="L19" i="18"/>
  <c r="M19" i="18"/>
  <c r="J20" i="18"/>
  <c r="K20" i="18"/>
  <c r="L20" i="18"/>
  <c r="M20" i="18"/>
  <c r="J21" i="18"/>
  <c r="K21" i="18"/>
  <c r="L21" i="18"/>
  <c r="M21" i="18"/>
  <c r="J22" i="18"/>
  <c r="K22" i="18"/>
  <c r="L22" i="18"/>
  <c r="M22" i="18"/>
  <c r="J23" i="18"/>
  <c r="K23" i="18"/>
  <c r="L23" i="18"/>
  <c r="M23" i="18"/>
  <c r="J24" i="18"/>
  <c r="K24" i="18"/>
  <c r="L24" i="18"/>
  <c r="M24" i="18"/>
  <c r="J25" i="18"/>
  <c r="K25" i="18"/>
  <c r="L25" i="18"/>
  <c r="M25" i="18"/>
  <c r="J26" i="18"/>
  <c r="K26" i="18"/>
  <c r="L26" i="18"/>
  <c r="M26" i="18"/>
  <c r="J27" i="18"/>
  <c r="K27" i="18"/>
  <c r="L27" i="18"/>
  <c r="M27" i="18"/>
  <c r="J28" i="18"/>
  <c r="K28" i="18"/>
  <c r="L28" i="18"/>
  <c r="M28" i="18"/>
  <c r="J29" i="18"/>
  <c r="K29" i="18"/>
  <c r="L29" i="18"/>
  <c r="M29" i="18"/>
  <c r="J30" i="18"/>
  <c r="K30" i="18"/>
  <c r="L30" i="18"/>
  <c r="M30" i="18"/>
  <c r="J31" i="18"/>
  <c r="K31" i="18"/>
  <c r="L31" i="18"/>
  <c r="M31" i="18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J37" i="18"/>
  <c r="K37" i="18"/>
  <c r="L37" i="18"/>
  <c r="M37" i="18"/>
  <c r="J38" i="18"/>
  <c r="K38" i="18"/>
  <c r="L38" i="18"/>
  <c r="M38" i="18"/>
  <c r="J39" i="18"/>
  <c r="K39" i="18"/>
  <c r="L39" i="18"/>
  <c r="M39" i="18"/>
  <c r="J40" i="18"/>
  <c r="K40" i="18"/>
  <c r="L40" i="18"/>
  <c r="M40" i="18"/>
  <c r="J41" i="18"/>
  <c r="K41" i="18"/>
  <c r="L41" i="18"/>
  <c r="M41" i="18"/>
  <c r="J42" i="18"/>
  <c r="K42" i="18"/>
  <c r="L42" i="18"/>
  <c r="M42" i="18"/>
  <c r="J43" i="18"/>
  <c r="K43" i="18"/>
  <c r="L43" i="18"/>
  <c r="M43" i="18"/>
  <c r="J44" i="18"/>
  <c r="K44" i="18"/>
  <c r="L44" i="18"/>
  <c r="M44" i="18"/>
  <c r="J45" i="18"/>
  <c r="K45" i="18"/>
  <c r="L45" i="18"/>
  <c r="M45" i="18"/>
  <c r="J46" i="18"/>
  <c r="K46" i="18"/>
  <c r="L46" i="18"/>
  <c r="M46" i="18"/>
  <c r="J47" i="18"/>
  <c r="K47" i="18"/>
  <c r="L47" i="18"/>
  <c r="M47" i="18"/>
  <c r="J48" i="18"/>
  <c r="K48" i="18"/>
  <c r="L48" i="18"/>
  <c r="M48" i="18"/>
  <c r="J49" i="18"/>
  <c r="K49" i="18"/>
  <c r="L49" i="18"/>
  <c r="M49" i="18"/>
  <c r="J50" i="18"/>
  <c r="K50" i="18"/>
  <c r="L50" i="18"/>
  <c r="M50" i="18"/>
  <c r="J51" i="18"/>
  <c r="K51" i="18"/>
  <c r="L51" i="18"/>
  <c r="M51" i="18"/>
  <c r="J52" i="18"/>
  <c r="K52" i="18"/>
  <c r="L52" i="18"/>
  <c r="M52" i="18"/>
  <c r="J53" i="18"/>
  <c r="K53" i="18"/>
  <c r="L53" i="18"/>
  <c r="M53" i="18"/>
  <c r="J54" i="18"/>
  <c r="K54" i="18"/>
  <c r="L54" i="18"/>
  <c r="M54" i="18"/>
  <c r="J55" i="18"/>
  <c r="K55" i="18"/>
  <c r="L55" i="18"/>
  <c r="M55" i="18"/>
  <c r="J56" i="18"/>
  <c r="K56" i="18"/>
  <c r="L56" i="18"/>
  <c r="M56" i="18"/>
  <c r="J57" i="18"/>
  <c r="K57" i="18"/>
  <c r="L57" i="18"/>
  <c r="M57" i="18"/>
  <c r="J58" i="18"/>
  <c r="K58" i="18"/>
  <c r="L58" i="18"/>
  <c r="M58" i="18"/>
  <c r="J59" i="18"/>
  <c r="K59" i="18"/>
  <c r="L59" i="18"/>
  <c r="M59" i="18"/>
  <c r="J60" i="18"/>
  <c r="K60" i="18"/>
  <c r="L60" i="18"/>
  <c r="M60" i="18"/>
  <c r="J61" i="18"/>
  <c r="K61" i="18"/>
  <c r="L61" i="18"/>
  <c r="M61" i="18"/>
  <c r="J62" i="18"/>
  <c r="K62" i="18"/>
  <c r="L62" i="18"/>
  <c r="M62" i="18"/>
  <c r="J63" i="18"/>
  <c r="K63" i="18"/>
  <c r="L63" i="18"/>
  <c r="M63" i="18"/>
  <c r="J64" i="18"/>
  <c r="K64" i="18"/>
  <c r="L64" i="18"/>
  <c r="M64" i="18"/>
  <c r="J65" i="18"/>
  <c r="K65" i="18"/>
  <c r="L65" i="18"/>
  <c r="M65" i="18"/>
  <c r="J66" i="18"/>
  <c r="K66" i="18"/>
  <c r="L66" i="18"/>
  <c r="M66" i="18"/>
  <c r="J67" i="18"/>
  <c r="K67" i="18"/>
  <c r="L67" i="18"/>
  <c r="M67" i="18"/>
  <c r="J68" i="18"/>
  <c r="K68" i="18"/>
  <c r="L68" i="18"/>
  <c r="M68" i="18"/>
  <c r="J69" i="18"/>
  <c r="K69" i="18"/>
  <c r="L69" i="18"/>
  <c r="M69" i="18"/>
  <c r="J70" i="18"/>
  <c r="K70" i="18"/>
  <c r="L70" i="18"/>
  <c r="M70" i="18"/>
  <c r="J71" i="18"/>
  <c r="K71" i="18"/>
  <c r="L71" i="18"/>
  <c r="M71" i="18"/>
  <c r="J72" i="18"/>
  <c r="K72" i="18"/>
  <c r="L72" i="18"/>
  <c r="M72" i="18"/>
  <c r="J73" i="18"/>
  <c r="K73" i="18"/>
  <c r="L73" i="18"/>
  <c r="M73" i="18"/>
  <c r="J74" i="18"/>
  <c r="K74" i="18"/>
  <c r="L74" i="18"/>
  <c r="M74" i="18"/>
  <c r="J75" i="18"/>
  <c r="K75" i="18"/>
  <c r="L75" i="18"/>
  <c r="M75" i="18"/>
  <c r="J76" i="18"/>
  <c r="K76" i="18"/>
  <c r="L76" i="18"/>
  <c r="M76" i="18"/>
  <c r="J77" i="18"/>
  <c r="K77" i="18"/>
  <c r="L77" i="18"/>
  <c r="M77" i="18"/>
  <c r="J78" i="18"/>
  <c r="K78" i="18"/>
  <c r="L78" i="18"/>
  <c r="M78" i="18"/>
  <c r="J79" i="18"/>
  <c r="K79" i="18"/>
  <c r="L79" i="18"/>
  <c r="M79" i="18"/>
  <c r="J80" i="18"/>
  <c r="K80" i="18"/>
  <c r="L80" i="18"/>
  <c r="M80" i="18"/>
  <c r="J81" i="18"/>
  <c r="K81" i="18"/>
  <c r="L81" i="18"/>
  <c r="M81" i="18"/>
  <c r="J82" i="18"/>
  <c r="K82" i="18"/>
  <c r="L82" i="18"/>
  <c r="M82" i="18"/>
  <c r="J83" i="18"/>
  <c r="K83" i="18"/>
  <c r="L83" i="18"/>
  <c r="M83" i="18"/>
  <c r="J84" i="18"/>
  <c r="K84" i="18"/>
  <c r="L84" i="18"/>
  <c r="M84" i="18"/>
  <c r="J85" i="18"/>
  <c r="K85" i="18"/>
  <c r="L85" i="18"/>
  <c r="M85" i="18"/>
  <c r="J86" i="18"/>
  <c r="K86" i="18"/>
  <c r="L86" i="18"/>
  <c r="M86" i="18"/>
  <c r="J87" i="18"/>
  <c r="K87" i="18"/>
  <c r="L87" i="18"/>
  <c r="M87" i="18"/>
  <c r="J88" i="18"/>
  <c r="K88" i="18"/>
  <c r="L88" i="18"/>
  <c r="M88" i="18"/>
  <c r="J89" i="18"/>
  <c r="K89" i="18"/>
  <c r="L89" i="18"/>
  <c r="M89" i="18"/>
  <c r="J90" i="18"/>
  <c r="K90" i="18"/>
  <c r="L90" i="18"/>
  <c r="M90" i="18"/>
  <c r="J91" i="18"/>
  <c r="K91" i="18"/>
  <c r="L91" i="18"/>
  <c r="M91" i="18"/>
  <c r="J92" i="18"/>
  <c r="K92" i="18"/>
  <c r="L92" i="18"/>
  <c r="M92" i="18"/>
  <c r="J93" i="18"/>
  <c r="K93" i="18"/>
  <c r="L93" i="18"/>
  <c r="M93" i="18"/>
  <c r="J94" i="18"/>
  <c r="K94" i="18"/>
  <c r="L94" i="18"/>
  <c r="M94" i="18"/>
  <c r="J95" i="18"/>
  <c r="K95" i="18"/>
  <c r="L95" i="18"/>
  <c r="M95" i="18"/>
  <c r="J96" i="18"/>
  <c r="K96" i="18"/>
  <c r="L96" i="18"/>
  <c r="M96" i="18"/>
  <c r="J97" i="18"/>
  <c r="K97" i="18"/>
  <c r="L97" i="18"/>
  <c r="M97" i="18"/>
  <c r="J98" i="18"/>
  <c r="K98" i="18"/>
  <c r="L98" i="18"/>
  <c r="M98" i="18"/>
  <c r="J99" i="18"/>
  <c r="K99" i="18"/>
  <c r="L99" i="18"/>
  <c r="M99" i="18"/>
  <c r="J100" i="18"/>
  <c r="K100" i="18"/>
  <c r="L100" i="18"/>
  <c r="M100" i="18"/>
  <c r="J101" i="18"/>
  <c r="K101" i="18"/>
  <c r="L101" i="18"/>
  <c r="M101" i="18"/>
  <c r="J102" i="18"/>
  <c r="K102" i="18"/>
  <c r="L102" i="18"/>
  <c r="M102" i="18"/>
  <c r="J103" i="18"/>
  <c r="K103" i="18"/>
  <c r="L103" i="18"/>
  <c r="M103" i="18"/>
  <c r="J104" i="18"/>
  <c r="K104" i="18"/>
  <c r="L104" i="18"/>
  <c r="M104" i="18"/>
  <c r="J105" i="18"/>
  <c r="K105" i="18"/>
  <c r="L105" i="18"/>
  <c r="M105" i="18"/>
  <c r="J106" i="18"/>
  <c r="K106" i="18"/>
  <c r="L106" i="18"/>
  <c r="M106" i="18"/>
  <c r="J107" i="18"/>
  <c r="K107" i="18"/>
  <c r="L107" i="18"/>
  <c r="M107" i="18"/>
  <c r="J108" i="18"/>
  <c r="K108" i="18"/>
  <c r="L108" i="18"/>
  <c r="M108" i="18"/>
  <c r="J109" i="18"/>
  <c r="K109" i="18"/>
  <c r="L109" i="18"/>
  <c r="M109" i="18"/>
  <c r="J110" i="18"/>
  <c r="K110" i="18"/>
  <c r="L110" i="18"/>
  <c r="M110" i="18"/>
  <c r="J111" i="18"/>
  <c r="K111" i="18"/>
  <c r="L111" i="18"/>
  <c r="M111" i="18"/>
  <c r="J112" i="18"/>
  <c r="K112" i="18"/>
  <c r="L112" i="18"/>
  <c r="M112" i="18"/>
  <c r="J113" i="18"/>
  <c r="K113" i="18"/>
  <c r="L113" i="18"/>
  <c r="M113" i="18"/>
  <c r="J114" i="18"/>
  <c r="K114" i="18"/>
  <c r="L114" i="18"/>
  <c r="M114" i="18"/>
  <c r="J115" i="18"/>
  <c r="K115" i="18"/>
  <c r="L115" i="18"/>
  <c r="M115" i="18"/>
  <c r="J116" i="18"/>
  <c r="K116" i="18"/>
  <c r="L116" i="18"/>
  <c r="M116" i="18"/>
  <c r="J117" i="18"/>
  <c r="K117" i="18"/>
  <c r="L117" i="18"/>
  <c r="M117" i="18"/>
  <c r="J118" i="18"/>
  <c r="K118" i="18"/>
  <c r="L118" i="18"/>
  <c r="M118" i="18"/>
  <c r="J119" i="18"/>
  <c r="K119" i="18"/>
  <c r="L119" i="18"/>
  <c r="M119" i="18"/>
  <c r="J120" i="18"/>
  <c r="K120" i="18"/>
  <c r="L120" i="18"/>
  <c r="M120" i="18"/>
  <c r="J121" i="18"/>
  <c r="K121" i="18"/>
  <c r="L121" i="18"/>
  <c r="M121" i="18"/>
  <c r="J122" i="18"/>
  <c r="K122" i="18"/>
  <c r="L122" i="18"/>
  <c r="M122" i="18"/>
  <c r="J123" i="18"/>
  <c r="K123" i="18"/>
  <c r="L123" i="18"/>
  <c r="M123" i="18"/>
  <c r="J124" i="18"/>
  <c r="K124" i="18"/>
  <c r="L124" i="18"/>
  <c r="M124" i="18"/>
  <c r="J125" i="18"/>
  <c r="K125" i="18"/>
  <c r="L125" i="18"/>
  <c r="M125" i="18"/>
  <c r="J126" i="18"/>
  <c r="K126" i="18"/>
  <c r="L126" i="18"/>
  <c r="M126" i="18"/>
  <c r="J127" i="18"/>
  <c r="K127" i="18"/>
  <c r="L127" i="18"/>
  <c r="M127" i="18"/>
  <c r="J128" i="18"/>
  <c r="K128" i="18"/>
  <c r="L128" i="18"/>
  <c r="M128" i="18"/>
  <c r="J129" i="18"/>
  <c r="K129" i="18"/>
  <c r="L129" i="18"/>
  <c r="M129" i="18"/>
  <c r="J130" i="18"/>
  <c r="K130" i="18"/>
  <c r="L130" i="18"/>
  <c r="M130" i="18"/>
  <c r="J131" i="18"/>
  <c r="K131" i="18"/>
  <c r="L131" i="18"/>
  <c r="M131" i="18"/>
  <c r="J132" i="18"/>
  <c r="K132" i="18"/>
  <c r="L132" i="18"/>
  <c r="M132" i="18"/>
  <c r="J133" i="18"/>
  <c r="K133" i="18"/>
  <c r="L133" i="18"/>
  <c r="M133" i="18"/>
  <c r="J134" i="18"/>
  <c r="K134" i="18"/>
  <c r="L134" i="18"/>
  <c r="M134" i="18"/>
  <c r="J135" i="18"/>
  <c r="K135" i="18"/>
  <c r="L135" i="18"/>
  <c r="M135" i="18"/>
  <c r="J136" i="18"/>
  <c r="K136" i="18"/>
  <c r="L136" i="18"/>
  <c r="M136" i="18"/>
  <c r="J137" i="18"/>
  <c r="K137" i="18"/>
  <c r="L137" i="18"/>
  <c r="M137" i="18"/>
  <c r="J138" i="18"/>
  <c r="K138" i="18"/>
  <c r="L138" i="18"/>
  <c r="M138" i="18"/>
  <c r="J139" i="18"/>
  <c r="K139" i="18"/>
  <c r="L139" i="18"/>
  <c r="M139" i="18"/>
  <c r="J140" i="18"/>
  <c r="K140" i="18"/>
  <c r="L140" i="18"/>
  <c r="M140" i="18"/>
  <c r="J141" i="18"/>
  <c r="K141" i="18"/>
  <c r="L141" i="18"/>
  <c r="M141" i="18"/>
  <c r="J142" i="18"/>
  <c r="K142" i="18"/>
  <c r="L142" i="18"/>
  <c r="M142" i="18"/>
  <c r="J143" i="18"/>
  <c r="K143" i="18"/>
  <c r="L143" i="18"/>
  <c r="M143" i="18"/>
  <c r="J144" i="18"/>
  <c r="K144" i="18"/>
  <c r="L144" i="18"/>
  <c r="M144" i="18"/>
  <c r="J145" i="18"/>
  <c r="K145" i="18"/>
  <c r="L145" i="18"/>
  <c r="M145" i="18"/>
  <c r="J146" i="18"/>
  <c r="K146" i="18"/>
  <c r="L146" i="18"/>
  <c r="M146" i="18"/>
  <c r="J147" i="18"/>
  <c r="K147" i="18"/>
  <c r="L147" i="18"/>
  <c r="M147" i="18"/>
  <c r="J148" i="18"/>
  <c r="K148" i="18"/>
  <c r="L148" i="18"/>
  <c r="M148" i="18"/>
  <c r="J149" i="18"/>
  <c r="K149" i="18"/>
  <c r="L149" i="18"/>
  <c r="M149" i="18"/>
  <c r="J150" i="18"/>
  <c r="K150" i="18"/>
  <c r="L150" i="18"/>
  <c r="M150" i="18"/>
  <c r="J151" i="18"/>
  <c r="K151" i="18"/>
  <c r="L151" i="18"/>
  <c r="M151" i="18"/>
  <c r="J152" i="18"/>
  <c r="K152" i="18"/>
  <c r="L152" i="18"/>
  <c r="M152" i="18"/>
  <c r="J153" i="18"/>
  <c r="K153" i="18"/>
  <c r="L153" i="18"/>
  <c r="M153" i="18"/>
  <c r="J154" i="18"/>
  <c r="K154" i="18"/>
  <c r="L154" i="18"/>
  <c r="M154" i="18"/>
  <c r="J155" i="18"/>
  <c r="K155" i="18"/>
  <c r="L155" i="18"/>
  <c r="M155" i="18"/>
  <c r="J156" i="18"/>
  <c r="K156" i="18"/>
  <c r="L156" i="18"/>
  <c r="M156" i="18"/>
  <c r="J157" i="18"/>
  <c r="K157" i="18"/>
  <c r="L157" i="18"/>
  <c r="M157" i="18"/>
  <c r="J158" i="18"/>
  <c r="K158" i="18"/>
  <c r="L158" i="18"/>
  <c r="M158" i="18"/>
  <c r="J159" i="18"/>
  <c r="K159" i="18"/>
  <c r="L159" i="18"/>
  <c r="M159" i="18"/>
  <c r="J160" i="18"/>
  <c r="K160" i="18"/>
  <c r="L160" i="18"/>
  <c r="M160" i="18"/>
  <c r="J161" i="18"/>
  <c r="K161" i="18"/>
  <c r="L161" i="18"/>
  <c r="M161" i="18"/>
  <c r="J162" i="18"/>
  <c r="K162" i="18"/>
  <c r="L162" i="18"/>
  <c r="M162" i="18"/>
  <c r="J163" i="18"/>
  <c r="K163" i="18"/>
  <c r="L163" i="18"/>
  <c r="M163" i="18"/>
  <c r="J164" i="18"/>
  <c r="K164" i="18"/>
  <c r="L164" i="18"/>
  <c r="M164" i="18"/>
  <c r="J165" i="18"/>
  <c r="K165" i="18"/>
  <c r="L165" i="18"/>
  <c r="M165" i="18"/>
  <c r="J166" i="18"/>
  <c r="K166" i="18"/>
  <c r="L166" i="18"/>
  <c r="M166" i="18"/>
  <c r="J167" i="18"/>
  <c r="K167" i="18"/>
  <c r="L167" i="18"/>
  <c r="M167" i="18"/>
  <c r="J168" i="18"/>
  <c r="K168" i="18"/>
  <c r="L168" i="18"/>
  <c r="M168" i="18"/>
  <c r="J169" i="18"/>
  <c r="K169" i="18"/>
  <c r="L169" i="18"/>
  <c r="M169" i="18"/>
  <c r="J170" i="18"/>
  <c r="K170" i="18"/>
  <c r="L170" i="18"/>
  <c r="M170" i="18"/>
  <c r="J171" i="18"/>
  <c r="K171" i="18"/>
  <c r="L171" i="18"/>
  <c r="M171" i="18"/>
  <c r="J172" i="18"/>
  <c r="K172" i="18"/>
  <c r="L172" i="18"/>
  <c r="M172" i="18"/>
  <c r="J173" i="18"/>
  <c r="K173" i="18"/>
  <c r="L173" i="18"/>
  <c r="M173" i="18"/>
  <c r="J174" i="18"/>
  <c r="K174" i="18"/>
  <c r="L174" i="18"/>
  <c r="M174" i="18"/>
  <c r="J175" i="18"/>
  <c r="K175" i="18"/>
  <c r="L175" i="18"/>
  <c r="M175" i="18"/>
  <c r="J176" i="18"/>
  <c r="K176" i="18"/>
  <c r="L176" i="18"/>
  <c r="M176" i="18"/>
  <c r="J177" i="18"/>
  <c r="K177" i="18"/>
  <c r="L177" i="18"/>
  <c r="M177" i="18"/>
  <c r="J178" i="18"/>
  <c r="K178" i="18"/>
  <c r="L178" i="18"/>
  <c r="M178" i="18"/>
  <c r="J179" i="18"/>
  <c r="K179" i="18"/>
  <c r="L179" i="18"/>
  <c r="M179" i="18"/>
  <c r="J180" i="18"/>
  <c r="K180" i="18"/>
  <c r="L180" i="18"/>
  <c r="M180" i="18"/>
  <c r="J181" i="18"/>
  <c r="K181" i="18"/>
  <c r="L181" i="18"/>
  <c r="M181" i="18"/>
  <c r="J182" i="18"/>
  <c r="K182" i="18"/>
  <c r="L182" i="18"/>
  <c r="M182" i="18"/>
  <c r="J183" i="18"/>
  <c r="K183" i="18"/>
  <c r="L183" i="18"/>
  <c r="M183" i="18"/>
  <c r="J184" i="18"/>
  <c r="K184" i="18"/>
  <c r="L184" i="18"/>
  <c r="M184" i="18"/>
  <c r="M5" i="18"/>
  <c r="L5" i="18"/>
  <c r="K5" i="18"/>
  <c r="J5" i="18"/>
  <c r="M5" i="19"/>
  <c r="L5" i="19"/>
  <c r="K5" i="19"/>
  <c r="J5" i="19"/>
  <c r="J6" i="20"/>
  <c r="K6" i="20"/>
  <c r="L6" i="20"/>
  <c r="M6" i="20"/>
  <c r="J7" i="20"/>
  <c r="K7" i="20"/>
  <c r="L7" i="20"/>
  <c r="M7" i="20"/>
  <c r="J8" i="20"/>
  <c r="K8" i="20"/>
  <c r="L8" i="20"/>
  <c r="M8" i="20"/>
  <c r="J9" i="20"/>
  <c r="K9" i="20"/>
  <c r="L9" i="20"/>
  <c r="M9" i="20"/>
  <c r="J10" i="20"/>
  <c r="K10" i="20"/>
  <c r="L10" i="20"/>
  <c r="M10" i="20"/>
  <c r="J11" i="20"/>
  <c r="K11" i="20"/>
  <c r="L11" i="20"/>
  <c r="M11" i="20"/>
  <c r="J12" i="20"/>
  <c r="K12" i="20"/>
  <c r="L12" i="20"/>
  <c r="M12" i="20"/>
  <c r="J13" i="20"/>
  <c r="K13" i="20"/>
  <c r="L13" i="20"/>
  <c r="M13" i="20"/>
  <c r="J14" i="20"/>
  <c r="K14" i="20"/>
  <c r="L14" i="20"/>
  <c r="M14" i="20"/>
  <c r="J15" i="20"/>
  <c r="K15" i="20"/>
  <c r="L15" i="20"/>
  <c r="M15" i="20"/>
  <c r="J16" i="20"/>
  <c r="K16" i="20"/>
  <c r="L16" i="20"/>
  <c r="M16" i="20"/>
  <c r="J17" i="20"/>
  <c r="K17" i="20"/>
  <c r="L17" i="20"/>
  <c r="M17" i="20"/>
  <c r="J18" i="20"/>
  <c r="K18" i="20"/>
  <c r="L18" i="20"/>
  <c r="M18" i="20"/>
  <c r="J19" i="20"/>
  <c r="K19" i="20"/>
  <c r="L19" i="20"/>
  <c r="M19" i="20"/>
  <c r="J20" i="20"/>
  <c r="K20" i="20"/>
  <c r="L20" i="20"/>
  <c r="M20" i="20"/>
  <c r="J21" i="20"/>
  <c r="K21" i="20"/>
  <c r="L21" i="20"/>
  <c r="M21" i="20"/>
  <c r="J22" i="20"/>
  <c r="K22" i="20"/>
  <c r="L22" i="20"/>
  <c r="M22" i="20"/>
  <c r="J23" i="20"/>
  <c r="K23" i="20"/>
  <c r="L23" i="20"/>
  <c r="M23" i="20"/>
  <c r="J24" i="20"/>
  <c r="K24" i="20"/>
  <c r="L24" i="20"/>
  <c r="M24" i="20"/>
  <c r="J25" i="20"/>
  <c r="K25" i="20"/>
  <c r="L25" i="20"/>
  <c r="M25" i="20"/>
  <c r="J26" i="20"/>
  <c r="K26" i="20"/>
  <c r="L26" i="20"/>
  <c r="M26" i="20"/>
  <c r="J27" i="20"/>
  <c r="K27" i="20"/>
  <c r="L27" i="20"/>
  <c r="M27" i="20"/>
  <c r="J28" i="20"/>
  <c r="K28" i="20"/>
  <c r="L28" i="20"/>
  <c r="M28" i="20"/>
  <c r="J29" i="20"/>
  <c r="K29" i="20"/>
  <c r="L29" i="20"/>
  <c r="M29" i="20"/>
  <c r="J30" i="20"/>
  <c r="K30" i="20"/>
  <c r="L30" i="20"/>
  <c r="M30" i="20"/>
  <c r="J31" i="20"/>
  <c r="K31" i="20"/>
  <c r="L31" i="20"/>
  <c r="M31" i="20"/>
  <c r="J32" i="20"/>
  <c r="K32" i="20"/>
  <c r="L32" i="20"/>
  <c r="M32" i="20"/>
  <c r="J33" i="20"/>
  <c r="K33" i="20"/>
  <c r="L33" i="20"/>
  <c r="M33" i="20"/>
  <c r="J34" i="20"/>
  <c r="K34" i="20"/>
  <c r="L34" i="20"/>
  <c r="M34" i="20"/>
  <c r="J35" i="20"/>
  <c r="K35" i="20"/>
  <c r="L35" i="20"/>
  <c r="M35" i="20"/>
  <c r="J36" i="20"/>
  <c r="K36" i="20"/>
  <c r="L36" i="20"/>
  <c r="M36" i="20"/>
  <c r="J37" i="20"/>
  <c r="K37" i="20"/>
  <c r="L37" i="20"/>
  <c r="M37" i="20"/>
  <c r="J38" i="20"/>
  <c r="K38" i="20"/>
  <c r="L38" i="20"/>
  <c r="M38" i="20"/>
  <c r="J39" i="20"/>
  <c r="K39" i="20"/>
  <c r="L39" i="20"/>
  <c r="M39" i="20"/>
  <c r="J40" i="20"/>
  <c r="K40" i="20"/>
  <c r="L40" i="20"/>
  <c r="M40" i="20"/>
  <c r="J41" i="20"/>
  <c r="K41" i="20"/>
  <c r="L41" i="20"/>
  <c r="M41" i="20"/>
  <c r="J42" i="20"/>
  <c r="K42" i="20"/>
  <c r="L42" i="20"/>
  <c r="M42" i="20"/>
  <c r="J43" i="20"/>
  <c r="K43" i="20"/>
  <c r="L43" i="20"/>
  <c r="M43" i="20"/>
  <c r="J44" i="20"/>
  <c r="K44" i="20"/>
  <c r="L44" i="20"/>
  <c r="M44" i="20"/>
  <c r="J45" i="20"/>
  <c r="K45" i="20"/>
  <c r="L45" i="20"/>
  <c r="M45" i="20"/>
  <c r="J46" i="20"/>
  <c r="K46" i="20"/>
  <c r="L46" i="20"/>
  <c r="M46" i="20"/>
  <c r="J47" i="20"/>
  <c r="K47" i="20"/>
  <c r="L47" i="20"/>
  <c r="M47" i="20"/>
  <c r="J48" i="20"/>
  <c r="K48" i="20"/>
  <c r="L48" i="20"/>
  <c r="M48" i="20"/>
  <c r="J49" i="20"/>
  <c r="K49" i="20"/>
  <c r="L49" i="20"/>
  <c r="M49" i="20"/>
  <c r="J50" i="20"/>
  <c r="K50" i="20"/>
  <c r="L50" i="20"/>
  <c r="M50" i="20"/>
  <c r="J51" i="20"/>
  <c r="K51" i="20"/>
  <c r="L51" i="20"/>
  <c r="M51" i="20"/>
  <c r="J52" i="20"/>
  <c r="K52" i="20"/>
  <c r="L52" i="20"/>
  <c r="M52" i="20"/>
  <c r="J53" i="20"/>
  <c r="L53" i="20"/>
  <c r="M53" i="20"/>
  <c r="J54" i="20"/>
  <c r="K54" i="20"/>
  <c r="L54" i="20"/>
  <c r="M54" i="20"/>
  <c r="J55" i="20"/>
  <c r="K55" i="20"/>
  <c r="L55" i="20"/>
  <c r="M55" i="20"/>
  <c r="J56" i="20"/>
  <c r="K56" i="20"/>
  <c r="L56" i="20"/>
  <c r="M56" i="20"/>
  <c r="J57" i="20"/>
  <c r="K57" i="20"/>
  <c r="L57" i="20"/>
  <c r="M57" i="20"/>
  <c r="J58" i="20"/>
  <c r="K58" i="20"/>
  <c r="L58" i="20"/>
  <c r="M58" i="20"/>
  <c r="J59" i="20"/>
  <c r="K59" i="20"/>
  <c r="L59" i="20"/>
  <c r="M59" i="20"/>
  <c r="J60" i="20"/>
  <c r="K60" i="20"/>
  <c r="L60" i="20"/>
  <c r="M60" i="20"/>
  <c r="J61" i="20"/>
  <c r="K61" i="20"/>
  <c r="L61" i="20"/>
  <c r="M61" i="20"/>
  <c r="J62" i="20"/>
  <c r="K62" i="20"/>
  <c r="L62" i="20"/>
  <c r="M62" i="20"/>
  <c r="J63" i="20"/>
  <c r="K63" i="20"/>
  <c r="L63" i="20"/>
  <c r="M63" i="20"/>
  <c r="J64" i="20"/>
  <c r="K64" i="20"/>
  <c r="L64" i="20"/>
  <c r="M64" i="20"/>
  <c r="J65" i="20"/>
  <c r="K65" i="20"/>
  <c r="L65" i="20"/>
  <c r="M65" i="20"/>
  <c r="J66" i="20"/>
  <c r="K66" i="20"/>
  <c r="L66" i="20"/>
  <c r="M66" i="20"/>
  <c r="J67" i="20"/>
  <c r="K67" i="20"/>
  <c r="L67" i="20"/>
  <c r="M67" i="20"/>
  <c r="J71" i="20"/>
  <c r="K71" i="20"/>
  <c r="L71" i="20"/>
  <c r="M71" i="20"/>
  <c r="J72" i="20"/>
  <c r="K72" i="20"/>
  <c r="L72" i="20"/>
  <c r="M72" i="20"/>
  <c r="J73" i="20"/>
  <c r="K73" i="20"/>
  <c r="L73" i="20"/>
  <c r="M73" i="20"/>
  <c r="J74" i="20"/>
  <c r="K74" i="20"/>
  <c r="L74" i="20"/>
  <c r="M74" i="20"/>
  <c r="J75" i="20"/>
  <c r="K75" i="20"/>
  <c r="L75" i="20"/>
  <c r="M75" i="20"/>
  <c r="J76" i="20"/>
  <c r="K76" i="20"/>
  <c r="L76" i="20"/>
  <c r="M76" i="20"/>
  <c r="J77" i="20"/>
  <c r="K77" i="20"/>
  <c r="L77" i="20"/>
  <c r="M77" i="20"/>
  <c r="J78" i="20"/>
  <c r="K78" i="20"/>
  <c r="L78" i="20"/>
  <c r="M78" i="20"/>
  <c r="J82" i="20"/>
  <c r="K82" i="20"/>
  <c r="L82" i="20"/>
  <c r="M82" i="20"/>
  <c r="J83" i="20"/>
  <c r="K83" i="20"/>
  <c r="L83" i="20"/>
  <c r="M83" i="20"/>
  <c r="J84" i="20"/>
  <c r="K84" i="20"/>
  <c r="L84" i="20"/>
  <c r="M84" i="20"/>
  <c r="J85" i="20"/>
  <c r="K85" i="20"/>
  <c r="L85" i="20"/>
  <c r="M85" i="20"/>
  <c r="J86" i="20"/>
  <c r="K86" i="20"/>
  <c r="L86" i="20"/>
  <c r="M86" i="20"/>
  <c r="J87" i="20"/>
  <c r="K87" i="20"/>
  <c r="L87" i="20"/>
  <c r="M87" i="20"/>
  <c r="J88" i="20"/>
  <c r="K88" i="20"/>
  <c r="L88" i="20"/>
  <c r="M88" i="20"/>
  <c r="J89" i="20"/>
  <c r="K89" i="20"/>
  <c r="L89" i="20"/>
  <c r="M89" i="20"/>
  <c r="J90" i="20"/>
  <c r="K90" i="20"/>
  <c r="L90" i="20"/>
  <c r="M90" i="20"/>
  <c r="J91" i="20"/>
  <c r="K91" i="20"/>
  <c r="L91" i="20"/>
  <c r="M91" i="20"/>
  <c r="J92" i="20"/>
  <c r="K92" i="20"/>
  <c r="L92" i="20"/>
  <c r="M92" i="20"/>
  <c r="J93" i="20"/>
  <c r="K93" i="20"/>
  <c r="L93" i="20"/>
  <c r="M93" i="20"/>
  <c r="J94" i="20"/>
  <c r="K94" i="20"/>
  <c r="L94" i="20"/>
  <c r="M94" i="20"/>
  <c r="J95" i="20"/>
  <c r="K95" i="20"/>
  <c r="L95" i="20"/>
  <c r="M95" i="20"/>
  <c r="J96" i="20"/>
  <c r="K96" i="20"/>
  <c r="L96" i="20"/>
  <c r="M96" i="20"/>
  <c r="J97" i="20"/>
  <c r="K97" i="20"/>
  <c r="L97" i="20"/>
  <c r="M97" i="20"/>
  <c r="J98" i="20"/>
  <c r="K98" i="20"/>
  <c r="L98" i="20"/>
  <c r="M98" i="20"/>
  <c r="J99" i="20"/>
  <c r="K99" i="20"/>
  <c r="L99" i="20"/>
  <c r="M99" i="20"/>
  <c r="J100" i="20"/>
  <c r="K100" i="20"/>
  <c r="L100" i="20"/>
  <c r="M100" i="20"/>
  <c r="J101" i="20"/>
  <c r="K101" i="20"/>
  <c r="L101" i="20"/>
  <c r="M101" i="20"/>
  <c r="J102" i="20"/>
  <c r="K102" i="20"/>
  <c r="L102" i="20"/>
  <c r="M102" i="20"/>
  <c r="J103" i="20"/>
  <c r="K103" i="20"/>
  <c r="L103" i="20"/>
  <c r="M103" i="20"/>
  <c r="J104" i="20"/>
  <c r="K104" i="20"/>
  <c r="L104" i="20"/>
  <c r="M104" i="20"/>
  <c r="J105" i="20"/>
  <c r="K105" i="20"/>
  <c r="L105" i="20"/>
  <c r="M105" i="20"/>
  <c r="J106" i="20"/>
  <c r="K106" i="20"/>
  <c r="L106" i="20"/>
  <c r="M106" i="20"/>
  <c r="J107" i="20"/>
  <c r="K107" i="20"/>
  <c r="L107" i="20"/>
  <c r="M107" i="20"/>
  <c r="J108" i="20"/>
  <c r="K108" i="20"/>
  <c r="L108" i="20"/>
  <c r="M108" i="20"/>
  <c r="J109" i="20"/>
  <c r="K109" i="20"/>
  <c r="L109" i="20"/>
  <c r="M109" i="20"/>
  <c r="J110" i="20"/>
  <c r="K110" i="20"/>
  <c r="L110" i="20"/>
  <c r="M110" i="20"/>
  <c r="J111" i="20"/>
  <c r="K111" i="20"/>
  <c r="L111" i="20"/>
  <c r="M111" i="20"/>
  <c r="J112" i="20"/>
  <c r="K112" i="20"/>
  <c r="L112" i="20"/>
  <c r="M112" i="20"/>
  <c r="J113" i="20"/>
  <c r="K113" i="20"/>
  <c r="L113" i="20"/>
  <c r="M113" i="20"/>
  <c r="J114" i="20"/>
  <c r="K114" i="20"/>
  <c r="L114" i="20"/>
  <c r="M114" i="20"/>
  <c r="J115" i="20"/>
  <c r="K115" i="20"/>
  <c r="L115" i="20"/>
  <c r="M115" i="20"/>
  <c r="J116" i="20"/>
  <c r="K116" i="20"/>
  <c r="L116" i="20"/>
  <c r="M116" i="20"/>
  <c r="J117" i="20"/>
  <c r="K117" i="20"/>
  <c r="L117" i="20"/>
  <c r="M117" i="20"/>
  <c r="J118" i="20"/>
  <c r="K118" i="20"/>
  <c r="L118" i="20"/>
  <c r="M118" i="20"/>
  <c r="J119" i="20"/>
  <c r="K119" i="20"/>
  <c r="L119" i="20"/>
  <c r="M119" i="20"/>
  <c r="J120" i="20"/>
  <c r="K120" i="20"/>
  <c r="L120" i="20"/>
  <c r="M120" i="20"/>
  <c r="J121" i="20"/>
  <c r="K121" i="20"/>
  <c r="L121" i="20"/>
  <c r="M121" i="20"/>
  <c r="J122" i="20"/>
  <c r="K122" i="20"/>
  <c r="L122" i="20"/>
  <c r="M122" i="20"/>
  <c r="J123" i="20"/>
  <c r="K123" i="20"/>
  <c r="L123" i="20"/>
  <c r="M123" i="20"/>
  <c r="J124" i="20"/>
  <c r="K124" i="20"/>
  <c r="L124" i="20"/>
  <c r="M124" i="20"/>
  <c r="J125" i="20"/>
  <c r="K125" i="20"/>
  <c r="L125" i="20"/>
  <c r="M125" i="20"/>
  <c r="J126" i="20"/>
  <c r="K126" i="20"/>
  <c r="L126" i="20"/>
  <c r="M126" i="20"/>
  <c r="J127" i="20"/>
  <c r="K127" i="20"/>
  <c r="L127" i="20"/>
  <c r="M127" i="20"/>
  <c r="J128" i="20"/>
  <c r="K128" i="20"/>
  <c r="L128" i="20"/>
  <c r="M128" i="20"/>
  <c r="J129" i="20"/>
  <c r="K129" i="20"/>
  <c r="L129" i="20"/>
  <c r="M129" i="20"/>
  <c r="J130" i="20"/>
  <c r="K130" i="20"/>
  <c r="L130" i="20"/>
  <c r="M130" i="20"/>
  <c r="J131" i="20"/>
  <c r="K131" i="20"/>
  <c r="L131" i="20"/>
  <c r="M131" i="20"/>
  <c r="J132" i="20"/>
  <c r="K132" i="20"/>
  <c r="L132" i="20"/>
  <c r="M132" i="20"/>
  <c r="J133" i="20"/>
  <c r="K133" i="20"/>
  <c r="L133" i="20"/>
  <c r="M133" i="20"/>
  <c r="J134" i="20"/>
  <c r="K134" i="20"/>
  <c r="L134" i="20"/>
  <c r="M134" i="20"/>
  <c r="J135" i="20"/>
  <c r="K135" i="20"/>
  <c r="L135" i="20"/>
  <c r="M135" i="20"/>
  <c r="J136" i="20"/>
  <c r="K136" i="20"/>
  <c r="L136" i="20"/>
  <c r="M136" i="20"/>
  <c r="J137" i="20"/>
  <c r="K137" i="20"/>
  <c r="L137" i="20"/>
  <c r="M137" i="20"/>
  <c r="J138" i="20"/>
  <c r="K138" i="20"/>
  <c r="L138" i="20"/>
  <c r="M138" i="20"/>
  <c r="J139" i="20"/>
  <c r="K139" i="20"/>
  <c r="L139" i="20"/>
  <c r="M139" i="20"/>
  <c r="J140" i="20"/>
  <c r="K140" i="20"/>
  <c r="L140" i="20"/>
  <c r="M140" i="20"/>
  <c r="J141" i="20"/>
  <c r="K141" i="20"/>
  <c r="L141" i="20"/>
  <c r="M141" i="20"/>
  <c r="J142" i="20"/>
  <c r="K142" i="20"/>
  <c r="L142" i="20"/>
  <c r="M142" i="20"/>
  <c r="J143" i="20"/>
  <c r="K143" i="20"/>
  <c r="L143" i="20"/>
  <c r="M143" i="20"/>
  <c r="J144" i="20"/>
  <c r="K144" i="20"/>
  <c r="L144" i="20"/>
  <c r="M144" i="20"/>
  <c r="J145" i="20"/>
  <c r="K145" i="20"/>
  <c r="L145" i="20"/>
  <c r="M145" i="20"/>
  <c r="J146" i="20"/>
  <c r="K146" i="20"/>
  <c r="L146" i="20"/>
  <c r="M146" i="20"/>
  <c r="J147" i="20"/>
  <c r="K147" i="20"/>
  <c r="L147" i="20"/>
  <c r="M147" i="20"/>
  <c r="J148" i="20"/>
  <c r="K148" i="20"/>
  <c r="L148" i="20"/>
  <c r="M148" i="20"/>
  <c r="J149" i="20"/>
  <c r="K149" i="20"/>
  <c r="L149" i="20"/>
  <c r="M149" i="20"/>
  <c r="J150" i="20"/>
  <c r="K150" i="20"/>
  <c r="L150" i="20"/>
  <c r="M150" i="20"/>
  <c r="J151" i="20"/>
  <c r="K151" i="20"/>
  <c r="L151" i="20"/>
  <c r="M151" i="20"/>
  <c r="J152" i="20"/>
  <c r="K152" i="20"/>
  <c r="L152" i="20"/>
  <c r="M152" i="20"/>
  <c r="J153" i="20"/>
  <c r="K153" i="20"/>
  <c r="L153" i="20"/>
  <c r="M153" i="20"/>
  <c r="J154" i="20"/>
  <c r="K154" i="20"/>
  <c r="L154" i="20"/>
  <c r="M154" i="20"/>
  <c r="J155" i="20"/>
  <c r="K155" i="20"/>
  <c r="L155" i="20"/>
  <c r="M155" i="20"/>
  <c r="J156" i="20"/>
  <c r="K156" i="20"/>
  <c r="L156" i="20"/>
  <c r="M156" i="20"/>
  <c r="J157" i="20"/>
  <c r="K157" i="20"/>
  <c r="L157" i="20"/>
  <c r="M157" i="20"/>
  <c r="J158" i="20"/>
  <c r="K158" i="20"/>
  <c r="L158" i="20"/>
  <c r="M158" i="20"/>
  <c r="J159" i="20"/>
  <c r="K159" i="20"/>
  <c r="L159" i="20"/>
  <c r="M159" i="20"/>
  <c r="J160" i="20"/>
  <c r="K160" i="20"/>
  <c r="L160" i="20"/>
  <c r="M160" i="20"/>
  <c r="J161" i="20"/>
  <c r="K161" i="20"/>
  <c r="L161" i="20"/>
  <c r="M161" i="20"/>
  <c r="J162" i="20"/>
  <c r="K162" i="20"/>
  <c r="L162" i="20"/>
  <c r="M162" i="20"/>
  <c r="J163" i="20"/>
  <c r="K163" i="20"/>
  <c r="L163" i="20"/>
  <c r="M163" i="20"/>
  <c r="J164" i="20"/>
  <c r="K164" i="20"/>
  <c r="L164" i="20"/>
  <c r="M164" i="20"/>
  <c r="J165" i="20"/>
  <c r="K165" i="20"/>
  <c r="L165" i="20"/>
  <c r="M165" i="20"/>
  <c r="J166" i="20"/>
  <c r="K166" i="20"/>
  <c r="L166" i="20"/>
  <c r="M166" i="20"/>
  <c r="J167" i="20"/>
  <c r="K167" i="20"/>
  <c r="L167" i="20"/>
  <c r="M167" i="20"/>
  <c r="J168" i="20"/>
  <c r="K168" i="20"/>
  <c r="L168" i="20"/>
  <c r="M168" i="20"/>
  <c r="J169" i="20"/>
  <c r="K169" i="20"/>
  <c r="L169" i="20"/>
  <c r="M169" i="20"/>
  <c r="J170" i="20"/>
  <c r="K170" i="20"/>
  <c r="L170" i="20"/>
  <c r="M170" i="20"/>
  <c r="J171" i="20"/>
  <c r="K171" i="20"/>
  <c r="L171" i="20"/>
  <c r="M171" i="20"/>
  <c r="J172" i="20"/>
  <c r="K172" i="20"/>
  <c r="L172" i="20"/>
  <c r="M172" i="20"/>
  <c r="J173" i="20"/>
  <c r="K173" i="20"/>
  <c r="L173" i="20"/>
  <c r="M173" i="20"/>
  <c r="J174" i="20"/>
  <c r="K174" i="20"/>
  <c r="L174" i="20"/>
  <c r="M174" i="20"/>
  <c r="J175" i="20"/>
  <c r="K175" i="20"/>
  <c r="L175" i="20"/>
  <c r="M175" i="20"/>
  <c r="J176" i="20"/>
  <c r="K176" i="20"/>
  <c r="L176" i="20"/>
  <c r="M176" i="20"/>
  <c r="J177" i="20"/>
  <c r="K177" i="20"/>
  <c r="L177" i="20"/>
  <c r="M177" i="20"/>
  <c r="J178" i="20"/>
  <c r="K178" i="20"/>
  <c r="L178" i="20"/>
  <c r="M178" i="20"/>
  <c r="J179" i="20"/>
  <c r="K179" i="20"/>
  <c r="L179" i="20"/>
  <c r="M179" i="20"/>
  <c r="J180" i="20"/>
  <c r="K180" i="20"/>
  <c r="L180" i="20"/>
  <c r="M180" i="20"/>
  <c r="J181" i="20"/>
  <c r="K181" i="20"/>
  <c r="L181" i="20"/>
  <c r="M181" i="20"/>
  <c r="J182" i="20"/>
  <c r="K182" i="20"/>
  <c r="L182" i="20"/>
  <c r="M182" i="20"/>
  <c r="J183" i="20"/>
  <c r="K183" i="20"/>
  <c r="L183" i="20"/>
  <c r="M183" i="20"/>
  <c r="J184" i="20"/>
  <c r="K184" i="20"/>
  <c r="L184" i="20"/>
  <c r="M184" i="20"/>
  <c r="J185" i="20"/>
  <c r="K185" i="20"/>
  <c r="L185" i="20"/>
  <c r="M185" i="20"/>
  <c r="J186" i="20"/>
  <c r="K186" i="20"/>
  <c r="L186" i="20"/>
  <c r="M186" i="20"/>
  <c r="J187" i="20"/>
  <c r="K187" i="20"/>
  <c r="L187" i="20"/>
  <c r="M187" i="20"/>
  <c r="J188" i="20"/>
  <c r="K188" i="20"/>
  <c r="L188" i="20"/>
  <c r="M188" i="20"/>
  <c r="J189" i="20"/>
  <c r="K189" i="20"/>
  <c r="L189" i="20"/>
  <c r="M189" i="20"/>
  <c r="J190" i="20"/>
  <c r="K190" i="20"/>
  <c r="L190" i="20"/>
  <c r="M190" i="20"/>
  <c r="M5" i="20"/>
  <c r="L5" i="20"/>
  <c r="K5" i="20"/>
  <c r="J5" i="20"/>
  <c r="H181" i="7"/>
  <c r="H182" i="7"/>
  <c r="H183" i="7"/>
  <c r="H184" i="7"/>
  <c r="J22" i="7"/>
  <c r="K22" i="7"/>
  <c r="L22" i="7"/>
  <c r="M22" i="7"/>
  <c r="J23" i="7"/>
  <c r="K23" i="7"/>
  <c r="L23" i="7"/>
  <c r="M23" i="7"/>
  <c r="J24" i="7"/>
  <c r="K24" i="7"/>
  <c r="L24" i="7"/>
  <c r="M24" i="7"/>
  <c r="J25" i="7"/>
  <c r="K25" i="7"/>
  <c r="L25" i="7"/>
  <c r="M25" i="7"/>
  <c r="J26" i="7"/>
  <c r="K26" i="7"/>
  <c r="L26" i="7"/>
  <c r="M26" i="7"/>
  <c r="J27" i="7"/>
  <c r="K27" i="7"/>
  <c r="L27" i="7"/>
  <c r="M27" i="7"/>
  <c r="J28" i="7"/>
  <c r="K28" i="7"/>
  <c r="L28" i="7"/>
  <c r="M28" i="7"/>
  <c r="J29" i="7"/>
  <c r="K29" i="7"/>
  <c r="L29" i="7"/>
  <c r="M29" i="7"/>
  <c r="J30" i="7"/>
  <c r="K30" i="7"/>
  <c r="L30" i="7"/>
  <c r="M30" i="7"/>
  <c r="J31" i="7"/>
  <c r="K31" i="7"/>
  <c r="L31" i="7"/>
  <c r="M31" i="7"/>
  <c r="J32" i="7"/>
  <c r="K32" i="7"/>
  <c r="L32" i="7"/>
  <c r="M32" i="7"/>
  <c r="J33" i="7"/>
  <c r="K33" i="7"/>
  <c r="L33" i="7"/>
  <c r="M33" i="7"/>
  <c r="J34" i="7"/>
  <c r="K34" i="7"/>
  <c r="L34" i="7"/>
  <c r="M34" i="7"/>
  <c r="J35" i="7"/>
  <c r="K35" i="7"/>
  <c r="L35" i="7"/>
  <c r="M35" i="7"/>
  <c r="J36" i="7"/>
  <c r="K36" i="7"/>
  <c r="L36" i="7"/>
  <c r="M36" i="7"/>
  <c r="J37" i="7"/>
  <c r="K37" i="7"/>
  <c r="L37" i="7"/>
  <c r="M37" i="7"/>
  <c r="J38" i="7"/>
  <c r="K38" i="7"/>
  <c r="L38" i="7"/>
  <c r="M38" i="7"/>
  <c r="J39" i="7"/>
  <c r="K39" i="7"/>
  <c r="L39" i="7"/>
  <c r="M39" i="7"/>
  <c r="J40" i="7"/>
  <c r="K40" i="7"/>
  <c r="L40" i="7"/>
  <c r="M40" i="7"/>
  <c r="J41" i="7"/>
  <c r="K41" i="7"/>
  <c r="L41" i="7"/>
  <c r="M41" i="7"/>
  <c r="J42" i="7"/>
  <c r="K42" i="7"/>
  <c r="L42" i="7"/>
  <c r="M42" i="7"/>
  <c r="J43" i="7"/>
  <c r="K43" i="7"/>
  <c r="L43" i="7"/>
  <c r="M43" i="7"/>
  <c r="J44" i="7"/>
  <c r="K44" i="7"/>
  <c r="L44" i="7"/>
  <c r="M44" i="7"/>
  <c r="J45" i="7"/>
  <c r="K45" i="7"/>
  <c r="L45" i="7"/>
  <c r="M45" i="7"/>
  <c r="J46" i="7"/>
  <c r="K46" i="7"/>
  <c r="L46" i="7"/>
  <c r="M46" i="7"/>
  <c r="J47" i="7"/>
  <c r="K47" i="7"/>
  <c r="L47" i="7"/>
  <c r="M47" i="7"/>
  <c r="J48" i="7"/>
  <c r="K48" i="7"/>
  <c r="L48" i="7"/>
  <c r="M48" i="7"/>
  <c r="J49" i="7"/>
  <c r="K49" i="7"/>
  <c r="L49" i="7"/>
  <c r="M49" i="7"/>
  <c r="J50" i="7"/>
  <c r="K50" i="7"/>
  <c r="L50" i="7"/>
  <c r="M50" i="7"/>
  <c r="J51" i="7"/>
  <c r="K51" i="7"/>
  <c r="L51" i="7"/>
  <c r="M51" i="7"/>
  <c r="J52" i="7"/>
  <c r="K52" i="7"/>
  <c r="L52" i="7"/>
  <c r="M52" i="7"/>
  <c r="J53" i="7"/>
  <c r="K53" i="7"/>
  <c r="L53" i="7"/>
  <c r="M53" i="7"/>
  <c r="J54" i="7"/>
  <c r="K54" i="7"/>
  <c r="L54" i="7"/>
  <c r="M54" i="7"/>
  <c r="J55" i="7"/>
  <c r="K55" i="7"/>
  <c r="L55" i="7"/>
  <c r="M55" i="7"/>
  <c r="J56" i="7"/>
  <c r="K56" i="7"/>
  <c r="L56" i="7"/>
  <c r="M56" i="7"/>
  <c r="J57" i="7"/>
  <c r="K57" i="7"/>
  <c r="L57" i="7"/>
  <c r="M57" i="7"/>
  <c r="J58" i="7"/>
  <c r="K58" i="7"/>
  <c r="L58" i="7"/>
  <c r="M58" i="7"/>
  <c r="J59" i="7"/>
  <c r="K59" i="7"/>
  <c r="L59" i="7"/>
  <c r="M59" i="7"/>
  <c r="J60" i="7"/>
  <c r="K60" i="7"/>
  <c r="L60" i="7"/>
  <c r="M60" i="7"/>
  <c r="J61" i="7"/>
  <c r="K61" i="7"/>
  <c r="L61" i="7"/>
  <c r="M61" i="7"/>
  <c r="J62" i="7"/>
  <c r="K62" i="7"/>
  <c r="L62" i="7"/>
  <c r="M62" i="7"/>
  <c r="J63" i="7"/>
  <c r="K63" i="7"/>
  <c r="L63" i="7"/>
  <c r="M63" i="7"/>
  <c r="J64" i="7"/>
  <c r="K64" i="7"/>
  <c r="L64" i="7"/>
  <c r="M64" i="7"/>
  <c r="J65" i="7"/>
  <c r="K65" i="7"/>
  <c r="L65" i="7"/>
  <c r="M65" i="7"/>
  <c r="J66" i="7"/>
  <c r="K66" i="7"/>
  <c r="L66" i="7"/>
  <c r="M66" i="7"/>
  <c r="J67" i="7"/>
  <c r="K67" i="7"/>
  <c r="L67" i="7"/>
  <c r="M67" i="7"/>
  <c r="J68" i="7"/>
  <c r="K68" i="7"/>
  <c r="L68" i="7"/>
  <c r="M68" i="7"/>
  <c r="J69" i="7"/>
  <c r="K69" i="7"/>
  <c r="L69" i="7"/>
  <c r="M69" i="7"/>
  <c r="J70" i="7"/>
  <c r="K70" i="7"/>
  <c r="L70" i="7"/>
  <c r="M70" i="7"/>
  <c r="J71" i="7"/>
  <c r="K71" i="7"/>
  <c r="L71" i="7"/>
  <c r="M71" i="7"/>
  <c r="J72" i="7"/>
  <c r="K72" i="7"/>
  <c r="L72" i="7"/>
  <c r="M72" i="7"/>
  <c r="J73" i="7"/>
  <c r="K73" i="7"/>
  <c r="L73" i="7"/>
  <c r="M73" i="7"/>
  <c r="J74" i="7"/>
  <c r="K74" i="7"/>
  <c r="L74" i="7"/>
  <c r="M74" i="7"/>
  <c r="J75" i="7"/>
  <c r="K75" i="7"/>
  <c r="L75" i="7"/>
  <c r="M75" i="7"/>
  <c r="J76" i="7"/>
  <c r="K76" i="7"/>
  <c r="L76" i="7"/>
  <c r="M76" i="7"/>
  <c r="J77" i="7"/>
  <c r="K77" i="7"/>
  <c r="L77" i="7"/>
  <c r="M77" i="7"/>
  <c r="J78" i="7"/>
  <c r="K78" i="7"/>
  <c r="L78" i="7"/>
  <c r="M78" i="7"/>
  <c r="J79" i="7"/>
  <c r="K79" i="7"/>
  <c r="L79" i="7"/>
  <c r="M79" i="7"/>
  <c r="J80" i="7"/>
  <c r="K80" i="7"/>
  <c r="L80" i="7"/>
  <c r="M80" i="7"/>
  <c r="J81" i="7"/>
  <c r="K81" i="7"/>
  <c r="L81" i="7"/>
  <c r="M81" i="7"/>
  <c r="J82" i="7"/>
  <c r="K82" i="7"/>
  <c r="L82" i="7"/>
  <c r="M82" i="7"/>
  <c r="J83" i="7"/>
  <c r="K83" i="7"/>
  <c r="L83" i="7"/>
  <c r="M83" i="7"/>
  <c r="J84" i="7"/>
  <c r="K84" i="7"/>
  <c r="L84" i="7"/>
  <c r="M84" i="7"/>
  <c r="J85" i="7"/>
  <c r="K85" i="7"/>
  <c r="L85" i="7"/>
  <c r="M85" i="7"/>
  <c r="J86" i="7"/>
  <c r="K86" i="7"/>
  <c r="L86" i="7"/>
  <c r="M86" i="7"/>
  <c r="J87" i="7"/>
  <c r="K87" i="7"/>
  <c r="L87" i="7"/>
  <c r="M87" i="7"/>
  <c r="J88" i="7"/>
  <c r="K88" i="7"/>
  <c r="L88" i="7"/>
  <c r="M88" i="7"/>
  <c r="J89" i="7"/>
  <c r="K89" i="7"/>
  <c r="L89" i="7"/>
  <c r="M89" i="7"/>
  <c r="J90" i="7"/>
  <c r="K90" i="7"/>
  <c r="L90" i="7"/>
  <c r="M90" i="7"/>
  <c r="J91" i="7"/>
  <c r="K91" i="7"/>
  <c r="L91" i="7"/>
  <c r="M91" i="7"/>
  <c r="J92" i="7"/>
  <c r="K92" i="7"/>
  <c r="L92" i="7"/>
  <c r="M92" i="7"/>
  <c r="J93" i="7"/>
  <c r="K93" i="7"/>
  <c r="L93" i="7"/>
  <c r="M93" i="7"/>
  <c r="J94" i="7"/>
  <c r="K94" i="7"/>
  <c r="L94" i="7"/>
  <c r="M94" i="7"/>
  <c r="J95" i="7"/>
  <c r="K95" i="7"/>
  <c r="L95" i="7"/>
  <c r="M95" i="7"/>
  <c r="J96" i="7"/>
  <c r="K96" i="7"/>
  <c r="L96" i="7"/>
  <c r="M96" i="7"/>
  <c r="J97" i="7"/>
  <c r="K97" i="7"/>
  <c r="L97" i="7"/>
  <c r="M97" i="7"/>
  <c r="J98" i="7"/>
  <c r="K98" i="7"/>
  <c r="L98" i="7"/>
  <c r="M98" i="7"/>
  <c r="J99" i="7"/>
  <c r="K99" i="7"/>
  <c r="L99" i="7"/>
  <c r="M99" i="7"/>
  <c r="J100" i="7"/>
  <c r="K100" i="7"/>
  <c r="L100" i="7"/>
  <c r="M100" i="7"/>
  <c r="J101" i="7"/>
  <c r="K101" i="7"/>
  <c r="L101" i="7"/>
  <c r="M101" i="7"/>
  <c r="J102" i="7"/>
  <c r="K102" i="7"/>
  <c r="L102" i="7"/>
  <c r="M102" i="7"/>
  <c r="J103" i="7"/>
  <c r="K103" i="7"/>
  <c r="L103" i="7"/>
  <c r="M103" i="7"/>
  <c r="J104" i="7"/>
  <c r="K104" i="7"/>
  <c r="L104" i="7"/>
  <c r="M104" i="7"/>
  <c r="J105" i="7"/>
  <c r="K105" i="7"/>
  <c r="L105" i="7"/>
  <c r="M105" i="7"/>
  <c r="J106" i="7"/>
  <c r="K106" i="7"/>
  <c r="L106" i="7"/>
  <c r="M106" i="7"/>
  <c r="J107" i="7"/>
  <c r="K107" i="7"/>
  <c r="L107" i="7"/>
  <c r="M107" i="7"/>
  <c r="J108" i="7"/>
  <c r="K108" i="7"/>
  <c r="L108" i="7"/>
  <c r="M108" i="7"/>
  <c r="J109" i="7"/>
  <c r="K109" i="7"/>
  <c r="L109" i="7"/>
  <c r="M109" i="7"/>
  <c r="J110" i="7"/>
  <c r="K110" i="7"/>
  <c r="L110" i="7"/>
  <c r="M110" i="7"/>
  <c r="J111" i="7"/>
  <c r="K111" i="7"/>
  <c r="L111" i="7"/>
  <c r="M111" i="7"/>
  <c r="J112" i="7"/>
  <c r="K112" i="7"/>
  <c r="L112" i="7"/>
  <c r="M112" i="7"/>
  <c r="J113" i="7"/>
  <c r="K113" i="7"/>
  <c r="L113" i="7"/>
  <c r="M113" i="7"/>
  <c r="J114" i="7"/>
  <c r="K114" i="7"/>
  <c r="L114" i="7"/>
  <c r="M114" i="7"/>
  <c r="J115" i="7"/>
  <c r="K115" i="7"/>
  <c r="L115" i="7"/>
  <c r="M115" i="7"/>
  <c r="J116" i="7"/>
  <c r="K116" i="7"/>
  <c r="L116" i="7"/>
  <c r="M116" i="7"/>
  <c r="J117" i="7"/>
  <c r="K117" i="7"/>
  <c r="L117" i="7"/>
  <c r="M117" i="7"/>
  <c r="J118" i="7"/>
  <c r="K118" i="7"/>
  <c r="L118" i="7"/>
  <c r="M118" i="7"/>
  <c r="J119" i="7"/>
  <c r="K119" i="7"/>
  <c r="L119" i="7"/>
  <c r="M119" i="7"/>
  <c r="J120" i="7"/>
  <c r="K120" i="7"/>
  <c r="L120" i="7"/>
  <c r="M120" i="7"/>
  <c r="J121" i="7"/>
  <c r="K121" i="7"/>
  <c r="L121" i="7"/>
  <c r="M121" i="7"/>
  <c r="J122" i="7"/>
  <c r="K122" i="7"/>
  <c r="L122" i="7"/>
  <c r="M122" i="7"/>
  <c r="J123" i="7"/>
  <c r="K123" i="7"/>
  <c r="L123" i="7"/>
  <c r="M123" i="7"/>
  <c r="J124" i="7"/>
  <c r="K124" i="7"/>
  <c r="L124" i="7"/>
  <c r="M124" i="7"/>
  <c r="J125" i="7"/>
  <c r="K125" i="7"/>
  <c r="L125" i="7"/>
  <c r="M125" i="7"/>
  <c r="J126" i="7"/>
  <c r="K126" i="7"/>
  <c r="L126" i="7"/>
  <c r="M126" i="7"/>
  <c r="J127" i="7"/>
  <c r="K127" i="7"/>
  <c r="L127" i="7"/>
  <c r="M127" i="7"/>
  <c r="J128" i="7"/>
  <c r="K128" i="7"/>
  <c r="L128" i="7"/>
  <c r="M128" i="7"/>
  <c r="J129" i="7"/>
  <c r="K129" i="7"/>
  <c r="L129" i="7"/>
  <c r="M129" i="7"/>
  <c r="J130" i="7"/>
  <c r="K130" i="7"/>
  <c r="L130" i="7"/>
  <c r="M130" i="7"/>
  <c r="J131" i="7"/>
  <c r="K131" i="7"/>
  <c r="L131" i="7"/>
  <c r="M131" i="7"/>
  <c r="J132" i="7"/>
  <c r="K132" i="7"/>
  <c r="L132" i="7"/>
  <c r="M132" i="7"/>
  <c r="J133" i="7"/>
  <c r="K133" i="7"/>
  <c r="L133" i="7"/>
  <c r="M133" i="7"/>
  <c r="J134" i="7"/>
  <c r="K134" i="7"/>
  <c r="L134" i="7"/>
  <c r="M134" i="7"/>
  <c r="J135" i="7"/>
  <c r="K135" i="7"/>
  <c r="L135" i="7"/>
  <c r="M135" i="7"/>
  <c r="J136" i="7"/>
  <c r="K136" i="7"/>
  <c r="L136" i="7"/>
  <c r="M136" i="7"/>
  <c r="J137" i="7"/>
  <c r="K137" i="7"/>
  <c r="L137" i="7"/>
  <c r="M137" i="7"/>
  <c r="J138" i="7"/>
  <c r="K138" i="7"/>
  <c r="L138" i="7"/>
  <c r="M138" i="7"/>
  <c r="J139" i="7"/>
  <c r="K139" i="7"/>
  <c r="L139" i="7"/>
  <c r="M139" i="7"/>
  <c r="J140" i="7"/>
  <c r="K140" i="7"/>
  <c r="L140" i="7"/>
  <c r="M140" i="7"/>
  <c r="J141" i="7"/>
  <c r="K141" i="7"/>
  <c r="L141" i="7"/>
  <c r="M141" i="7"/>
  <c r="J142" i="7"/>
  <c r="K142" i="7"/>
  <c r="L142" i="7"/>
  <c r="M142" i="7"/>
  <c r="J143" i="7"/>
  <c r="K143" i="7"/>
  <c r="L143" i="7"/>
  <c r="M143" i="7"/>
  <c r="J144" i="7"/>
  <c r="K144" i="7"/>
  <c r="L144" i="7"/>
  <c r="M144" i="7"/>
  <c r="J145" i="7"/>
  <c r="K145" i="7"/>
  <c r="L145" i="7"/>
  <c r="M145" i="7"/>
  <c r="J146" i="7"/>
  <c r="K146" i="7"/>
  <c r="L146" i="7"/>
  <c r="M146" i="7"/>
  <c r="J147" i="7"/>
  <c r="K147" i="7"/>
  <c r="L147" i="7"/>
  <c r="M147" i="7"/>
  <c r="J148" i="7"/>
  <c r="K148" i="7"/>
  <c r="L148" i="7"/>
  <c r="M148" i="7"/>
  <c r="J149" i="7"/>
  <c r="K149" i="7"/>
  <c r="L149" i="7"/>
  <c r="M149" i="7"/>
  <c r="J150" i="7"/>
  <c r="K150" i="7"/>
  <c r="L150" i="7"/>
  <c r="M150" i="7"/>
  <c r="J151" i="7"/>
  <c r="K151" i="7"/>
  <c r="L151" i="7"/>
  <c r="M151" i="7"/>
  <c r="J152" i="7"/>
  <c r="K152" i="7"/>
  <c r="L152" i="7"/>
  <c r="M152" i="7"/>
  <c r="J153" i="7"/>
  <c r="K153" i="7"/>
  <c r="L153" i="7"/>
  <c r="M153" i="7"/>
  <c r="J154" i="7"/>
  <c r="K154" i="7"/>
  <c r="L154" i="7"/>
  <c r="M154" i="7"/>
  <c r="J155" i="7"/>
  <c r="K155" i="7"/>
  <c r="L155" i="7"/>
  <c r="M155" i="7"/>
  <c r="J156" i="7"/>
  <c r="K156" i="7"/>
  <c r="L156" i="7"/>
  <c r="M156" i="7"/>
  <c r="J157" i="7"/>
  <c r="K157" i="7"/>
  <c r="L157" i="7"/>
  <c r="M157" i="7"/>
  <c r="J158" i="7"/>
  <c r="K158" i="7"/>
  <c r="L158" i="7"/>
  <c r="M158" i="7"/>
  <c r="J159" i="7"/>
  <c r="K159" i="7"/>
  <c r="L159" i="7"/>
  <c r="M159" i="7"/>
  <c r="J160" i="7"/>
  <c r="K160" i="7"/>
  <c r="L160" i="7"/>
  <c r="M160" i="7"/>
  <c r="J161" i="7"/>
  <c r="K161" i="7"/>
  <c r="L161" i="7"/>
  <c r="M161" i="7"/>
  <c r="J162" i="7"/>
  <c r="K162" i="7"/>
  <c r="L162" i="7"/>
  <c r="M162" i="7"/>
  <c r="J163" i="7"/>
  <c r="K163" i="7"/>
  <c r="L163" i="7"/>
  <c r="M163" i="7"/>
  <c r="J164" i="7"/>
  <c r="K164" i="7"/>
  <c r="L164" i="7"/>
  <c r="M164" i="7"/>
  <c r="J165" i="7"/>
  <c r="K165" i="7"/>
  <c r="L165" i="7"/>
  <c r="M165" i="7"/>
  <c r="J166" i="7"/>
  <c r="K166" i="7"/>
  <c r="L166" i="7"/>
  <c r="M166" i="7"/>
  <c r="J167" i="7"/>
  <c r="K167" i="7"/>
  <c r="L167" i="7"/>
  <c r="M167" i="7"/>
  <c r="J168" i="7"/>
  <c r="K168" i="7"/>
  <c r="L168" i="7"/>
  <c r="M168" i="7"/>
  <c r="J169" i="7"/>
  <c r="K169" i="7"/>
  <c r="L169" i="7"/>
  <c r="M169" i="7"/>
  <c r="J170" i="7"/>
  <c r="K170" i="7"/>
  <c r="L170" i="7"/>
  <c r="M170" i="7"/>
  <c r="J171" i="7"/>
  <c r="K171" i="7"/>
  <c r="L171" i="7"/>
  <c r="M171" i="7"/>
  <c r="J172" i="7"/>
  <c r="K172" i="7"/>
  <c r="L172" i="7"/>
  <c r="M172" i="7"/>
  <c r="J173" i="7"/>
  <c r="K173" i="7"/>
  <c r="L173" i="7"/>
  <c r="M173" i="7"/>
  <c r="J174" i="7"/>
  <c r="K174" i="7"/>
  <c r="L174" i="7"/>
  <c r="M174" i="7"/>
  <c r="J175" i="7"/>
  <c r="K175" i="7"/>
  <c r="L175" i="7"/>
  <c r="M175" i="7"/>
  <c r="J176" i="7"/>
  <c r="K176" i="7"/>
  <c r="L176" i="7"/>
  <c r="M176" i="7"/>
  <c r="J177" i="7"/>
  <c r="K177" i="7"/>
  <c r="L177" i="7"/>
  <c r="M177" i="7"/>
  <c r="J178" i="7"/>
  <c r="K178" i="7"/>
  <c r="L178" i="7"/>
  <c r="M178" i="7"/>
  <c r="J179" i="7"/>
  <c r="K179" i="7"/>
  <c r="L179" i="7"/>
  <c r="M179" i="7"/>
  <c r="J180" i="7"/>
  <c r="K180" i="7"/>
  <c r="L180" i="7"/>
  <c r="M180" i="7"/>
  <c r="J181" i="7"/>
  <c r="K181" i="7"/>
  <c r="L181" i="7"/>
  <c r="M181" i="7"/>
  <c r="J182" i="7"/>
  <c r="K182" i="7"/>
  <c r="L182" i="7"/>
  <c r="M182" i="7"/>
  <c r="J183" i="7"/>
  <c r="K183" i="7"/>
  <c r="L183" i="7"/>
  <c r="M183" i="7"/>
  <c r="J184" i="7"/>
  <c r="K184" i="7"/>
  <c r="L184" i="7"/>
  <c r="M184" i="7"/>
  <c r="M21" i="7"/>
  <c r="L21" i="7"/>
  <c r="K21" i="7"/>
  <c r="J21" i="7"/>
  <c r="J6" i="13"/>
  <c r="K6" i="13"/>
  <c r="L6" i="13"/>
  <c r="M6" i="13"/>
  <c r="J7" i="13"/>
  <c r="K7" i="13"/>
  <c r="L7" i="13"/>
  <c r="M7" i="13"/>
  <c r="J8" i="13"/>
  <c r="K8" i="13"/>
  <c r="L8" i="13"/>
  <c r="M8" i="13"/>
  <c r="J9" i="13"/>
  <c r="K9" i="13"/>
  <c r="L9" i="13"/>
  <c r="M9" i="13"/>
  <c r="J10" i="13"/>
  <c r="K10" i="13"/>
  <c r="L10" i="13"/>
  <c r="M10" i="13"/>
  <c r="J11" i="13"/>
  <c r="K11" i="13"/>
  <c r="L11" i="13"/>
  <c r="M11" i="13"/>
  <c r="J12" i="13"/>
  <c r="K12" i="13"/>
  <c r="L12" i="13"/>
  <c r="M12" i="13"/>
  <c r="J13" i="13"/>
  <c r="K13" i="13"/>
  <c r="L13" i="13"/>
  <c r="M13" i="13"/>
  <c r="J14" i="13"/>
  <c r="K14" i="13"/>
  <c r="L14" i="13"/>
  <c r="M14" i="13"/>
  <c r="J15" i="13"/>
  <c r="K15" i="13"/>
  <c r="L15" i="13"/>
  <c r="M15" i="13"/>
  <c r="J16" i="13"/>
  <c r="K16" i="13"/>
  <c r="L16" i="13"/>
  <c r="M16" i="13"/>
  <c r="J17" i="13"/>
  <c r="K17" i="13"/>
  <c r="L17" i="13"/>
  <c r="M17" i="13"/>
  <c r="J18" i="13"/>
  <c r="K18" i="13"/>
  <c r="L18" i="13"/>
  <c r="M18" i="13"/>
  <c r="J19" i="13"/>
  <c r="K19" i="13"/>
  <c r="L19" i="13"/>
  <c r="M19" i="13"/>
  <c r="J20" i="13"/>
  <c r="K20" i="13"/>
  <c r="L20" i="13"/>
  <c r="M20" i="13"/>
  <c r="J21" i="13"/>
  <c r="K21" i="13"/>
  <c r="L21" i="13"/>
  <c r="M21" i="13"/>
  <c r="J22" i="13"/>
  <c r="K22" i="13"/>
  <c r="L22" i="13"/>
  <c r="M22" i="13"/>
  <c r="J23" i="13"/>
  <c r="K23" i="13"/>
  <c r="L23" i="13"/>
  <c r="M23" i="13"/>
  <c r="J24" i="13"/>
  <c r="K24" i="13"/>
  <c r="L24" i="13"/>
  <c r="M24" i="13"/>
  <c r="J25" i="13"/>
  <c r="K25" i="13"/>
  <c r="L25" i="13"/>
  <c r="M25" i="13"/>
  <c r="J26" i="13"/>
  <c r="K26" i="13"/>
  <c r="L26" i="13"/>
  <c r="M26" i="13"/>
  <c r="J27" i="13"/>
  <c r="K27" i="13"/>
  <c r="L27" i="13"/>
  <c r="M27" i="13"/>
  <c r="J28" i="13"/>
  <c r="K28" i="13"/>
  <c r="L28" i="13"/>
  <c r="M28" i="13"/>
  <c r="J29" i="13"/>
  <c r="K29" i="13"/>
  <c r="L29" i="13"/>
  <c r="M29" i="13"/>
  <c r="J30" i="13"/>
  <c r="K30" i="13"/>
  <c r="L30" i="13"/>
  <c r="M30" i="13"/>
  <c r="J31" i="13"/>
  <c r="K31" i="13"/>
  <c r="L31" i="13"/>
  <c r="M31" i="13"/>
  <c r="J32" i="13"/>
  <c r="K32" i="13"/>
  <c r="L32" i="13"/>
  <c r="M32" i="13"/>
  <c r="J33" i="13"/>
  <c r="K33" i="13"/>
  <c r="L33" i="13"/>
  <c r="M33" i="13"/>
  <c r="J34" i="13"/>
  <c r="K34" i="13"/>
  <c r="L34" i="13"/>
  <c r="M34" i="13"/>
  <c r="J35" i="13"/>
  <c r="K35" i="13"/>
  <c r="L35" i="13"/>
  <c r="M35" i="13"/>
  <c r="J36" i="13"/>
  <c r="K36" i="13"/>
  <c r="L36" i="13"/>
  <c r="M36" i="13"/>
  <c r="J37" i="13"/>
  <c r="K37" i="13"/>
  <c r="L37" i="13"/>
  <c r="M37" i="13"/>
  <c r="J38" i="13"/>
  <c r="K38" i="13"/>
  <c r="L38" i="13"/>
  <c r="M38" i="13"/>
  <c r="J39" i="13"/>
  <c r="K39" i="13"/>
  <c r="L39" i="13"/>
  <c r="M39" i="13"/>
  <c r="J40" i="13"/>
  <c r="K40" i="13"/>
  <c r="L40" i="13"/>
  <c r="M40" i="13"/>
  <c r="J41" i="13"/>
  <c r="K41" i="13"/>
  <c r="L41" i="13"/>
  <c r="M41" i="13"/>
  <c r="J42" i="13"/>
  <c r="K42" i="13"/>
  <c r="L42" i="13"/>
  <c r="M42" i="13"/>
  <c r="J43" i="13"/>
  <c r="K43" i="13"/>
  <c r="L43" i="13"/>
  <c r="M43" i="13"/>
  <c r="J44" i="13"/>
  <c r="K44" i="13"/>
  <c r="L44" i="13"/>
  <c r="M44" i="13"/>
  <c r="J45" i="13"/>
  <c r="K45" i="13"/>
  <c r="L45" i="13"/>
  <c r="M45" i="13"/>
  <c r="J46" i="13"/>
  <c r="K46" i="13"/>
  <c r="L46" i="13"/>
  <c r="M46" i="13"/>
  <c r="J47" i="13"/>
  <c r="K47" i="13"/>
  <c r="L47" i="13"/>
  <c r="M47" i="13"/>
  <c r="J48" i="13"/>
  <c r="K48" i="13"/>
  <c r="L48" i="13"/>
  <c r="M48" i="13"/>
  <c r="J49" i="13"/>
  <c r="K49" i="13"/>
  <c r="L49" i="13"/>
  <c r="M49" i="13"/>
  <c r="J50" i="13"/>
  <c r="K50" i="13"/>
  <c r="L50" i="13"/>
  <c r="M50" i="13"/>
  <c r="J51" i="13"/>
  <c r="K51" i="13"/>
  <c r="L51" i="13"/>
  <c r="M51" i="13"/>
  <c r="J52" i="13"/>
  <c r="K52" i="13"/>
  <c r="L52" i="13"/>
  <c r="M52" i="13"/>
  <c r="J53" i="13"/>
  <c r="K53" i="13"/>
  <c r="L53" i="13"/>
  <c r="M53" i="13"/>
  <c r="J54" i="13"/>
  <c r="K54" i="13"/>
  <c r="L54" i="13"/>
  <c r="M54" i="13"/>
  <c r="J55" i="13"/>
  <c r="K55" i="13"/>
  <c r="L55" i="13"/>
  <c r="M55" i="13"/>
  <c r="J56" i="13"/>
  <c r="K56" i="13"/>
  <c r="L56" i="13"/>
  <c r="M56" i="13"/>
  <c r="J57" i="13"/>
  <c r="K57" i="13"/>
  <c r="L57" i="13"/>
  <c r="M57" i="13"/>
  <c r="J58" i="13"/>
  <c r="K58" i="13"/>
  <c r="L58" i="13"/>
  <c r="M58" i="13"/>
  <c r="J59" i="13"/>
  <c r="K59" i="13"/>
  <c r="L59" i="13"/>
  <c r="M59" i="13"/>
  <c r="J60" i="13"/>
  <c r="K60" i="13"/>
  <c r="L60" i="13"/>
  <c r="M60" i="13"/>
  <c r="J61" i="13"/>
  <c r="K61" i="13"/>
  <c r="L61" i="13"/>
  <c r="M61" i="13"/>
  <c r="J62" i="13"/>
  <c r="K62" i="13"/>
  <c r="L62" i="13"/>
  <c r="M62" i="13"/>
  <c r="J63" i="13"/>
  <c r="K63" i="13"/>
  <c r="L63" i="13"/>
  <c r="M63" i="13"/>
  <c r="J64" i="13"/>
  <c r="K64" i="13"/>
  <c r="L64" i="13"/>
  <c r="M64" i="13"/>
  <c r="J65" i="13"/>
  <c r="K65" i="13"/>
  <c r="L65" i="13"/>
  <c r="M65" i="13"/>
  <c r="J66" i="13"/>
  <c r="K66" i="13"/>
  <c r="L66" i="13"/>
  <c r="M66" i="13"/>
  <c r="J67" i="13"/>
  <c r="K67" i="13"/>
  <c r="L67" i="13"/>
  <c r="M67" i="13"/>
  <c r="J68" i="13"/>
  <c r="K68" i="13"/>
  <c r="L68" i="13"/>
  <c r="M68" i="13"/>
  <c r="J69" i="13"/>
  <c r="K69" i="13"/>
  <c r="L69" i="13"/>
  <c r="M69" i="13"/>
  <c r="J70" i="13"/>
  <c r="K70" i="13"/>
  <c r="L70" i="13"/>
  <c r="M70" i="13"/>
  <c r="J71" i="13"/>
  <c r="K71" i="13"/>
  <c r="L71" i="13"/>
  <c r="M71" i="13"/>
  <c r="J72" i="13"/>
  <c r="K72" i="13"/>
  <c r="L72" i="13"/>
  <c r="M72" i="13"/>
  <c r="J73" i="13"/>
  <c r="K73" i="13"/>
  <c r="L73" i="13"/>
  <c r="M73" i="13"/>
  <c r="J74" i="13"/>
  <c r="K74" i="13"/>
  <c r="L74" i="13"/>
  <c r="M74" i="13"/>
  <c r="J75" i="13"/>
  <c r="K75" i="13"/>
  <c r="L75" i="13"/>
  <c r="M75" i="13"/>
  <c r="J76" i="13"/>
  <c r="K76" i="13"/>
  <c r="L76" i="13"/>
  <c r="M76" i="13"/>
  <c r="J77" i="13"/>
  <c r="K77" i="13"/>
  <c r="L77" i="13"/>
  <c r="M77" i="13"/>
  <c r="J78" i="13"/>
  <c r="K78" i="13"/>
  <c r="L78" i="13"/>
  <c r="M78" i="13"/>
  <c r="J79" i="13"/>
  <c r="K79" i="13"/>
  <c r="L79" i="13"/>
  <c r="M79" i="13"/>
  <c r="J80" i="13"/>
  <c r="K80" i="13"/>
  <c r="L80" i="13"/>
  <c r="M80" i="13"/>
  <c r="J81" i="13"/>
  <c r="K81" i="13"/>
  <c r="L81" i="13"/>
  <c r="M81" i="13"/>
  <c r="J82" i="13"/>
  <c r="K82" i="13"/>
  <c r="L82" i="13"/>
  <c r="M82" i="13"/>
  <c r="J83" i="13"/>
  <c r="K83" i="13"/>
  <c r="L83" i="13"/>
  <c r="M83" i="13"/>
  <c r="J84" i="13"/>
  <c r="K84" i="13"/>
  <c r="L84" i="13"/>
  <c r="M84" i="13"/>
  <c r="J85" i="13"/>
  <c r="K85" i="13"/>
  <c r="L85" i="13"/>
  <c r="M85" i="13"/>
  <c r="J86" i="13"/>
  <c r="K86" i="13"/>
  <c r="L86" i="13"/>
  <c r="M86" i="13"/>
  <c r="J87" i="13"/>
  <c r="K87" i="13"/>
  <c r="L87" i="13"/>
  <c r="M87" i="13"/>
  <c r="J88" i="13"/>
  <c r="K88" i="13"/>
  <c r="L88" i="13"/>
  <c r="M88" i="13"/>
  <c r="J89" i="13"/>
  <c r="K89" i="13"/>
  <c r="L89" i="13"/>
  <c r="M89" i="13"/>
  <c r="J90" i="13"/>
  <c r="K90" i="13"/>
  <c r="L90" i="13"/>
  <c r="M90" i="13"/>
  <c r="J91" i="13"/>
  <c r="K91" i="13"/>
  <c r="L91" i="13"/>
  <c r="M91" i="13"/>
  <c r="J92" i="13"/>
  <c r="K92" i="13"/>
  <c r="L92" i="13"/>
  <c r="M92" i="13"/>
  <c r="J93" i="13"/>
  <c r="K93" i="13"/>
  <c r="L93" i="13"/>
  <c r="M93" i="13"/>
  <c r="J94" i="13"/>
  <c r="K94" i="13"/>
  <c r="L94" i="13"/>
  <c r="M94" i="13"/>
  <c r="J95" i="13"/>
  <c r="K95" i="13"/>
  <c r="L95" i="13"/>
  <c r="M95" i="13"/>
  <c r="J96" i="13"/>
  <c r="K96" i="13"/>
  <c r="L96" i="13"/>
  <c r="M96" i="13"/>
  <c r="J97" i="13"/>
  <c r="K97" i="13"/>
  <c r="L97" i="13"/>
  <c r="M97" i="13"/>
  <c r="J98" i="13"/>
  <c r="K98" i="13"/>
  <c r="L98" i="13"/>
  <c r="M98" i="13"/>
  <c r="J99" i="13"/>
  <c r="K99" i="13"/>
  <c r="L99" i="13"/>
  <c r="M99" i="13"/>
  <c r="J100" i="13"/>
  <c r="K100" i="13"/>
  <c r="L100" i="13"/>
  <c r="M100" i="13"/>
  <c r="J101" i="13"/>
  <c r="K101" i="13"/>
  <c r="L101" i="13"/>
  <c r="M101" i="13"/>
  <c r="J102" i="13"/>
  <c r="K102" i="13"/>
  <c r="L102" i="13"/>
  <c r="M102" i="13"/>
  <c r="J103" i="13"/>
  <c r="K103" i="13"/>
  <c r="L103" i="13"/>
  <c r="M103" i="13"/>
  <c r="J104" i="13"/>
  <c r="K104" i="13"/>
  <c r="L104" i="13"/>
  <c r="M104" i="13"/>
  <c r="J105" i="13"/>
  <c r="K105" i="13"/>
  <c r="L105" i="13"/>
  <c r="M105" i="13"/>
  <c r="J106" i="13"/>
  <c r="K106" i="13"/>
  <c r="L106" i="13"/>
  <c r="M106" i="13"/>
  <c r="J107" i="13"/>
  <c r="K107" i="13"/>
  <c r="L107" i="13"/>
  <c r="M107" i="13"/>
  <c r="J108" i="13"/>
  <c r="K108" i="13"/>
  <c r="L108" i="13"/>
  <c r="M108" i="13"/>
  <c r="J109" i="13"/>
  <c r="K109" i="13"/>
  <c r="L109" i="13"/>
  <c r="M109" i="13"/>
  <c r="J110" i="13"/>
  <c r="K110" i="13"/>
  <c r="L110" i="13"/>
  <c r="M110" i="13"/>
  <c r="J111" i="13"/>
  <c r="K111" i="13"/>
  <c r="L111" i="13"/>
  <c r="M111" i="13"/>
  <c r="J112" i="13"/>
  <c r="K112" i="13"/>
  <c r="L112" i="13"/>
  <c r="M112" i="13"/>
  <c r="J113" i="13"/>
  <c r="K113" i="13"/>
  <c r="L113" i="13"/>
  <c r="M113" i="13"/>
  <c r="J114" i="13"/>
  <c r="K114" i="13"/>
  <c r="L114" i="13"/>
  <c r="M114" i="13"/>
  <c r="J115" i="13"/>
  <c r="K115" i="13"/>
  <c r="L115" i="13"/>
  <c r="M115" i="13"/>
  <c r="J116" i="13"/>
  <c r="K116" i="13"/>
  <c r="L116" i="13"/>
  <c r="M116" i="13"/>
  <c r="J117" i="13"/>
  <c r="K117" i="13"/>
  <c r="L117" i="13"/>
  <c r="M117" i="13"/>
  <c r="J118" i="13"/>
  <c r="K118" i="13"/>
  <c r="L118" i="13"/>
  <c r="M118" i="13"/>
  <c r="J119" i="13"/>
  <c r="K119" i="13"/>
  <c r="L119" i="13"/>
  <c r="M119" i="13"/>
  <c r="J120" i="13"/>
  <c r="K120" i="13"/>
  <c r="L120" i="13"/>
  <c r="M120" i="13"/>
  <c r="J121" i="13"/>
  <c r="K121" i="13"/>
  <c r="L121" i="13"/>
  <c r="M121" i="13"/>
  <c r="J122" i="13"/>
  <c r="K122" i="13"/>
  <c r="L122" i="13"/>
  <c r="M122" i="13"/>
  <c r="J123" i="13"/>
  <c r="K123" i="13"/>
  <c r="L123" i="13"/>
  <c r="M123" i="13"/>
  <c r="J124" i="13"/>
  <c r="K124" i="13"/>
  <c r="L124" i="13"/>
  <c r="M124" i="13"/>
  <c r="J125" i="13"/>
  <c r="K125" i="13"/>
  <c r="L125" i="13"/>
  <c r="M125" i="13"/>
  <c r="J126" i="13"/>
  <c r="K126" i="13"/>
  <c r="L126" i="13"/>
  <c r="M126" i="13"/>
  <c r="J127" i="13"/>
  <c r="K127" i="13"/>
  <c r="L127" i="13"/>
  <c r="M127" i="13"/>
  <c r="J128" i="13"/>
  <c r="K128" i="13"/>
  <c r="L128" i="13"/>
  <c r="M128" i="13"/>
  <c r="J129" i="13"/>
  <c r="K129" i="13"/>
  <c r="L129" i="13"/>
  <c r="M129" i="13"/>
  <c r="J130" i="13"/>
  <c r="K130" i="13"/>
  <c r="L130" i="13"/>
  <c r="M130" i="13"/>
  <c r="J131" i="13"/>
  <c r="K131" i="13"/>
  <c r="L131" i="13"/>
  <c r="M131" i="13"/>
  <c r="J132" i="13"/>
  <c r="K132" i="13"/>
  <c r="L132" i="13"/>
  <c r="M132" i="13"/>
  <c r="J133" i="13"/>
  <c r="K133" i="13"/>
  <c r="L133" i="13"/>
  <c r="M133" i="13"/>
  <c r="J134" i="13"/>
  <c r="K134" i="13"/>
  <c r="L134" i="13"/>
  <c r="M134" i="13"/>
  <c r="J135" i="13"/>
  <c r="K135" i="13"/>
  <c r="L135" i="13"/>
  <c r="M135" i="13"/>
  <c r="J136" i="13"/>
  <c r="K136" i="13"/>
  <c r="L136" i="13"/>
  <c r="M136" i="13"/>
  <c r="J137" i="13"/>
  <c r="K137" i="13"/>
  <c r="L137" i="13"/>
  <c r="M137" i="13"/>
  <c r="J138" i="13"/>
  <c r="K138" i="13"/>
  <c r="L138" i="13"/>
  <c r="M138" i="13"/>
  <c r="J139" i="13"/>
  <c r="K139" i="13"/>
  <c r="L139" i="13"/>
  <c r="M139" i="13"/>
  <c r="J140" i="13"/>
  <c r="K140" i="13"/>
  <c r="L140" i="13"/>
  <c r="M140" i="13"/>
  <c r="J141" i="13"/>
  <c r="K141" i="13"/>
  <c r="L141" i="13"/>
  <c r="M141" i="13"/>
  <c r="J142" i="13"/>
  <c r="K142" i="13"/>
  <c r="L142" i="13"/>
  <c r="M142" i="13"/>
  <c r="J143" i="13"/>
  <c r="K143" i="13"/>
  <c r="L143" i="13"/>
  <c r="M143" i="13"/>
  <c r="J144" i="13"/>
  <c r="K144" i="13"/>
  <c r="L144" i="13"/>
  <c r="M144" i="13"/>
  <c r="J145" i="13"/>
  <c r="K145" i="13"/>
  <c r="L145" i="13"/>
  <c r="M145" i="13"/>
  <c r="J146" i="13"/>
  <c r="K146" i="13"/>
  <c r="L146" i="13"/>
  <c r="M146" i="13"/>
  <c r="J147" i="13"/>
  <c r="K147" i="13"/>
  <c r="L147" i="13"/>
  <c r="M147" i="13"/>
  <c r="J148" i="13"/>
  <c r="K148" i="13"/>
  <c r="L148" i="13"/>
  <c r="M148" i="13"/>
  <c r="J149" i="13"/>
  <c r="K149" i="13"/>
  <c r="L149" i="13"/>
  <c r="M149" i="13"/>
  <c r="J150" i="13"/>
  <c r="K150" i="13"/>
  <c r="L150" i="13"/>
  <c r="M150" i="13"/>
  <c r="J151" i="13"/>
  <c r="K151" i="13"/>
  <c r="L151" i="13"/>
  <c r="M151" i="13"/>
  <c r="J152" i="13"/>
  <c r="K152" i="13"/>
  <c r="L152" i="13"/>
  <c r="M152" i="13"/>
  <c r="J153" i="13"/>
  <c r="K153" i="13"/>
  <c r="L153" i="13"/>
  <c r="M153" i="13"/>
  <c r="J154" i="13"/>
  <c r="K154" i="13"/>
  <c r="L154" i="13"/>
  <c r="M154" i="13"/>
  <c r="J155" i="13"/>
  <c r="K155" i="13"/>
  <c r="L155" i="13"/>
  <c r="M155" i="13"/>
  <c r="J156" i="13"/>
  <c r="K156" i="13"/>
  <c r="L156" i="13"/>
  <c r="M156" i="13"/>
  <c r="J157" i="13"/>
  <c r="K157" i="13"/>
  <c r="L157" i="13"/>
  <c r="M157" i="13"/>
  <c r="J158" i="13"/>
  <c r="K158" i="13"/>
  <c r="L158" i="13"/>
  <c r="M158" i="13"/>
  <c r="J159" i="13"/>
  <c r="K159" i="13"/>
  <c r="L159" i="13"/>
  <c r="M159" i="13"/>
  <c r="J160" i="13"/>
  <c r="K160" i="13"/>
  <c r="L160" i="13"/>
  <c r="M160" i="13"/>
  <c r="J161" i="13"/>
  <c r="K161" i="13"/>
  <c r="L161" i="13"/>
  <c r="M161" i="13"/>
  <c r="J162" i="13"/>
  <c r="K162" i="13"/>
  <c r="L162" i="13"/>
  <c r="M162" i="13"/>
  <c r="J163" i="13"/>
  <c r="K163" i="13"/>
  <c r="L163" i="13"/>
  <c r="M163" i="13"/>
  <c r="J164" i="13"/>
  <c r="K164" i="13"/>
  <c r="L164" i="13"/>
  <c r="M164" i="13"/>
  <c r="J165" i="13"/>
  <c r="K165" i="13"/>
  <c r="L165" i="13"/>
  <c r="M165" i="13"/>
  <c r="J166" i="13"/>
  <c r="K166" i="13"/>
  <c r="L166" i="13"/>
  <c r="M166" i="13"/>
  <c r="J167" i="13"/>
  <c r="K167" i="13"/>
  <c r="L167" i="13"/>
  <c r="M167" i="13"/>
  <c r="J168" i="13"/>
  <c r="K168" i="13"/>
  <c r="L168" i="13"/>
  <c r="M168" i="13"/>
  <c r="J169" i="13"/>
  <c r="K169" i="13"/>
  <c r="L169" i="13"/>
  <c r="M169" i="13"/>
  <c r="J170" i="13"/>
  <c r="K170" i="13"/>
  <c r="L170" i="13"/>
  <c r="M170" i="13"/>
  <c r="J171" i="13"/>
  <c r="K171" i="13"/>
  <c r="L171" i="13"/>
  <c r="M171" i="13"/>
  <c r="J172" i="13"/>
  <c r="K172" i="13"/>
  <c r="L172" i="13"/>
  <c r="M172" i="13"/>
  <c r="J173" i="13"/>
  <c r="K173" i="13"/>
  <c r="L173" i="13"/>
  <c r="M173" i="13"/>
  <c r="J174" i="13"/>
  <c r="K174" i="13"/>
  <c r="L174" i="13"/>
  <c r="M174" i="13"/>
  <c r="J175" i="13"/>
  <c r="K175" i="13"/>
  <c r="L175" i="13"/>
  <c r="M175" i="13"/>
  <c r="J176" i="13"/>
  <c r="K176" i="13"/>
  <c r="L176" i="13"/>
  <c r="M176" i="13"/>
  <c r="J177" i="13"/>
  <c r="K177" i="13"/>
  <c r="L177" i="13"/>
  <c r="M177" i="13"/>
  <c r="J178" i="13"/>
  <c r="K178" i="13"/>
  <c r="L178" i="13"/>
  <c r="M178" i="13"/>
  <c r="J179" i="13"/>
  <c r="K179" i="13"/>
  <c r="L179" i="13"/>
  <c r="M179" i="13"/>
  <c r="J180" i="13"/>
  <c r="K180" i="13"/>
  <c r="L180" i="13"/>
  <c r="M180" i="13"/>
  <c r="J181" i="13"/>
  <c r="K181" i="13"/>
  <c r="L181" i="13"/>
  <c r="M181" i="13"/>
  <c r="J182" i="13"/>
  <c r="K182" i="13"/>
  <c r="L182" i="13"/>
  <c r="M182" i="13"/>
  <c r="J183" i="13"/>
  <c r="K183" i="13"/>
  <c r="L183" i="13"/>
  <c r="M183" i="13"/>
  <c r="J184" i="13"/>
  <c r="K184" i="13"/>
  <c r="L184" i="13"/>
  <c r="M184" i="13"/>
  <c r="J6" i="14"/>
  <c r="K6" i="14"/>
  <c r="L6" i="14"/>
  <c r="M6" i="14"/>
  <c r="J7" i="14"/>
  <c r="K7" i="14"/>
  <c r="L7" i="14"/>
  <c r="M7" i="14"/>
  <c r="J8" i="14"/>
  <c r="K8" i="14"/>
  <c r="L8" i="14"/>
  <c r="M8" i="14"/>
  <c r="J9" i="14"/>
  <c r="K9" i="14"/>
  <c r="L9" i="14"/>
  <c r="M9" i="14"/>
  <c r="J10" i="14"/>
  <c r="K10" i="14"/>
  <c r="L10" i="14"/>
  <c r="M10" i="14"/>
  <c r="J11" i="14"/>
  <c r="K11" i="14"/>
  <c r="L11" i="14"/>
  <c r="M11" i="14"/>
  <c r="J12" i="14"/>
  <c r="K12" i="14"/>
  <c r="L12" i="14"/>
  <c r="M12" i="14"/>
  <c r="J13" i="14"/>
  <c r="K13" i="14"/>
  <c r="L13" i="14"/>
  <c r="M13" i="14"/>
  <c r="J14" i="14"/>
  <c r="K14" i="14"/>
  <c r="L14" i="14"/>
  <c r="M14" i="14"/>
  <c r="J15" i="14"/>
  <c r="K15" i="14"/>
  <c r="L15" i="14"/>
  <c r="M15" i="14"/>
  <c r="J16" i="14"/>
  <c r="K16" i="14"/>
  <c r="L16" i="14"/>
  <c r="M16" i="14"/>
  <c r="J17" i="14"/>
  <c r="K17" i="14"/>
  <c r="L17" i="14"/>
  <c r="M17" i="14"/>
  <c r="J18" i="14"/>
  <c r="K18" i="14"/>
  <c r="L18" i="14"/>
  <c r="M18" i="14"/>
  <c r="J19" i="14"/>
  <c r="K19" i="14"/>
  <c r="L19" i="14"/>
  <c r="M19" i="14"/>
  <c r="J20" i="14"/>
  <c r="K20" i="14"/>
  <c r="L20" i="14"/>
  <c r="M20" i="14"/>
  <c r="J21" i="14"/>
  <c r="L21" i="14"/>
  <c r="M21" i="14"/>
  <c r="J22" i="14"/>
  <c r="K22" i="14"/>
  <c r="L22" i="14"/>
  <c r="M22" i="14"/>
  <c r="J23" i="14"/>
  <c r="K23" i="14"/>
  <c r="L23" i="14"/>
  <c r="M23" i="14"/>
  <c r="J24" i="14"/>
  <c r="K24" i="14"/>
  <c r="L24" i="14"/>
  <c r="M24" i="14"/>
  <c r="J25" i="14"/>
  <c r="K25" i="14"/>
  <c r="L25" i="14"/>
  <c r="M25" i="14"/>
  <c r="J26" i="14"/>
  <c r="K26" i="14"/>
  <c r="L26" i="14"/>
  <c r="M26" i="14"/>
  <c r="J27" i="14"/>
  <c r="K27" i="14"/>
  <c r="L27" i="14"/>
  <c r="M27" i="14"/>
  <c r="J28" i="14"/>
  <c r="K28" i="14"/>
  <c r="L28" i="14"/>
  <c r="M28" i="14"/>
  <c r="J29" i="14"/>
  <c r="K29" i="14"/>
  <c r="L29" i="14"/>
  <c r="M29" i="14"/>
  <c r="J30" i="14"/>
  <c r="K30" i="14"/>
  <c r="L30" i="14"/>
  <c r="M30" i="14"/>
  <c r="J31" i="14"/>
  <c r="K31" i="14"/>
  <c r="L31" i="14"/>
  <c r="M31" i="14"/>
  <c r="J32" i="14"/>
  <c r="K32" i="14"/>
  <c r="L32" i="14"/>
  <c r="M32" i="14"/>
  <c r="J33" i="14"/>
  <c r="K33" i="14"/>
  <c r="L33" i="14"/>
  <c r="M33" i="14"/>
  <c r="J34" i="14"/>
  <c r="K34" i="14"/>
  <c r="L34" i="14"/>
  <c r="M34" i="14"/>
  <c r="J35" i="14"/>
  <c r="K35" i="14"/>
  <c r="L35" i="14"/>
  <c r="M35" i="14"/>
  <c r="J36" i="14"/>
  <c r="K36" i="14"/>
  <c r="L36" i="14"/>
  <c r="M36" i="14"/>
  <c r="J37" i="14"/>
  <c r="K37" i="14"/>
  <c r="L37" i="14"/>
  <c r="M37" i="14"/>
  <c r="J38" i="14"/>
  <c r="K38" i="14"/>
  <c r="L38" i="14"/>
  <c r="M38" i="14"/>
  <c r="J39" i="14"/>
  <c r="K39" i="14"/>
  <c r="L39" i="14"/>
  <c r="M39" i="14"/>
  <c r="J40" i="14"/>
  <c r="K40" i="14"/>
  <c r="L40" i="14"/>
  <c r="M40" i="14"/>
  <c r="J41" i="14"/>
  <c r="K41" i="14"/>
  <c r="L41" i="14"/>
  <c r="M41" i="14"/>
  <c r="J42" i="14"/>
  <c r="K42" i="14"/>
  <c r="L42" i="14"/>
  <c r="M42" i="14"/>
  <c r="J43" i="14"/>
  <c r="K43" i="14"/>
  <c r="L43" i="14"/>
  <c r="M43" i="14"/>
  <c r="J44" i="14"/>
  <c r="K44" i="14"/>
  <c r="L44" i="14"/>
  <c r="M44" i="14"/>
  <c r="J45" i="14"/>
  <c r="K45" i="14"/>
  <c r="L45" i="14"/>
  <c r="M45" i="14"/>
  <c r="J46" i="14"/>
  <c r="K46" i="14"/>
  <c r="L46" i="14"/>
  <c r="M46" i="14"/>
  <c r="J47" i="14"/>
  <c r="K47" i="14"/>
  <c r="L47" i="14"/>
  <c r="M47" i="14"/>
  <c r="J48" i="14"/>
  <c r="K48" i="14"/>
  <c r="L48" i="14"/>
  <c r="M48" i="14"/>
  <c r="J49" i="14"/>
  <c r="K49" i="14"/>
  <c r="L49" i="14"/>
  <c r="M49" i="14"/>
  <c r="J50" i="14"/>
  <c r="K50" i="14"/>
  <c r="L50" i="14"/>
  <c r="M50" i="14"/>
  <c r="J51" i="14"/>
  <c r="K51" i="14"/>
  <c r="L51" i="14"/>
  <c r="M51" i="14"/>
  <c r="J52" i="14"/>
  <c r="K52" i="14"/>
  <c r="L52" i="14"/>
  <c r="M52" i="14"/>
  <c r="J53" i="14"/>
  <c r="K53" i="14"/>
  <c r="L53" i="14"/>
  <c r="M53" i="14"/>
  <c r="J54" i="14"/>
  <c r="K54" i="14"/>
  <c r="L54" i="14"/>
  <c r="M54" i="14"/>
  <c r="J55" i="14"/>
  <c r="K55" i="14"/>
  <c r="L55" i="14"/>
  <c r="M55" i="14"/>
  <c r="J56" i="14"/>
  <c r="K56" i="14"/>
  <c r="L56" i="14"/>
  <c r="M56" i="14"/>
  <c r="J57" i="14"/>
  <c r="K57" i="14"/>
  <c r="L57" i="14"/>
  <c r="M57" i="14"/>
  <c r="J58" i="14"/>
  <c r="K58" i="14"/>
  <c r="L58" i="14"/>
  <c r="M58" i="14"/>
  <c r="J59" i="14"/>
  <c r="K59" i="14"/>
  <c r="L59" i="14"/>
  <c r="M59" i="14"/>
  <c r="J60" i="14"/>
  <c r="K60" i="14"/>
  <c r="L60" i="14"/>
  <c r="M60" i="14"/>
  <c r="J61" i="14"/>
  <c r="K61" i="14"/>
  <c r="L61" i="14"/>
  <c r="M61" i="14"/>
  <c r="J62" i="14"/>
  <c r="K62" i="14"/>
  <c r="L62" i="14"/>
  <c r="M62" i="14"/>
  <c r="J63" i="14"/>
  <c r="K63" i="14"/>
  <c r="L63" i="14"/>
  <c r="M63" i="14"/>
  <c r="J64" i="14"/>
  <c r="K64" i="14"/>
  <c r="L64" i="14"/>
  <c r="M64" i="14"/>
  <c r="J65" i="14"/>
  <c r="K65" i="14"/>
  <c r="L65" i="14"/>
  <c r="M65" i="14"/>
  <c r="J66" i="14"/>
  <c r="K66" i="14"/>
  <c r="L66" i="14"/>
  <c r="M66" i="14"/>
  <c r="J67" i="14"/>
  <c r="K67" i="14"/>
  <c r="L67" i="14"/>
  <c r="M67" i="14"/>
  <c r="J68" i="14"/>
  <c r="K68" i="14"/>
  <c r="L68" i="14"/>
  <c r="M68" i="14"/>
  <c r="J69" i="14"/>
  <c r="K69" i="14"/>
  <c r="L69" i="14"/>
  <c r="M69" i="14"/>
  <c r="J70" i="14"/>
  <c r="K70" i="14"/>
  <c r="L70" i="14"/>
  <c r="M70" i="14"/>
  <c r="J71" i="14"/>
  <c r="K71" i="14"/>
  <c r="L71" i="14"/>
  <c r="M71" i="14"/>
  <c r="J72" i="14"/>
  <c r="K72" i="14"/>
  <c r="L72" i="14"/>
  <c r="M72" i="14"/>
  <c r="J73" i="14"/>
  <c r="K73" i="14"/>
  <c r="L73" i="14"/>
  <c r="M73" i="14"/>
  <c r="J74" i="14"/>
  <c r="K74" i="14"/>
  <c r="L74" i="14"/>
  <c r="M74" i="14"/>
  <c r="J75" i="14"/>
  <c r="K75" i="14"/>
  <c r="L75" i="14"/>
  <c r="M75" i="14"/>
  <c r="J76" i="14"/>
  <c r="K76" i="14"/>
  <c r="L76" i="14"/>
  <c r="M76" i="14"/>
  <c r="J77" i="14"/>
  <c r="K77" i="14"/>
  <c r="L77" i="14"/>
  <c r="M77" i="14"/>
  <c r="J78" i="14"/>
  <c r="K78" i="14"/>
  <c r="L78" i="14"/>
  <c r="M78" i="14"/>
  <c r="J79" i="14"/>
  <c r="K79" i="14"/>
  <c r="L79" i="14"/>
  <c r="M79" i="14"/>
  <c r="J80" i="14"/>
  <c r="K80" i="14"/>
  <c r="L80" i="14"/>
  <c r="M80" i="14"/>
  <c r="J81" i="14"/>
  <c r="K81" i="14"/>
  <c r="L81" i="14"/>
  <c r="M81" i="14"/>
  <c r="J82" i="14"/>
  <c r="K82" i="14"/>
  <c r="L82" i="14"/>
  <c r="M82" i="14"/>
  <c r="J83" i="14"/>
  <c r="K83" i="14"/>
  <c r="L83" i="14"/>
  <c r="M83" i="14"/>
  <c r="J84" i="14"/>
  <c r="K84" i="14"/>
  <c r="L84" i="14"/>
  <c r="M84" i="14"/>
  <c r="J85" i="14"/>
  <c r="K85" i="14"/>
  <c r="L85" i="14"/>
  <c r="M85" i="14"/>
  <c r="J86" i="14"/>
  <c r="K86" i="14"/>
  <c r="L86" i="14"/>
  <c r="M86" i="14"/>
  <c r="J87" i="14"/>
  <c r="K87" i="14"/>
  <c r="L87" i="14"/>
  <c r="M87" i="14"/>
  <c r="J88" i="14"/>
  <c r="K88" i="14"/>
  <c r="L88" i="14"/>
  <c r="M88" i="14"/>
  <c r="J89" i="14"/>
  <c r="K89" i="14"/>
  <c r="L89" i="14"/>
  <c r="M89" i="14"/>
  <c r="J90" i="14"/>
  <c r="K90" i="14"/>
  <c r="L90" i="14"/>
  <c r="M90" i="14"/>
  <c r="J91" i="14"/>
  <c r="K91" i="14"/>
  <c r="L91" i="14"/>
  <c r="M91" i="14"/>
  <c r="J92" i="14"/>
  <c r="K92" i="14"/>
  <c r="L92" i="14"/>
  <c r="M92" i="14"/>
  <c r="J93" i="14"/>
  <c r="K93" i="14"/>
  <c r="L93" i="14"/>
  <c r="M93" i="14"/>
  <c r="J94" i="14"/>
  <c r="K94" i="14"/>
  <c r="L94" i="14"/>
  <c r="M94" i="14"/>
  <c r="J95" i="14"/>
  <c r="K95" i="14"/>
  <c r="L95" i="14"/>
  <c r="M95" i="14"/>
  <c r="J96" i="14"/>
  <c r="K96" i="14"/>
  <c r="L96" i="14"/>
  <c r="M96" i="14"/>
  <c r="J97" i="14"/>
  <c r="K97" i="14"/>
  <c r="L97" i="14"/>
  <c r="M97" i="14"/>
  <c r="J98" i="14"/>
  <c r="K98" i="14"/>
  <c r="L98" i="14"/>
  <c r="M98" i="14"/>
  <c r="J99" i="14"/>
  <c r="K99" i="14"/>
  <c r="L99" i="14"/>
  <c r="M99" i="14"/>
  <c r="J100" i="14"/>
  <c r="K100" i="14"/>
  <c r="L100" i="14"/>
  <c r="M100" i="14"/>
  <c r="J101" i="14"/>
  <c r="K101" i="14"/>
  <c r="L101" i="14"/>
  <c r="M101" i="14"/>
  <c r="J102" i="14"/>
  <c r="K102" i="14"/>
  <c r="L102" i="14"/>
  <c r="M102" i="14"/>
  <c r="J103" i="14"/>
  <c r="K103" i="14"/>
  <c r="L103" i="14"/>
  <c r="M103" i="14"/>
  <c r="J104" i="14"/>
  <c r="K104" i="14"/>
  <c r="L104" i="14"/>
  <c r="M104" i="14"/>
  <c r="J105" i="14"/>
  <c r="K105" i="14"/>
  <c r="L105" i="14"/>
  <c r="M105" i="14"/>
  <c r="J106" i="14"/>
  <c r="K106" i="14"/>
  <c r="L106" i="14"/>
  <c r="M106" i="14"/>
  <c r="J107" i="14"/>
  <c r="K107" i="14"/>
  <c r="L107" i="14"/>
  <c r="M107" i="14"/>
  <c r="J108" i="14"/>
  <c r="K108" i="14"/>
  <c r="L108" i="14"/>
  <c r="M108" i="14"/>
  <c r="J109" i="14"/>
  <c r="K109" i="14"/>
  <c r="L109" i="14"/>
  <c r="M109" i="14"/>
  <c r="J110" i="14"/>
  <c r="K110" i="14"/>
  <c r="L110" i="14"/>
  <c r="M110" i="14"/>
  <c r="J111" i="14"/>
  <c r="K111" i="14"/>
  <c r="L111" i="14"/>
  <c r="M111" i="14"/>
  <c r="J112" i="14"/>
  <c r="K112" i="14"/>
  <c r="L112" i="14"/>
  <c r="M112" i="14"/>
  <c r="J113" i="14"/>
  <c r="K113" i="14"/>
  <c r="L113" i="14"/>
  <c r="M113" i="14"/>
  <c r="J114" i="14"/>
  <c r="K114" i="14"/>
  <c r="L114" i="14"/>
  <c r="M114" i="14"/>
  <c r="J115" i="14"/>
  <c r="K115" i="14"/>
  <c r="L115" i="14"/>
  <c r="M115" i="14"/>
  <c r="J116" i="14"/>
  <c r="K116" i="14"/>
  <c r="L116" i="14"/>
  <c r="M116" i="14"/>
  <c r="J117" i="14"/>
  <c r="K117" i="14"/>
  <c r="L117" i="14"/>
  <c r="M117" i="14"/>
  <c r="J118" i="14"/>
  <c r="K118" i="14"/>
  <c r="L118" i="14"/>
  <c r="M118" i="14"/>
  <c r="J119" i="14"/>
  <c r="K119" i="14"/>
  <c r="L119" i="14"/>
  <c r="M119" i="14"/>
  <c r="J120" i="14"/>
  <c r="K120" i="14"/>
  <c r="L120" i="14"/>
  <c r="M120" i="14"/>
  <c r="J121" i="14"/>
  <c r="K121" i="14"/>
  <c r="L121" i="14"/>
  <c r="M121" i="14"/>
  <c r="J122" i="14"/>
  <c r="K122" i="14"/>
  <c r="L122" i="14"/>
  <c r="M122" i="14"/>
  <c r="J123" i="14"/>
  <c r="K123" i="14"/>
  <c r="L123" i="14"/>
  <c r="M123" i="14"/>
  <c r="J124" i="14"/>
  <c r="K124" i="14"/>
  <c r="L124" i="14"/>
  <c r="M124" i="14"/>
  <c r="J125" i="14"/>
  <c r="K125" i="14"/>
  <c r="L125" i="14"/>
  <c r="M125" i="14"/>
  <c r="J126" i="14"/>
  <c r="K126" i="14"/>
  <c r="L126" i="14"/>
  <c r="M126" i="14"/>
  <c r="J127" i="14"/>
  <c r="K127" i="14"/>
  <c r="L127" i="14"/>
  <c r="M127" i="14"/>
  <c r="J128" i="14"/>
  <c r="K128" i="14"/>
  <c r="L128" i="14"/>
  <c r="M128" i="14"/>
  <c r="J129" i="14"/>
  <c r="K129" i="14"/>
  <c r="L129" i="14"/>
  <c r="M129" i="14"/>
  <c r="J130" i="14"/>
  <c r="K130" i="14"/>
  <c r="L130" i="14"/>
  <c r="M130" i="14"/>
  <c r="J131" i="14"/>
  <c r="K131" i="14"/>
  <c r="L131" i="14"/>
  <c r="M131" i="14"/>
  <c r="J132" i="14"/>
  <c r="K132" i="14"/>
  <c r="L132" i="14"/>
  <c r="M132" i="14"/>
  <c r="J133" i="14"/>
  <c r="K133" i="14"/>
  <c r="L133" i="14"/>
  <c r="M133" i="14"/>
  <c r="J134" i="14"/>
  <c r="K134" i="14"/>
  <c r="L134" i="14"/>
  <c r="M134" i="14"/>
  <c r="J135" i="14"/>
  <c r="K135" i="14"/>
  <c r="L135" i="14"/>
  <c r="M135" i="14"/>
  <c r="J136" i="14"/>
  <c r="K136" i="14"/>
  <c r="L136" i="14"/>
  <c r="M136" i="14"/>
  <c r="J137" i="14"/>
  <c r="K137" i="14"/>
  <c r="L137" i="14"/>
  <c r="M137" i="14"/>
  <c r="J138" i="14"/>
  <c r="K138" i="14"/>
  <c r="L138" i="14"/>
  <c r="M138" i="14"/>
  <c r="J139" i="14"/>
  <c r="K139" i="14"/>
  <c r="L139" i="14"/>
  <c r="M139" i="14"/>
  <c r="J140" i="14"/>
  <c r="K140" i="14"/>
  <c r="L140" i="14"/>
  <c r="M140" i="14"/>
  <c r="J141" i="14"/>
  <c r="K141" i="14"/>
  <c r="L141" i="14"/>
  <c r="M141" i="14"/>
  <c r="J142" i="14"/>
  <c r="K142" i="14"/>
  <c r="L142" i="14"/>
  <c r="M142" i="14"/>
  <c r="J143" i="14"/>
  <c r="K143" i="14"/>
  <c r="L143" i="14"/>
  <c r="M143" i="14"/>
  <c r="J144" i="14"/>
  <c r="K144" i="14"/>
  <c r="L144" i="14"/>
  <c r="M144" i="14"/>
  <c r="J145" i="14"/>
  <c r="K145" i="14"/>
  <c r="L145" i="14"/>
  <c r="M145" i="14"/>
  <c r="J146" i="14"/>
  <c r="K146" i="14"/>
  <c r="L146" i="14"/>
  <c r="M146" i="14"/>
  <c r="J147" i="14"/>
  <c r="K147" i="14"/>
  <c r="L147" i="14"/>
  <c r="M147" i="14"/>
  <c r="J148" i="14"/>
  <c r="K148" i="14"/>
  <c r="L148" i="14"/>
  <c r="M148" i="14"/>
  <c r="J149" i="14"/>
  <c r="K149" i="14"/>
  <c r="L149" i="14"/>
  <c r="M149" i="14"/>
  <c r="J150" i="14"/>
  <c r="K150" i="14"/>
  <c r="L150" i="14"/>
  <c r="M150" i="14"/>
  <c r="J151" i="14"/>
  <c r="K151" i="14"/>
  <c r="L151" i="14"/>
  <c r="M151" i="14"/>
  <c r="J152" i="14"/>
  <c r="K152" i="14"/>
  <c r="L152" i="14"/>
  <c r="M152" i="14"/>
  <c r="J153" i="14"/>
  <c r="K153" i="14"/>
  <c r="L153" i="14"/>
  <c r="M153" i="14"/>
  <c r="J154" i="14"/>
  <c r="K154" i="14"/>
  <c r="L154" i="14"/>
  <c r="M154" i="14"/>
  <c r="J155" i="14"/>
  <c r="K155" i="14"/>
  <c r="L155" i="14"/>
  <c r="M155" i="14"/>
  <c r="J156" i="14"/>
  <c r="K156" i="14"/>
  <c r="L156" i="14"/>
  <c r="M156" i="14"/>
  <c r="J157" i="14"/>
  <c r="K157" i="14"/>
  <c r="L157" i="14"/>
  <c r="M157" i="14"/>
  <c r="J158" i="14"/>
  <c r="K158" i="14"/>
  <c r="L158" i="14"/>
  <c r="M158" i="14"/>
  <c r="J159" i="14"/>
  <c r="K159" i="14"/>
  <c r="L159" i="14"/>
  <c r="M159" i="14"/>
  <c r="J160" i="14"/>
  <c r="K160" i="14"/>
  <c r="L160" i="14"/>
  <c r="M160" i="14"/>
  <c r="J161" i="14"/>
  <c r="K161" i="14"/>
  <c r="L161" i="14"/>
  <c r="M161" i="14"/>
  <c r="J162" i="14"/>
  <c r="K162" i="14"/>
  <c r="L162" i="14"/>
  <c r="M162" i="14"/>
  <c r="J163" i="14"/>
  <c r="K163" i="14"/>
  <c r="L163" i="14"/>
  <c r="M163" i="14"/>
  <c r="J164" i="14"/>
  <c r="K164" i="14"/>
  <c r="L164" i="14"/>
  <c r="M164" i="14"/>
  <c r="J165" i="14"/>
  <c r="K165" i="14"/>
  <c r="L165" i="14"/>
  <c r="M165" i="14"/>
  <c r="J166" i="14"/>
  <c r="K166" i="14"/>
  <c r="L166" i="14"/>
  <c r="M166" i="14"/>
  <c r="J167" i="14"/>
  <c r="K167" i="14"/>
  <c r="L167" i="14"/>
  <c r="M167" i="14"/>
  <c r="J168" i="14"/>
  <c r="K168" i="14"/>
  <c r="L168" i="14"/>
  <c r="M168" i="14"/>
  <c r="J169" i="14"/>
  <c r="K169" i="14"/>
  <c r="L169" i="14"/>
  <c r="M169" i="14"/>
  <c r="J170" i="14"/>
  <c r="K170" i="14"/>
  <c r="L170" i="14"/>
  <c r="M170" i="14"/>
  <c r="J171" i="14"/>
  <c r="K171" i="14"/>
  <c r="L171" i="14"/>
  <c r="M171" i="14"/>
  <c r="J172" i="14"/>
  <c r="K172" i="14"/>
  <c r="L172" i="14"/>
  <c r="M172" i="14"/>
  <c r="J173" i="14"/>
  <c r="K173" i="14"/>
  <c r="L173" i="14"/>
  <c r="M173" i="14"/>
  <c r="J174" i="14"/>
  <c r="K174" i="14"/>
  <c r="L174" i="14"/>
  <c r="M174" i="14"/>
  <c r="J175" i="14"/>
  <c r="K175" i="14"/>
  <c r="L175" i="14"/>
  <c r="M175" i="14"/>
  <c r="J176" i="14"/>
  <c r="K176" i="14"/>
  <c r="L176" i="14"/>
  <c r="M176" i="14"/>
  <c r="J177" i="14"/>
  <c r="K177" i="14"/>
  <c r="L177" i="14"/>
  <c r="M177" i="14"/>
  <c r="J178" i="14"/>
  <c r="K178" i="14"/>
  <c r="L178" i="14"/>
  <c r="M178" i="14"/>
  <c r="J179" i="14"/>
  <c r="K179" i="14"/>
  <c r="L179" i="14"/>
  <c r="M179" i="14"/>
  <c r="J180" i="14"/>
  <c r="K180" i="14"/>
  <c r="L180" i="14"/>
  <c r="M180" i="14"/>
  <c r="J181" i="14"/>
  <c r="K181" i="14"/>
  <c r="L181" i="14"/>
  <c r="M181" i="14"/>
  <c r="J182" i="14"/>
  <c r="K182" i="14"/>
  <c r="L182" i="14"/>
  <c r="M182" i="14"/>
  <c r="J183" i="14"/>
  <c r="K183" i="14"/>
  <c r="L183" i="14"/>
  <c r="M183" i="14"/>
  <c r="J184" i="14"/>
  <c r="K184" i="14"/>
  <c r="L184" i="14"/>
  <c r="M184" i="14"/>
  <c r="M5" i="13"/>
  <c r="L5" i="13"/>
  <c r="K5" i="13"/>
  <c r="J5" i="13"/>
  <c r="M5" i="14"/>
  <c r="L5" i="14"/>
  <c r="K5" i="14"/>
  <c r="J5" i="14"/>
  <c r="J6" i="15"/>
  <c r="K6" i="15"/>
  <c r="L6" i="15"/>
  <c r="M6" i="15"/>
  <c r="J7" i="15"/>
  <c r="K7" i="15"/>
  <c r="L7" i="15"/>
  <c r="M7" i="15"/>
  <c r="J8" i="15"/>
  <c r="K8" i="15"/>
  <c r="L8" i="15"/>
  <c r="M8" i="15"/>
  <c r="J9" i="15"/>
  <c r="K9" i="15"/>
  <c r="L9" i="15"/>
  <c r="M9" i="15"/>
  <c r="J10" i="15"/>
  <c r="K10" i="15"/>
  <c r="L10" i="15"/>
  <c r="M10" i="15"/>
  <c r="J11" i="15"/>
  <c r="K11" i="15"/>
  <c r="L11" i="15"/>
  <c r="M11" i="15"/>
  <c r="J12" i="15"/>
  <c r="K12" i="15"/>
  <c r="L12" i="15"/>
  <c r="M12" i="15"/>
  <c r="J13" i="15"/>
  <c r="K13" i="15"/>
  <c r="L13" i="15"/>
  <c r="M13" i="15"/>
  <c r="J14" i="15"/>
  <c r="K14" i="15"/>
  <c r="L14" i="15"/>
  <c r="M14" i="15"/>
  <c r="J15" i="15"/>
  <c r="K15" i="15"/>
  <c r="L15" i="15"/>
  <c r="M15" i="15"/>
  <c r="J16" i="15"/>
  <c r="K16" i="15"/>
  <c r="L16" i="15"/>
  <c r="M16" i="15"/>
  <c r="J17" i="15"/>
  <c r="K17" i="15"/>
  <c r="L17" i="15"/>
  <c r="M17" i="15"/>
  <c r="J18" i="15"/>
  <c r="K18" i="15"/>
  <c r="L18" i="15"/>
  <c r="M18" i="15"/>
  <c r="J19" i="15"/>
  <c r="K19" i="15"/>
  <c r="L19" i="15"/>
  <c r="M19" i="15"/>
  <c r="J20" i="15"/>
  <c r="K20" i="15"/>
  <c r="L20" i="15"/>
  <c r="M20" i="15"/>
  <c r="J21" i="15"/>
  <c r="K21" i="15"/>
  <c r="L21" i="15"/>
  <c r="M21" i="15"/>
  <c r="J22" i="15"/>
  <c r="K22" i="15"/>
  <c r="L22" i="15"/>
  <c r="M22" i="15"/>
  <c r="J23" i="15"/>
  <c r="K23" i="15"/>
  <c r="L23" i="15"/>
  <c r="M23" i="15"/>
  <c r="J24" i="15"/>
  <c r="K24" i="15"/>
  <c r="L24" i="15"/>
  <c r="M24" i="15"/>
  <c r="J25" i="15"/>
  <c r="K25" i="15"/>
  <c r="L25" i="15"/>
  <c r="M25" i="15"/>
  <c r="J26" i="15"/>
  <c r="K26" i="15"/>
  <c r="L26" i="15"/>
  <c r="M26" i="15"/>
  <c r="J27" i="15"/>
  <c r="K27" i="15"/>
  <c r="L27" i="15"/>
  <c r="M27" i="15"/>
  <c r="J28" i="15"/>
  <c r="K28" i="15"/>
  <c r="L28" i="15"/>
  <c r="M28" i="15"/>
  <c r="J29" i="15"/>
  <c r="K29" i="15"/>
  <c r="L29" i="15"/>
  <c r="M29" i="15"/>
  <c r="J30" i="15"/>
  <c r="K30" i="15"/>
  <c r="L30" i="15"/>
  <c r="M30" i="15"/>
  <c r="J31" i="15"/>
  <c r="K31" i="15"/>
  <c r="L31" i="15"/>
  <c r="M31" i="15"/>
  <c r="J32" i="15"/>
  <c r="K32" i="15"/>
  <c r="L32" i="15"/>
  <c r="M32" i="15"/>
  <c r="J33" i="15"/>
  <c r="K33" i="15"/>
  <c r="L33" i="15"/>
  <c r="M33" i="15"/>
  <c r="J34" i="15"/>
  <c r="K34" i="15"/>
  <c r="L34" i="15"/>
  <c r="M34" i="15"/>
  <c r="J35" i="15"/>
  <c r="K35" i="15"/>
  <c r="L35" i="15"/>
  <c r="M35" i="15"/>
  <c r="J36" i="15"/>
  <c r="K36" i="15"/>
  <c r="L36" i="15"/>
  <c r="M36" i="15"/>
  <c r="J37" i="15"/>
  <c r="K37" i="15"/>
  <c r="L37" i="15"/>
  <c r="M37" i="15"/>
  <c r="J38" i="15"/>
  <c r="K38" i="15"/>
  <c r="L38" i="15"/>
  <c r="M38" i="15"/>
  <c r="J39" i="15"/>
  <c r="K39" i="15"/>
  <c r="L39" i="15"/>
  <c r="M39" i="15"/>
  <c r="J40" i="15"/>
  <c r="K40" i="15"/>
  <c r="L40" i="15"/>
  <c r="M40" i="15"/>
  <c r="J41" i="15"/>
  <c r="K41" i="15"/>
  <c r="L41" i="15"/>
  <c r="M41" i="15"/>
  <c r="J42" i="15"/>
  <c r="K42" i="15"/>
  <c r="L42" i="15"/>
  <c r="M42" i="15"/>
  <c r="J43" i="15"/>
  <c r="K43" i="15"/>
  <c r="L43" i="15"/>
  <c r="M43" i="15"/>
  <c r="J44" i="15"/>
  <c r="K44" i="15"/>
  <c r="L44" i="15"/>
  <c r="M44" i="15"/>
  <c r="J45" i="15"/>
  <c r="K45" i="15"/>
  <c r="L45" i="15"/>
  <c r="M45" i="15"/>
  <c r="J46" i="15"/>
  <c r="K46" i="15"/>
  <c r="L46" i="15"/>
  <c r="M46" i="15"/>
  <c r="J47" i="15"/>
  <c r="K47" i="15"/>
  <c r="L47" i="15"/>
  <c r="M47" i="15"/>
  <c r="J48" i="15"/>
  <c r="K48" i="15"/>
  <c r="L48" i="15"/>
  <c r="M48" i="15"/>
  <c r="J49" i="15"/>
  <c r="K49" i="15"/>
  <c r="L49" i="15"/>
  <c r="M49" i="15"/>
  <c r="J50" i="15"/>
  <c r="K50" i="15"/>
  <c r="L50" i="15"/>
  <c r="M50" i="15"/>
  <c r="J51" i="15"/>
  <c r="K51" i="15"/>
  <c r="L51" i="15"/>
  <c r="M51" i="15"/>
  <c r="J52" i="15"/>
  <c r="K52" i="15"/>
  <c r="L52" i="15"/>
  <c r="M52" i="15"/>
  <c r="J53" i="15"/>
  <c r="K53" i="15"/>
  <c r="L53" i="15"/>
  <c r="M53" i="15"/>
  <c r="J54" i="15"/>
  <c r="K54" i="15"/>
  <c r="L54" i="15"/>
  <c r="M54" i="15"/>
  <c r="J55" i="15"/>
  <c r="K55" i="15"/>
  <c r="L55" i="15"/>
  <c r="M55" i="15"/>
  <c r="J56" i="15"/>
  <c r="K56" i="15"/>
  <c r="L56" i="15"/>
  <c r="M56" i="15"/>
  <c r="J57" i="15"/>
  <c r="K57" i="15"/>
  <c r="L57" i="15"/>
  <c r="M57" i="15"/>
  <c r="J58" i="15"/>
  <c r="K58" i="15"/>
  <c r="L58" i="15"/>
  <c r="M58" i="15"/>
  <c r="J59" i="15"/>
  <c r="K59" i="15"/>
  <c r="L59" i="15"/>
  <c r="M59" i="15"/>
  <c r="J60" i="15"/>
  <c r="K60" i="15"/>
  <c r="L60" i="15"/>
  <c r="M60" i="15"/>
  <c r="J61" i="15"/>
  <c r="K61" i="15"/>
  <c r="L61" i="15"/>
  <c r="M61" i="15"/>
  <c r="J62" i="15"/>
  <c r="K62" i="15"/>
  <c r="L62" i="15"/>
  <c r="M62" i="15"/>
  <c r="J63" i="15"/>
  <c r="K63" i="15"/>
  <c r="L63" i="15"/>
  <c r="M63" i="15"/>
  <c r="J64" i="15"/>
  <c r="K64" i="15"/>
  <c r="L64" i="15"/>
  <c r="M64" i="15"/>
  <c r="J65" i="15"/>
  <c r="K65" i="15"/>
  <c r="L65" i="15"/>
  <c r="M65" i="15"/>
  <c r="J66" i="15"/>
  <c r="K66" i="15"/>
  <c r="L66" i="15"/>
  <c r="M66" i="15"/>
  <c r="J67" i="15"/>
  <c r="K67" i="15"/>
  <c r="L67" i="15"/>
  <c r="M67" i="15"/>
  <c r="J68" i="15"/>
  <c r="K68" i="15"/>
  <c r="L68" i="15"/>
  <c r="M68" i="15"/>
  <c r="J69" i="15"/>
  <c r="K69" i="15"/>
  <c r="L69" i="15"/>
  <c r="M69" i="15"/>
  <c r="J70" i="15"/>
  <c r="K70" i="15"/>
  <c r="L70" i="15"/>
  <c r="M70" i="15"/>
  <c r="J71" i="15"/>
  <c r="K71" i="15"/>
  <c r="L71" i="15"/>
  <c r="M71" i="15"/>
  <c r="J72" i="15"/>
  <c r="K72" i="15"/>
  <c r="L72" i="15"/>
  <c r="M72" i="15"/>
  <c r="J73" i="15"/>
  <c r="K73" i="15"/>
  <c r="L73" i="15"/>
  <c r="M73" i="15"/>
  <c r="J74" i="15"/>
  <c r="K74" i="15"/>
  <c r="L74" i="15"/>
  <c r="M74" i="15"/>
  <c r="J75" i="15"/>
  <c r="K75" i="15"/>
  <c r="L75" i="15"/>
  <c r="M75" i="15"/>
  <c r="J78" i="15"/>
  <c r="K78" i="15"/>
  <c r="L78" i="15"/>
  <c r="M78" i="15"/>
  <c r="J79" i="15"/>
  <c r="K79" i="15"/>
  <c r="L79" i="15"/>
  <c r="M79" i="15"/>
  <c r="J80" i="15"/>
  <c r="K80" i="15"/>
  <c r="L80" i="15"/>
  <c r="M80" i="15"/>
  <c r="J81" i="15"/>
  <c r="K81" i="15"/>
  <c r="L81" i="15"/>
  <c r="M81" i="15"/>
  <c r="J82" i="15"/>
  <c r="K82" i="15"/>
  <c r="L82" i="15"/>
  <c r="M82" i="15"/>
  <c r="J83" i="15"/>
  <c r="K83" i="15"/>
  <c r="L83" i="15"/>
  <c r="M83" i="15"/>
  <c r="J84" i="15"/>
  <c r="K84" i="15"/>
  <c r="L84" i="15"/>
  <c r="M84" i="15"/>
  <c r="J85" i="15"/>
  <c r="K85" i="15"/>
  <c r="L85" i="15"/>
  <c r="M85" i="15"/>
  <c r="J86" i="15"/>
  <c r="K86" i="15"/>
  <c r="L86" i="15"/>
  <c r="M86" i="15"/>
  <c r="J87" i="15"/>
  <c r="K87" i="15"/>
  <c r="L87" i="15"/>
  <c r="M87" i="15"/>
  <c r="J88" i="15"/>
  <c r="K88" i="15"/>
  <c r="L88" i="15"/>
  <c r="M88" i="15"/>
  <c r="J89" i="15"/>
  <c r="K89" i="15"/>
  <c r="L89" i="15"/>
  <c r="M89" i="15"/>
  <c r="J90" i="15"/>
  <c r="K90" i="15"/>
  <c r="L90" i="15"/>
  <c r="M90" i="15"/>
  <c r="J91" i="15"/>
  <c r="K91" i="15"/>
  <c r="L91" i="15"/>
  <c r="M91" i="15"/>
  <c r="J92" i="15"/>
  <c r="K92" i="15"/>
  <c r="L92" i="15"/>
  <c r="M92" i="15"/>
  <c r="J93" i="15"/>
  <c r="K93" i="15"/>
  <c r="L93" i="15"/>
  <c r="M93" i="15"/>
  <c r="J94" i="15"/>
  <c r="K94" i="15"/>
  <c r="L94" i="15"/>
  <c r="M94" i="15"/>
  <c r="J95" i="15"/>
  <c r="K95" i="15"/>
  <c r="L95" i="15"/>
  <c r="M95" i="15"/>
  <c r="J96" i="15"/>
  <c r="K96" i="15"/>
  <c r="L96" i="15"/>
  <c r="M96" i="15"/>
  <c r="J97" i="15"/>
  <c r="K97" i="15"/>
  <c r="L97" i="15"/>
  <c r="M97" i="15"/>
  <c r="J98" i="15"/>
  <c r="K98" i="15"/>
  <c r="L98" i="15"/>
  <c r="M98" i="15"/>
  <c r="J99" i="15"/>
  <c r="K99" i="15"/>
  <c r="L99" i="15"/>
  <c r="M99" i="15"/>
  <c r="J100" i="15"/>
  <c r="K100" i="15"/>
  <c r="L100" i="15"/>
  <c r="M100" i="15"/>
  <c r="J101" i="15"/>
  <c r="K101" i="15"/>
  <c r="L101" i="15"/>
  <c r="M101" i="15"/>
  <c r="J102" i="15"/>
  <c r="K102" i="15"/>
  <c r="L102" i="15"/>
  <c r="M102" i="15"/>
  <c r="J103" i="15"/>
  <c r="K103" i="15"/>
  <c r="L103" i="15"/>
  <c r="M103" i="15"/>
  <c r="J104" i="15"/>
  <c r="K104" i="15"/>
  <c r="L104" i="15"/>
  <c r="M104" i="15"/>
  <c r="J105" i="15"/>
  <c r="K105" i="15"/>
  <c r="L105" i="15"/>
  <c r="M105" i="15"/>
  <c r="J106" i="15"/>
  <c r="K106" i="15"/>
  <c r="L106" i="15"/>
  <c r="M106" i="15"/>
  <c r="J107" i="15"/>
  <c r="K107" i="15"/>
  <c r="L107" i="15"/>
  <c r="M107" i="15"/>
  <c r="J108" i="15"/>
  <c r="K108" i="15"/>
  <c r="L108" i="15"/>
  <c r="M108" i="15"/>
  <c r="J109" i="15"/>
  <c r="K109" i="15"/>
  <c r="L109" i="15"/>
  <c r="M109" i="15"/>
  <c r="J110" i="15"/>
  <c r="K110" i="15"/>
  <c r="L110" i="15"/>
  <c r="M110" i="15"/>
  <c r="J111" i="15"/>
  <c r="K111" i="15"/>
  <c r="L111" i="15"/>
  <c r="M111" i="15"/>
  <c r="J112" i="15"/>
  <c r="K112" i="15"/>
  <c r="L112" i="15"/>
  <c r="M112" i="15"/>
  <c r="J113" i="15"/>
  <c r="K113" i="15"/>
  <c r="L113" i="15"/>
  <c r="M113" i="15"/>
  <c r="J114" i="15"/>
  <c r="K114" i="15"/>
  <c r="L114" i="15"/>
  <c r="M114" i="15"/>
  <c r="J115" i="15"/>
  <c r="K115" i="15"/>
  <c r="L115" i="15"/>
  <c r="M115" i="15"/>
  <c r="J116" i="15"/>
  <c r="K116" i="15"/>
  <c r="L116" i="15"/>
  <c r="M116" i="15"/>
  <c r="J117" i="15"/>
  <c r="K117" i="15"/>
  <c r="L117" i="15"/>
  <c r="M117" i="15"/>
  <c r="J118" i="15"/>
  <c r="K118" i="15"/>
  <c r="L118" i="15"/>
  <c r="M118" i="15"/>
  <c r="J119" i="15"/>
  <c r="K119" i="15"/>
  <c r="L119" i="15"/>
  <c r="M119" i="15"/>
  <c r="J120" i="15"/>
  <c r="K120" i="15"/>
  <c r="L120" i="15"/>
  <c r="M120" i="15"/>
  <c r="J121" i="15"/>
  <c r="K121" i="15"/>
  <c r="L121" i="15"/>
  <c r="M121" i="15"/>
  <c r="J122" i="15"/>
  <c r="K122" i="15"/>
  <c r="L122" i="15"/>
  <c r="M122" i="15"/>
  <c r="J123" i="15"/>
  <c r="K123" i="15"/>
  <c r="L123" i="15"/>
  <c r="M123" i="15"/>
  <c r="J124" i="15"/>
  <c r="K124" i="15"/>
  <c r="L124" i="15"/>
  <c r="M124" i="15"/>
  <c r="J125" i="15"/>
  <c r="K125" i="15"/>
  <c r="L125" i="15"/>
  <c r="M125" i="15"/>
  <c r="J126" i="15"/>
  <c r="K126" i="15"/>
  <c r="L126" i="15"/>
  <c r="M126" i="15"/>
  <c r="J127" i="15"/>
  <c r="K127" i="15"/>
  <c r="L127" i="15"/>
  <c r="M127" i="15"/>
  <c r="J128" i="15"/>
  <c r="K128" i="15"/>
  <c r="L128" i="15"/>
  <c r="M128" i="15"/>
  <c r="J129" i="15"/>
  <c r="K129" i="15"/>
  <c r="L129" i="15"/>
  <c r="M129" i="15"/>
  <c r="J130" i="15"/>
  <c r="K130" i="15"/>
  <c r="L130" i="15"/>
  <c r="M130" i="15"/>
  <c r="J131" i="15"/>
  <c r="K131" i="15"/>
  <c r="L131" i="15"/>
  <c r="M131" i="15"/>
  <c r="J132" i="15"/>
  <c r="K132" i="15"/>
  <c r="L132" i="15"/>
  <c r="M132" i="15"/>
  <c r="J133" i="15"/>
  <c r="K133" i="15"/>
  <c r="L133" i="15"/>
  <c r="M133" i="15"/>
  <c r="J134" i="15"/>
  <c r="K134" i="15"/>
  <c r="L134" i="15"/>
  <c r="M134" i="15"/>
  <c r="J135" i="15"/>
  <c r="K135" i="15"/>
  <c r="L135" i="15"/>
  <c r="M135" i="15"/>
  <c r="J136" i="15"/>
  <c r="K136" i="15"/>
  <c r="L136" i="15"/>
  <c r="M136" i="15"/>
  <c r="J137" i="15"/>
  <c r="K137" i="15"/>
  <c r="L137" i="15"/>
  <c r="M137" i="15"/>
  <c r="J138" i="15"/>
  <c r="K138" i="15"/>
  <c r="L138" i="15"/>
  <c r="M138" i="15"/>
  <c r="J139" i="15"/>
  <c r="K139" i="15"/>
  <c r="L139" i="15"/>
  <c r="M139" i="15"/>
  <c r="J140" i="15"/>
  <c r="K140" i="15"/>
  <c r="L140" i="15"/>
  <c r="M140" i="15"/>
  <c r="J141" i="15"/>
  <c r="K141" i="15"/>
  <c r="L141" i="15"/>
  <c r="M141" i="15"/>
  <c r="J142" i="15"/>
  <c r="K142" i="15"/>
  <c r="L142" i="15"/>
  <c r="M142" i="15"/>
  <c r="J143" i="15"/>
  <c r="K143" i="15"/>
  <c r="L143" i="15"/>
  <c r="M143" i="15"/>
  <c r="J144" i="15"/>
  <c r="K144" i="15"/>
  <c r="L144" i="15"/>
  <c r="M144" i="15"/>
  <c r="J145" i="15"/>
  <c r="K145" i="15"/>
  <c r="L145" i="15"/>
  <c r="M145" i="15"/>
  <c r="J146" i="15"/>
  <c r="K146" i="15"/>
  <c r="L146" i="15"/>
  <c r="M146" i="15"/>
  <c r="J147" i="15"/>
  <c r="K147" i="15"/>
  <c r="L147" i="15"/>
  <c r="M147" i="15"/>
  <c r="J148" i="15"/>
  <c r="K148" i="15"/>
  <c r="L148" i="15"/>
  <c r="M148" i="15"/>
  <c r="J149" i="15"/>
  <c r="K149" i="15"/>
  <c r="L149" i="15"/>
  <c r="M149" i="15"/>
  <c r="J150" i="15"/>
  <c r="K150" i="15"/>
  <c r="L150" i="15"/>
  <c r="M150" i="15"/>
  <c r="J151" i="15"/>
  <c r="K151" i="15"/>
  <c r="L151" i="15"/>
  <c r="M151" i="15"/>
  <c r="J152" i="15"/>
  <c r="K152" i="15"/>
  <c r="L152" i="15"/>
  <c r="M152" i="15"/>
  <c r="J153" i="15"/>
  <c r="K153" i="15"/>
  <c r="L153" i="15"/>
  <c r="M153" i="15"/>
  <c r="J154" i="15"/>
  <c r="K154" i="15"/>
  <c r="L154" i="15"/>
  <c r="M154" i="15"/>
  <c r="J155" i="15"/>
  <c r="K155" i="15"/>
  <c r="L155" i="15"/>
  <c r="M155" i="15"/>
  <c r="J156" i="15"/>
  <c r="K156" i="15"/>
  <c r="L156" i="15"/>
  <c r="M156" i="15"/>
  <c r="J157" i="15"/>
  <c r="K157" i="15"/>
  <c r="L157" i="15"/>
  <c r="M157" i="15"/>
  <c r="J158" i="15"/>
  <c r="K158" i="15"/>
  <c r="L158" i="15"/>
  <c r="M158" i="15"/>
  <c r="J159" i="15"/>
  <c r="K159" i="15"/>
  <c r="L159" i="15"/>
  <c r="M159" i="15"/>
  <c r="J160" i="15"/>
  <c r="K160" i="15"/>
  <c r="L160" i="15"/>
  <c r="M160" i="15"/>
  <c r="J161" i="15"/>
  <c r="K161" i="15"/>
  <c r="L161" i="15"/>
  <c r="M161" i="15"/>
  <c r="J162" i="15"/>
  <c r="K162" i="15"/>
  <c r="L162" i="15"/>
  <c r="M162" i="15"/>
  <c r="J163" i="15"/>
  <c r="K163" i="15"/>
  <c r="L163" i="15"/>
  <c r="M163" i="15"/>
  <c r="J164" i="15"/>
  <c r="K164" i="15"/>
  <c r="L164" i="15"/>
  <c r="M164" i="15"/>
  <c r="J165" i="15"/>
  <c r="K165" i="15"/>
  <c r="L165" i="15"/>
  <c r="M165" i="15"/>
  <c r="J166" i="15"/>
  <c r="K166" i="15"/>
  <c r="L166" i="15"/>
  <c r="M166" i="15"/>
  <c r="J167" i="15"/>
  <c r="K167" i="15"/>
  <c r="L167" i="15"/>
  <c r="M167" i="15"/>
  <c r="J168" i="15"/>
  <c r="K168" i="15"/>
  <c r="L168" i="15"/>
  <c r="M168" i="15"/>
  <c r="J169" i="15"/>
  <c r="K169" i="15"/>
  <c r="L169" i="15"/>
  <c r="M169" i="15"/>
  <c r="J170" i="15"/>
  <c r="K170" i="15"/>
  <c r="L170" i="15"/>
  <c r="M170" i="15"/>
  <c r="J171" i="15"/>
  <c r="K171" i="15"/>
  <c r="L171" i="15"/>
  <c r="M171" i="15"/>
  <c r="J172" i="15"/>
  <c r="K172" i="15"/>
  <c r="L172" i="15"/>
  <c r="M172" i="15"/>
  <c r="J173" i="15"/>
  <c r="K173" i="15"/>
  <c r="L173" i="15"/>
  <c r="M173" i="15"/>
  <c r="J174" i="15"/>
  <c r="K174" i="15"/>
  <c r="L174" i="15"/>
  <c r="M174" i="15"/>
  <c r="J175" i="15"/>
  <c r="K175" i="15"/>
  <c r="L175" i="15"/>
  <c r="M175" i="15"/>
  <c r="J176" i="15"/>
  <c r="K176" i="15"/>
  <c r="L176" i="15"/>
  <c r="M176" i="15"/>
  <c r="J177" i="15"/>
  <c r="K177" i="15"/>
  <c r="L177" i="15"/>
  <c r="M177" i="15"/>
  <c r="J178" i="15"/>
  <c r="K178" i="15"/>
  <c r="L178" i="15"/>
  <c r="M178" i="15"/>
  <c r="J179" i="15"/>
  <c r="K179" i="15"/>
  <c r="L179" i="15"/>
  <c r="M179" i="15"/>
  <c r="J180" i="15"/>
  <c r="K180" i="15"/>
  <c r="L180" i="15"/>
  <c r="M180" i="15"/>
  <c r="J181" i="15"/>
  <c r="K181" i="15"/>
  <c r="L181" i="15"/>
  <c r="M181" i="15"/>
  <c r="J182" i="15"/>
  <c r="K182" i="15"/>
  <c r="L182" i="15"/>
  <c r="M182" i="15"/>
  <c r="J183" i="15"/>
  <c r="K183" i="15"/>
  <c r="L183" i="15"/>
  <c r="M183" i="15"/>
  <c r="J184" i="15"/>
  <c r="K184" i="15"/>
  <c r="L184" i="15"/>
  <c r="M184" i="15"/>
  <c r="J185" i="15"/>
  <c r="K185" i="15"/>
  <c r="L185" i="15"/>
  <c r="M185" i="15"/>
  <c r="J186" i="15"/>
  <c r="K186" i="15"/>
  <c r="L186" i="15"/>
  <c r="M186" i="15"/>
  <c r="M5" i="15"/>
  <c r="L5" i="15"/>
  <c r="K5" i="15"/>
  <c r="J5" i="15"/>
  <c r="J6" i="16"/>
  <c r="K6" i="16"/>
  <c r="L6" i="16"/>
  <c r="M6" i="16"/>
  <c r="J7" i="16"/>
  <c r="K7" i="16"/>
  <c r="L7" i="16"/>
  <c r="M7" i="16"/>
  <c r="J8" i="16"/>
  <c r="K8" i="16"/>
  <c r="L8" i="16"/>
  <c r="M8" i="16"/>
  <c r="J9" i="16"/>
  <c r="K9" i="16"/>
  <c r="L9" i="16"/>
  <c r="M9" i="16"/>
  <c r="J10" i="16"/>
  <c r="K10" i="16"/>
  <c r="L10" i="16"/>
  <c r="M10" i="16"/>
  <c r="J11" i="16"/>
  <c r="K11" i="16"/>
  <c r="L11" i="16"/>
  <c r="M11" i="16"/>
  <c r="J12" i="16"/>
  <c r="K12" i="16"/>
  <c r="L12" i="16"/>
  <c r="M12" i="16"/>
  <c r="J13" i="16"/>
  <c r="K13" i="16"/>
  <c r="L13" i="16"/>
  <c r="M13" i="16"/>
  <c r="J14" i="16"/>
  <c r="K14" i="16"/>
  <c r="L14" i="16"/>
  <c r="M14" i="16"/>
  <c r="J15" i="16"/>
  <c r="K15" i="16"/>
  <c r="L15" i="16"/>
  <c r="M15" i="16"/>
  <c r="J16" i="16"/>
  <c r="K16" i="16"/>
  <c r="L16" i="16"/>
  <c r="M16" i="16"/>
  <c r="J17" i="16"/>
  <c r="K17" i="16"/>
  <c r="L17" i="16"/>
  <c r="M17" i="16"/>
  <c r="J18" i="16"/>
  <c r="K18" i="16"/>
  <c r="L18" i="16"/>
  <c r="M18" i="16"/>
  <c r="J19" i="16"/>
  <c r="K19" i="16"/>
  <c r="L19" i="16"/>
  <c r="M19" i="16"/>
  <c r="J20" i="16"/>
  <c r="K20" i="16"/>
  <c r="L20" i="16"/>
  <c r="M20" i="16"/>
  <c r="J21" i="16"/>
  <c r="K21" i="16"/>
  <c r="L21" i="16"/>
  <c r="M21" i="16"/>
  <c r="J22" i="16"/>
  <c r="K22" i="16"/>
  <c r="L22" i="16"/>
  <c r="M22" i="16"/>
  <c r="J23" i="16"/>
  <c r="K23" i="16"/>
  <c r="L23" i="16"/>
  <c r="M23" i="16"/>
  <c r="J24" i="16"/>
  <c r="K24" i="16"/>
  <c r="L24" i="16"/>
  <c r="M24" i="16"/>
  <c r="J25" i="16"/>
  <c r="K25" i="16"/>
  <c r="L25" i="16"/>
  <c r="M25" i="16"/>
  <c r="J26" i="16"/>
  <c r="K26" i="16"/>
  <c r="L26" i="16"/>
  <c r="M26" i="16"/>
  <c r="J27" i="16"/>
  <c r="K27" i="16"/>
  <c r="L27" i="16"/>
  <c r="M27" i="16"/>
  <c r="J28" i="16"/>
  <c r="K28" i="16"/>
  <c r="L28" i="16"/>
  <c r="M28" i="16"/>
  <c r="J29" i="16"/>
  <c r="K29" i="16"/>
  <c r="L29" i="16"/>
  <c r="M29" i="16"/>
  <c r="J30" i="16"/>
  <c r="K30" i="16"/>
  <c r="L30" i="16"/>
  <c r="M30" i="16"/>
  <c r="J31" i="16"/>
  <c r="K31" i="16"/>
  <c r="L31" i="16"/>
  <c r="M31" i="16"/>
  <c r="J32" i="16"/>
  <c r="K32" i="16"/>
  <c r="L32" i="16"/>
  <c r="M32" i="16"/>
  <c r="J33" i="16"/>
  <c r="K33" i="16"/>
  <c r="L33" i="16"/>
  <c r="M33" i="16"/>
  <c r="J34" i="16"/>
  <c r="K34" i="16"/>
  <c r="L34" i="16"/>
  <c r="M34" i="16"/>
  <c r="J35" i="16"/>
  <c r="K35" i="16"/>
  <c r="L35" i="16"/>
  <c r="M35" i="16"/>
  <c r="J36" i="16"/>
  <c r="K36" i="16"/>
  <c r="L36" i="16"/>
  <c r="M36" i="16"/>
  <c r="J37" i="16"/>
  <c r="K37" i="16"/>
  <c r="L37" i="16"/>
  <c r="M37" i="16"/>
  <c r="J38" i="16"/>
  <c r="K38" i="16"/>
  <c r="L38" i="16"/>
  <c r="M38" i="16"/>
  <c r="J39" i="16"/>
  <c r="K39" i="16"/>
  <c r="L39" i="16"/>
  <c r="M39" i="16"/>
  <c r="J40" i="16"/>
  <c r="K40" i="16"/>
  <c r="L40" i="16"/>
  <c r="M40" i="16"/>
  <c r="J41" i="16"/>
  <c r="K41" i="16"/>
  <c r="L41" i="16"/>
  <c r="M41" i="16"/>
  <c r="J42" i="16"/>
  <c r="K42" i="16"/>
  <c r="L42" i="16"/>
  <c r="M42" i="16"/>
  <c r="J43" i="16"/>
  <c r="K43" i="16"/>
  <c r="L43" i="16"/>
  <c r="M43" i="16"/>
  <c r="J44" i="16"/>
  <c r="K44" i="16"/>
  <c r="L44" i="16"/>
  <c r="M44" i="16"/>
  <c r="J45" i="16"/>
  <c r="K45" i="16"/>
  <c r="L45" i="16"/>
  <c r="M45" i="16"/>
  <c r="J46" i="16"/>
  <c r="K46" i="16"/>
  <c r="L46" i="16"/>
  <c r="M46" i="16"/>
  <c r="J47" i="16"/>
  <c r="K47" i="16"/>
  <c r="L47" i="16"/>
  <c r="M47" i="16"/>
  <c r="J48" i="16"/>
  <c r="K48" i="16"/>
  <c r="L48" i="16"/>
  <c r="M48" i="16"/>
  <c r="J49" i="16"/>
  <c r="K49" i="16"/>
  <c r="L49" i="16"/>
  <c r="M49" i="16"/>
  <c r="J50" i="16"/>
  <c r="K50" i="16"/>
  <c r="L50" i="16"/>
  <c r="M50" i="16"/>
  <c r="J51" i="16"/>
  <c r="K51" i="16"/>
  <c r="L51" i="16"/>
  <c r="M51" i="16"/>
  <c r="J52" i="16"/>
  <c r="K52" i="16"/>
  <c r="L52" i="16"/>
  <c r="M52" i="16"/>
  <c r="J53" i="16"/>
  <c r="K53" i="16"/>
  <c r="L53" i="16"/>
  <c r="M53" i="16"/>
  <c r="J54" i="16"/>
  <c r="K54" i="16"/>
  <c r="L54" i="16"/>
  <c r="M54" i="16"/>
  <c r="J55" i="16"/>
  <c r="K55" i="16"/>
  <c r="L55" i="16"/>
  <c r="M55" i="16"/>
  <c r="J56" i="16"/>
  <c r="K56" i="16"/>
  <c r="L56" i="16"/>
  <c r="M56" i="16"/>
  <c r="J57" i="16"/>
  <c r="K57" i="16"/>
  <c r="L57" i="16"/>
  <c r="M57" i="16"/>
  <c r="J58" i="16"/>
  <c r="K58" i="16"/>
  <c r="L58" i="16"/>
  <c r="M58" i="16"/>
  <c r="J59" i="16"/>
  <c r="K59" i="16"/>
  <c r="L59" i="16"/>
  <c r="M59" i="16"/>
  <c r="J60" i="16"/>
  <c r="K60" i="16"/>
  <c r="L60" i="16"/>
  <c r="M60" i="16"/>
  <c r="J61" i="16"/>
  <c r="K61" i="16"/>
  <c r="L61" i="16"/>
  <c r="M61" i="16"/>
  <c r="J62" i="16"/>
  <c r="K62" i="16"/>
  <c r="L62" i="16"/>
  <c r="M62" i="16"/>
  <c r="J63" i="16"/>
  <c r="K63" i="16"/>
  <c r="L63" i="16"/>
  <c r="M63" i="16"/>
  <c r="J64" i="16"/>
  <c r="K64" i="16"/>
  <c r="L64" i="16"/>
  <c r="M64" i="16"/>
  <c r="J65" i="16"/>
  <c r="K65" i="16"/>
  <c r="L65" i="16"/>
  <c r="M65" i="16"/>
  <c r="J66" i="16"/>
  <c r="K66" i="16"/>
  <c r="L66" i="16"/>
  <c r="M66" i="16"/>
  <c r="J67" i="16"/>
  <c r="K67" i="16"/>
  <c r="L67" i="16"/>
  <c r="M67" i="16"/>
  <c r="J68" i="16"/>
  <c r="K68" i="16"/>
  <c r="L68" i="16"/>
  <c r="M68" i="16"/>
  <c r="J69" i="16"/>
  <c r="K69" i="16"/>
  <c r="L69" i="16"/>
  <c r="M69" i="16"/>
  <c r="J70" i="16"/>
  <c r="K70" i="16"/>
  <c r="L70" i="16"/>
  <c r="M70" i="16"/>
  <c r="J71" i="16"/>
  <c r="K71" i="16"/>
  <c r="L71" i="16"/>
  <c r="M71" i="16"/>
  <c r="J72" i="16"/>
  <c r="K72" i="16"/>
  <c r="L72" i="16"/>
  <c r="M72" i="16"/>
  <c r="J73" i="16"/>
  <c r="K73" i="16"/>
  <c r="L73" i="16"/>
  <c r="M73" i="16"/>
  <c r="J74" i="16"/>
  <c r="K74" i="16"/>
  <c r="L74" i="16"/>
  <c r="M74" i="16"/>
  <c r="J75" i="16"/>
  <c r="K75" i="16"/>
  <c r="L75" i="16"/>
  <c r="M75" i="16"/>
  <c r="J78" i="16"/>
  <c r="K78" i="16"/>
  <c r="L78" i="16"/>
  <c r="M78" i="16"/>
  <c r="J79" i="16"/>
  <c r="K79" i="16"/>
  <c r="L79" i="16"/>
  <c r="M79" i="16"/>
  <c r="J80" i="16"/>
  <c r="K80" i="16"/>
  <c r="L80" i="16"/>
  <c r="M80" i="16"/>
  <c r="J81" i="16"/>
  <c r="K81" i="16"/>
  <c r="L81" i="16"/>
  <c r="M81" i="16"/>
  <c r="J82" i="16"/>
  <c r="K82" i="16"/>
  <c r="L82" i="16"/>
  <c r="M82" i="16"/>
  <c r="J83" i="16"/>
  <c r="K83" i="16"/>
  <c r="L83" i="16"/>
  <c r="M83" i="16"/>
  <c r="J84" i="16"/>
  <c r="K84" i="16"/>
  <c r="L84" i="16"/>
  <c r="M84" i="16"/>
  <c r="J85" i="16"/>
  <c r="K85" i="16"/>
  <c r="L85" i="16"/>
  <c r="M85" i="16"/>
  <c r="J86" i="16"/>
  <c r="K86" i="16"/>
  <c r="L86" i="16"/>
  <c r="M86" i="16"/>
  <c r="J87" i="16"/>
  <c r="K87" i="16"/>
  <c r="L87" i="16"/>
  <c r="M87" i="16"/>
  <c r="J88" i="16"/>
  <c r="K88" i="16"/>
  <c r="L88" i="16"/>
  <c r="M88" i="16"/>
  <c r="J89" i="16"/>
  <c r="K89" i="16"/>
  <c r="L89" i="16"/>
  <c r="M89" i="16"/>
  <c r="J90" i="16"/>
  <c r="K90" i="16"/>
  <c r="L90" i="16"/>
  <c r="M90" i="16"/>
  <c r="J91" i="16"/>
  <c r="K91" i="16"/>
  <c r="L91" i="16"/>
  <c r="M91" i="16"/>
  <c r="J92" i="16"/>
  <c r="K92" i="16"/>
  <c r="L92" i="16"/>
  <c r="M92" i="16"/>
  <c r="J93" i="16"/>
  <c r="K93" i="16"/>
  <c r="L93" i="16"/>
  <c r="M93" i="16"/>
  <c r="J94" i="16"/>
  <c r="K94" i="16"/>
  <c r="L94" i="16"/>
  <c r="M94" i="16"/>
  <c r="J95" i="16"/>
  <c r="K95" i="16"/>
  <c r="L95" i="16"/>
  <c r="M95" i="16"/>
  <c r="J96" i="16"/>
  <c r="K96" i="16"/>
  <c r="L96" i="16"/>
  <c r="M96" i="16"/>
  <c r="J97" i="16"/>
  <c r="K97" i="16"/>
  <c r="L97" i="16"/>
  <c r="M97" i="16"/>
  <c r="J98" i="16"/>
  <c r="K98" i="16"/>
  <c r="L98" i="16"/>
  <c r="M98" i="16"/>
  <c r="J99" i="16"/>
  <c r="K99" i="16"/>
  <c r="L99" i="16"/>
  <c r="M99" i="16"/>
  <c r="J100" i="16"/>
  <c r="K100" i="16"/>
  <c r="L100" i="16"/>
  <c r="M100" i="16"/>
  <c r="J101" i="16"/>
  <c r="K101" i="16"/>
  <c r="L101" i="16"/>
  <c r="M101" i="16"/>
  <c r="J102" i="16"/>
  <c r="K102" i="16"/>
  <c r="L102" i="16"/>
  <c r="M102" i="16"/>
  <c r="J103" i="16"/>
  <c r="K103" i="16"/>
  <c r="L103" i="16"/>
  <c r="M103" i="16"/>
  <c r="J104" i="16"/>
  <c r="K104" i="16"/>
  <c r="L104" i="16"/>
  <c r="M104" i="16"/>
  <c r="J105" i="16"/>
  <c r="K105" i="16"/>
  <c r="L105" i="16"/>
  <c r="M105" i="16"/>
  <c r="J106" i="16"/>
  <c r="K106" i="16"/>
  <c r="L106" i="16"/>
  <c r="M106" i="16"/>
  <c r="J107" i="16"/>
  <c r="K107" i="16"/>
  <c r="L107" i="16"/>
  <c r="M107" i="16"/>
  <c r="J108" i="16"/>
  <c r="K108" i="16"/>
  <c r="L108" i="16"/>
  <c r="M108" i="16"/>
  <c r="J109" i="16"/>
  <c r="K109" i="16"/>
  <c r="L109" i="16"/>
  <c r="M109" i="16"/>
  <c r="J110" i="16"/>
  <c r="K110" i="16"/>
  <c r="L110" i="16"/>
  <c r="M110" i="16"/>
  <c r="J111" i="16"/>
  <c r="K111" i="16"/>
  <c r="L111" i="16"/>
  <c r="M111" i="16"/>
  <c r="J112" i="16"/>
  <c r="K112" i="16"/>
  <c r="L112" i="16"/>
  <c r="M112" i="16"/>
  <c r="J113" i="16"/>
  <c r="K113" i="16"/>
  <c r="L113" i="16"/>
  <c r="M113" i="16"/>
  <c r="J114" i="16"/>
  <c r="K114" i="16"/>
  <c r="L114" i="16"/>
  <c r="M114" i="16"/>
  <c r="J115" i="16"/>
  <c r="K115" i="16"/>
  <c r="L115" i="16"/>
  <c r="M115" i="16"/>
  <c r="J116" i="16"/>
  <c r="K116" i="16"/>
  <c r="L116" i="16"/>
  <c r="M116" i="16"/>
  <c r="J117" i="16"/>
  <c r="K117" i="16"/>
  <c r="L117" i="16"/>
  <c r="M117" i="16"/>
  <c r="J118" i="16"/>
  <c r="K118" i="16"/>
  <c r="L118" i="16"/>
  <c r="M118" i="16"/>
  <c r="J119" i="16"/>
  <c r="K119" i="16"/>
  <c r="L119" i="16"/>
  <c r="M119" i="16"/>
  <c r="J120" i="16"/>
  <c r="K120" i="16"/>
  <c r="L120" i="16"/>
  <c r="M120" i="16"/>
  <c r="J121" i="16"/>
  <c r="K121" i="16"/>
  <c r="L121" i="16"/>
  <c r="M121" i="16"/>
  <c r="J122" i="16"/>
  <c r="K122" i="16"/>
  <c r="L122" i="16"/>
  <c r="M122" i="16"/>
  <c r="J123" i="16"/>
  <c r="K123" i="16"/>
  <c r="L123" i="16"/>
  <c r="M123" i="16"/>
  <c r="J124" i="16"/>
  <c r="K124" i="16"/>
  <c r="L124" i="16"/>
  <c r="M124" i="16"/>
  <c r="J125" i="16"/>
  <c r="K125" i="16"/>
  <c r="L125" i="16"/>
  <c r="M125" i="16"/>
  <c r="J126" i="16"/>
  <c r="K126" i="16"/>
  <c r="L126" i="16"/>
  <c r="M126" i="16"/>
  <c r="J127" i="16"/>
  <c r="K127" i="16"/>
  <c r="L127" i="16"/>
  <c r="M127" i="16"/>
  <c r="J128" i="16"/>
  <c r="K128" i="16"/>
  <c r="L128" i="16"/>
  <c r="M128" i="16"/>
  <c r="J129" i="16"/>
  <c r="K129" i="16"/>
  <c r="L129" i="16"/>
  <c r="M129" i="16"/>
  <c r="J130" i="16"/>
  <c r="K130" i="16"/>
  <c r="L130" i="16"/>
  <c r="M130" i="16"/>
  <c r="J131" i="16"/>
  <c r="K131" i="16"/>
  <c r="L131" i="16"/>
  <c r="M131" i="16"/>
  <c r="J132" i="16"/>
  <c r="K132" i="16"/>
  <c r="L132" i="16"/>
  <c r="M132" i="16"/>
  <c r="J133" i="16"/>
  <c r="K133" i="16"/>
  <c r="L133" i="16"/>
  <c r="M133" i="16"/>
  <c r="J134" i="16"/>
  <c r="K134" i="16"/>
  <c r="L134" i="16"/>
  <c r="M134" i="16"/>
  <c r="J135" i="16"/>
  <c r="K135" i="16"/>
  <c r="L135" i="16"/>
  <c r="M135" i="16"/>
  <c r="J136" i="16"/>
  <c r="K136" i="16"/>
  <c r="L136" i="16"/>
  <c r="M136" i="16"/>
  <c r="J137" i="16"/>
  <c r="K137" i="16"/>
  <c r="L137" i="16"/>
  <c r="M137" i="16"/>
  <c r="J138" i="16"/>
  <c r="K138" i="16"/>
  <c r="L138" i="16"/>
  <c r="M138" i="16"/>
  <c r="J139" i="16"/>
  <c r="K139" i="16"/>
  <c r="L139" i="16"/>
  <c r="M139" i="16"/>
  <c r="J140" i="16"/>
  <c r="K140" i="16"/>
  <c r="L140" i="16"/>
  <c r="M140" i="16"/>
  <c r="J141" i="16"/>
  <c r="K141" i="16"/>
  <c r="L141" i="16"/>
  <c r="M141" i="16"/>
  <c r="J142" i="16"/>
  <c r="K142" i="16"/>
  <c r="L142" i="16"/>
  <c r="M142" i="16"/>
  <c r="J143" i="16"/>
  <c r="K143" i="16"/>
  <c r="L143" i="16"/>
  <c r="M143" i="16"/>
  <c r="J144" i="16"/>
  <c r="K144" i="16"/>
  <c r="L144" i="16"/>
  <c r="M144" i="16"/>
  <c r="J145" i="16"/>
  <c r="K145" i="16"/>
  <c r="L145" i="16"/>
  <c r="M145" i="16"/>
  <c r="J146" i="16"/>
  <c r="K146" i="16"/>
  <c r="L146" i="16"/>
  <c r="M146" i="16"/>
  <c r="J147" i="16"/>
  <c r="K147" i="16"/>
  <c r="L147" i="16"/>
  <c r="M147" i="16"/>
  <c r="J148" i="16"/>
  <c r="K148" i="16"/>
  <c r="L148" i="16"/>
  <c r="M148" i="16"/>
  <c r="J149" i="16"/>
  <c r="K149" i="16"/>
  <c r="L149" i="16"/>
  <c r="M149" i="16"/>
  <c r="J150" i="16"/>
  <c r="K150" i="16"/>
  <c r="L150" i="16"/>
  <c r="M150" i="16"/>
  <c r="J151" i="16"/>
  <c r="K151" i="16"/>
  <c r="L151" i="16"/>
  <c r="M151" i="16"/>
  <c r="J152" i="16"/>
  <c r="K152" i="16"/>
  <c r="L152" i="16"/>
  <c r="M152" i="16"/>
  <c r="J153" i="16"/>
  <c r="K153" i="16"/>
  <c r="L153" i="16"/>
  <c r="M153" i="16"/>
  <c r="J154" i="16"/>
  <c r="K154" i="16"/>
  <c r="L154" i="16"/>
  <c r="M154" i="16"/>
  <c r="J155" i="16"/>
  <c r="K155" i="16"/>
  <c r="L155" i="16"/>
  <c r="M155" i="16"/>
  <c r="J156" i="16"/>
  <c r="K156" i="16"/>
  <c r="L156" i="16"/>
  <c r="M156" i="16"/>
  <c r="J157" i="16"/>
  <c r="K157" i="16"/>
  <c r="L157" i="16"/>
  <c r="M157" i="16"/>
  <c r="J158" i="16"/>
  <c r="K158" i="16"/>
  <c r="L158" i="16"/>
  <c r="M158" i="16"/>
  <c r="J159" i="16"/>
  <c r="K159" i="16"/>
  <c r="L159" i="16"/>
  <c r="M159" i="16"/>
  <c r="J160" i="16"/>
  <c r="K160" i="16"/>
  <c r="L160" i="16"/>
  <c r="M160" i="16"/>
  <c r="J161" i="16"/>
  <c r="K161" i="16"/>
  <c r="L161" i="16"/>
  <c r="M161" i="16"/>
  <c r="J162" i="16"/>
  <c r="K162" i="16"/>
  <c r="L162" i="16"/>
  <c r="M162" i="16"/>
  <c r="J163" i="16"/>
  <c r="K163" i="16"/>
  <c r="L163" i="16"/>
  <c r="M163" i="16"/>
  <c r="J164" i="16"/>
  <c r="K164" i="16"/>
  <c r="L164" i="16"/>
  <c r="M164" i="16"/>
  <c r="J165" i="16"/>
  <c r="K165" i="16"/>
  <c r="L165" i="16"/>
  <c r="M165" i="16"/>
  <c r="J166" i="16"/>
  <c r="K166" i="16"/>
  <c r="L166" i="16"/>
  <c r="M166" i="16"/>
  <c r="J167" i="16"/>
  <c r="K167" i="16"/>
  <c r="L167" i="16"/>
  <c r="M167" i="16"/>
  <c r="J168" i="16"/>
  <c r="K168" i="16"/>
  <c r="L168" i="16"/>
  <c r="M168" i="16"/>
  <c r="J169" i="16"/>
  <c r="K169" i="16"/>
  <c r="L169" i="16"/>
  <c r="M169" i="16"/>
  <c r="J170" i="16"/>
  <c r="K170" i="16"/>
  <c r="L170" i="16"/>
  <c r="M170" i="16"/>
  <c r="J171" i="16"/>
  <c r="K171" i="16"/>
  <c r="L171" i="16"/>
  <c r="M171" i="16"/>
  <c r="J172" i="16"/>
  <c r="K172" i="16"/>
  <c r="L172" i="16"/>
  <c r="M172" i="16"/>
  <c r="J173" i="16"/>
  <c r="K173" i="16"/>
  <c r="L173" i="16"/>
  <c r="M173" i="16"/>
  <c r="J174" i="16"/>
  <c r="K174" i="16"/>
  <c r="L174" i="16"/>
  <c r="M174" i="16"/>
  <c r="J175" i="16"/>
  <c r="K175" i="16"/>
  <c r="L175" i="16"/>
  <c r="M175" i="16"/>
  <c r="J176" i="16"/>
  <c r="K176" i="16"/>
  <c r="L176" i="16"/>
  <c r="M176" i="16"/>
  <c r="J177" i="16"/>
  <c r="K177" i="16"/>
  <c r="L177" i="16"/>
  <c r="M177" i="16"/>
  <c r="J178" i="16"/>
  <c r="K178" i="16"/>
  <c r="L178" i="16"/>
  <c r="M178" i="16"/>
  <c r="J179" i="16"/>
  <c r="K179" i="16"/>
  <c r="L179" i="16"/>
  <c r="M179" i="16"/>
  <c r="J180" i="16"/>
  <c r="K180" i="16"/>
  <c r="L180" i="16"/>
  <c r="M180" i="16"/>
  <c r="J181" i="16"/>
  <c r="K181" i="16"/>
  <c r="L181" i="16"/>
  <c r="M181" i="16"/>
  <c r="J182" i="16"/>
  <c r="K182" i="16"/>
  <c r="L182" i="16"/>
  <c r="M182" i="16"/>
  <c r="J183" i="16"/>
  <c r="K183" i="16"/>
  <c r="L183" i="16"/>
  <c r="M183" i="16"/>
  <c r="J184" i="16"/>
  <c r="K184" i="16"/>
  <c r="L184" i="16"/>
  <c r="M184" i="16"/>
  <c r="J185" i="16"/>
  <c r="K185" i="16"/>
  <c r="L185" i="16"/>
  <c r="M185" i="16"/>
  <c r="J186" i="16"/>
  <c r="K186" i="16"/>
  <c r="L186" i="16"/>
  <c r="M186" i="16"/>
  <c r="M5" i="16"/>
  <c r="L5" i="16"/>
  <c r="K5" i="16"/>
  <c r="J5" i="16"/>
  <c r="E5" i="16"/>
  <c r="E50" i="19"/>
  <c r="F50" i="19"/>
  <c r="G50" i="19"/>
  <c r="H50" i="19"/>
  <c r="E51" i="19"/>
  <c r="F51" i="19"/>
  <c r="G51" i="19"/>
  <c r="H51" i="19"/>
  <c r="E52" i="19"/>
  <c r="F52" i="19"/>
  <c r="G52" i="19"/>
  <c r="H52" i="19"/>
  <c r="E56" i="19"/>
  <c r="F56" i="19"/>
  <c r="G56" i="19"/>
  <c r="H56" i="19"/>
  <c r="E57" i="19"/>
  <c r="F57" i="19"/>
  <c r="G57" i="19"/>
  <c r="H57" i="19"/>
  <c r="E58" i="19"/>
  <c r="F58" i="19"/>
  <c r="G58" i="19"/>
  <c r="H58" i="19"/>
  <c r="E59" i="19"/>
  <c r="F59" i="19"/>
  <c r="G59" i="19"/>
  <c r="H59" i="19"/>
  <c r="E60" i="19"/>
  <c r="F60" i="19"/>
  <c r="G60" i="19"/>
  <c r="H60" i="19"/>
  <c r="E38" i="8" l="1"/>
  <c r="E35" i="8"/>
  <c r="E32" i="8"/>
  <c r="L181" i="21"/>
  <c r="L182" i="21"/>
  <c r="L183" i="21"/>
  <c r="L184" i="21"/>
  <c r="E178" i="21"/>
  <c r="F178" i="21"/>
  <c r="G178" i="21"/>
  <c r="E179" i="21"/>
  <c r="F179" i="21"/>
  <c r="G179" i="21"/>
  <c r="E180" i="21"/>
  <c r="F180" i="21"/>
  <c r="G180" i="21"/>
  <c r="E181" i="21"/>
  <c r="F181" i="21"/>
  <c r="G181" i="21"/>
  <c r="E182" i="21"/>
  <c r="F182" i="21"/>
  <c r="G182" i="21"/>
  <c r="E183" i="21"/>
  <c r="F183" i="21"/>
  <c r="G183" i="21"/>
  <c r="E184" i="21"/>
  <c r="F184" i="21"/>
  <c r="G184" i="21"/>
  <c r="E6" i="13"/>
  <c r="F6" i="13"/>
  <c r="G6" i="13"/>
  <c r="E7" i="13"/>
  <c r="F7" i="13"/>
  <c r="G7" i="13"/>
  <c r="E8" i="13"/>
  <c r="F8" i="13"/>
  <c r="G8" i="13"/>
  <c r="E9" i="13"/>
  <c r="F9" i="13"/>
  <c r="G9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/>
  <c r="E17" i="13"/>
  <c r="F17" i="13"/>
  <c r="G17" i="13"/>
  <c r="E18" i="13"/>
  <c r="F18" i="13"/>
  <c r="G18" i="13"/>
  <c r="E19" i="13"/>
  <c r="F19" i="13"/>
  <c r="G19" i="13"/>
  <c r="E20" i="13"/>
  <c r="F20" i="13"/>
  <c r="G20" i="13"/>
  <c r="E21" i="13"/>
  <c r="F21" i="13"/>
  <c r="G21" i="13"/>
  <c r="E22" i="13"/>
  <c r="F22" i="13"/>
  <c r="G22" i="13"/>
  <c r="E23" i="13"/>
  <c r="F23" i="13"/>
  <c r="G23" i="13"/>
  <c r="E24" i="13"/>
  <c r="F24" i="13"/>
  <c r="G24" i="13"/>
  <c r="E25" i="13"/>
  <c r="F25" i="13"/>
  <c r="G25" i="13"/>
  <c r="E26" i="13"/>
  <c r="F26" i="13"/>
  <c r="G26" i="13"/>
  <c r="E27" i="13"/>
  <c r="F27" i="13"/>
  <c r="G27" i="13"/>
  <c r="E28" i="13"/>
  <c r="F28" i="13"/>
  <c r="G28" i="13"/>
  <c r="E29" i="13"/>
  <c r="F29" i="13"/>
  <c r="G29" i="13"/>
  <c r="E30" i="13"/>
  <c r="F30" i="13"/>
  <c r="G30" i="13"/>
  <c r="E31" i="13"/>
  <c r="F31" i="13"/>
  <c r="G31" i="13"/>
  <c r="E32" i="13"/>
  <c r="F32" i="13"/>
  <c r="G32" i="13"/>
  <c r="E33" i="13"/>
  <c r="F33" i="13"/>
  <c r="G33" i="13"/>
  <c r="E34" i="13"/>
  <c r="F34" i="13"/>
  <c r="G34" i="13"/>
  <c r="E35" i="13"/>
  <c r="F35" i="13"/>
  <c r="G35" i="13"/>
  <c r="E36" i="13"/>
  <c r="F36" i="13"/>
  <c r="G36" i="13"/>
  <c r="E37" i="13"/>
  <c r="F37" i="13"/>
  <c r="G37" i="13"/>
  <c r="E38" i="13"/>
  <c r="F38" i="13"/>
  <c r="G38" i="13"/>
  <c r="E39" i="13"/>
  <c r="F39" i="13"/>
  <c r="G39" i="13"/>
  <c r="E40" i="13"/>
  <c r="F40" i="13"/>
  <c r="G40" i="13"/>
  <c r="E41" i="13"/>
  <c r="F41" i="13"/>
  <c r="G41" i="13"/>
  <c r="E42" i="13"/>
  <c r="F42" i="13"/>
  <c r="G42" i="13"/>
  <c r="E43" i="13"/>
  <c r="F43" i="13"/>
  <c r="G43" i="13"/>
  <c r="E44" i="13"/>
  <c r="F44" i="13"/>
  <c r="G44" i="13"/>
  <c r="E45" i="13"/>
  <c r="F45" i="13"/>
  <c r="G45" i="13"/>
  <c r="E46" i="13"/>
  <c r="F46" i="13"/>
  <c r="G46" i="13"/>
  <c r="E47" i="13"/>
  <c r="F47" i="13"/>
  <c r="G47" i="13"/>
  <c r="E48" i="13"/>
  <c r="F48" i="13"/>
  <c r="G48" i="13"/>
  <c r="E49" i="13"/>
  <c r="F49" i="13"/>
  <c r="G49" i="13"/>
  <c r="E50" i="13"/>
  <c r="F50" i="13"/>
  <c r="G50" i="13"/>
  <c r="E51" i="13"/>
  <c r="F51" i="13"/>
  <c r="G51" i="13"/>
  <c r="E52" i="13"/>
  <c r="F52" i="13"/>
  <c r="G52" i="13"/>
  <c r="E53" i="13"/>
  <c r="F53" i="13"/>
  <c r="G53" i="13"/>
  <c r="E54" i="13"/>
  <c r="F54" i="13"/>
  <c r="G54" i="13"/>
  <c r="E55" i="13"/>
  <c r="F55" i="13"/>
  <c r="G55" i="13"/>
  <c r="E56" i="13"/>
  <c r="F56" i="13"/>
  <c r="G56" i="13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G62" i="13"/>
  <c r="E63" i="13"/>
  <c r="F63" i="13"/>
  <c r="G63" i="13"/>
  <c r="E64" i="13"/>
  <c r="F64" i="13"/>
  <c r="G64" i="13"/>
  <c r="E65" i="13"/>
  <c r="F65" i="13"/>
  <c r="G65" i="13"/>
  <c r="E66" i="13"/>
  <c r="F66" i="13"/>
  <c r="G66" i="13"/>
  <c r="E67" i="13"/>
  <c r="F67" i="13"/>
  <c r="G67" i="13"/>
  <c r="E68" i="13"/>
  <c r="F68" i="13"/>
  <c r="G68" i="13"/>
  <c r="E69" i="13"/>
  <c r="F69" i="13"/>
  <c r="G69" i="13"/>
  <c r="E70" i="13"/>
  <c r="F70" i="13"/>
  <c r="G70" i="13"/>
  <c r="E71" i="13"/>
  <c r="F71" i="13"/>
  <c r="G71" i="13"/>
  <c r="E72" i="13"/>
  <c r="F72" i="13"/>
  <c r="G72" i="13"/>
  <c r="E73" i="13"/>
  <c r="F73" i="13"/>
  <c r="G73" i="13"/>
  <c r="E74" i="13"/>
  <c r="F74" i="13"/>
  <c r="G74" i="13"/>
  <c r="E75" i="13"/>
  <c r="F75" i="13"/>
  <c r="G75" i="13"/>
  <c r="E76" i="13"/>
  <c r="F76" i="13"/>
  <c r="G76" i="13"/>
  <c r="E77" i="13"/>
  <c r="F77" i="13"/>
  <c r="G77" i="13"/>
  <c r="E78" i="13"/>
  <c r="F78" i="13"/>
  <c r="G78" i="13"/>
  <c r="E79" i="13"/>
  <c r="F79" i="13"/>
  <c r="G79" i="13"/>
  <c r="E80" i="13"/>
  <c r="F80" i="13"/>
  <c r="G80" i="13"/>
  <c r="E81" i="13"/>
  <c r="F81" i="13"/>
  <c r="G81" i="13"/>
  <c r="E82" i="13"/>
  <c r="F82" i="13"/>
  <c r="G82" i="13"/>
  <c r="E83" i="13"/>
  <c r="F83" i="13"/>
  <c r="G83" i="13"/>
  <c r="E84" i="13"/>
  <c r="F84" i="13"/>
  <c r="G84" i="13"/>
  <c r="E85" i="13"/>
  <c r="F85" i="13"/>
  <c r="G85" i="13"/>
  <c r="E86" i="13"/>
  <c r="F86" i="13"/>
  <c r="G86" i="13"/>
  <c r="E87" i="13"/>
  <c r="F87" i="13"/>
  <c r="G87" i="13"/>
  <c r="E88" i="13"/>
  <c r="F88" i="13"/>
  <c r="G88" i="13"/>
  <c r="E89" i="13"/>
  <c r="F89" i="13"/>
  <c r="G89" i="13"/>
  <c r="E90" i="13"/>
  <c r="F90" i="13"/>
  <c r="G90" i="13"/>
  <c r="E91" i="13"/>
  <c r="F91" i="13"/>
  <c r="G91" i="13"/>
  <c r="E92" i="13"/>
  <c r="F92" i="13"/>
  <c r="G92" i="13"/>
  <c r="E93" i="13"/>
  <c r="F93" i="13"/>
  <c r="G93" i="13"/>
  <c r="E94" i="13"/>
  <c r="F94" i="13"/>
  <c r="G94" i="13"/>
  <c r="E95" i="13"/>
  <c r="F95" i="13"/>
  <c r="G95" i="13"/>
  <c r="E96" i="13"/>
  <c r="F96" i="13"/>
  <c r="G96" i="13"/>
  <c r="E97" i="13"/>
  <c r="F97" i="13"/>
  <c r="G97" i="13"/>
  <c r="E98" i="13"/>
  <c r="F98" i="13"/>
  <c r="G98" i="13"/>
  <c r="E99" i="13"/>
  <c r="F99" i="13"/>
  <c r="G99" i="13"/>
  <c r="E100" i="13"/>
  <c r="F100" i="13"/>
  <c r="G100" i="13"/>
  <c r="E101" i="13"/>
  <c r="F101" i="13"/>
  <c r="G101" i="13"/>
  <c r="E102" i="13"/>
  <c r="F102" i="13"/>
  <c r="G102" i="13"/>
  <c r="E103" i="13"/>
  <c r="F103" i="13"/>
  <c r="G103" i="13"/>
  <c r="E104" i="13"/>
  <c r="F104" i="13"/>
  <c r="G104" i="13"/>
  <c r="E105" i="13"/>
  <c r="F105" i="13"/>
  <c r="G105" i="13"/>
  <c r="E106" i="13"/>
  <c r="F106" i="13"/>
  <c r="G106" i="13"/>
  <c r="E107" i="13"/>
  <c r="F107" i="13"/>
  <c r="G107" i="13"/>
  <c r="E108" i="13"/>
  <c r="F108" i="13"/>
  <c r="G108" i="13"/>
  <c r="E109" i="13"/>
  <c r="F109" i="13"/>
  <c r="G109" i="13"/>
  <c r="E110" i="13"/>
  <c r="F110" i="13"/>
  <c r="G110" i="13"/>
  <c r="E111" i="13"/>
  <c r="F111" i="13"/>
  <c r="G111" i="13"/>
  <c r="E112" i="13"/>
  <c r="F112" i="13"/>
  <c r="G112" i="13"/>
  <c r="E113" i="13"/>
  <c r="F113" i="13"/>
  <c r="G113" i="13"/>
  <c r="E114" i="13"/>
  <c r="F114" i="13"/>
  <c r="G114" i="13"/>
  <c r="E115" i="13"/>
  <c r="F115" i="13"/>
  <c r="G115" i="13"/>
  <c r="E116" i="13"/>
  <c r="F116" i="13"/>
  <c r="G116" i="13"/>
  <c r="E117" i="13"/>
  <c r="F117" i="13"/>
  <c r="G117" i="13"/>
  <c r="E118" i="13"/>
  <c r="F118" i="13"/>
  <c r="G118" i="13"/>
  <c r="E119" i="13"/>
  <c r="F119" i="13"/>
  <c r="G119" i="13"/>
  <c r="E120" i="13"/>
  <c r="F120" i="13"/>
  <c r="G120" i="13"/>
  <c r="E121" i="13"/>
  <c r="F121" i="13"/>
  <c r="G121" i="13"/>
  <c r="E122" i="13"/>
  <c r="F122" i="13"/>
  <c r="G122" i="13"/>
  <c r="E123" i="13"/>
  <c r="F123" i="13"/>
  <c r="G123" i="13"/>
  <c r="E124" i="13"/>
  <c r="F124" i="13"/>
  <c r="G124" i="13"/>
  <c r="E125" i="13"/>
  <c r="F125" i="13"/>
  <c r="G125" i="13"/>
  <c r="E126" i="13"/>
  <c r="F126" i="13"/>
  <c r="G126" i="13"/>
  <c r="E127" i="13"/>
  <c r="F127" i="13"/>
  <c r="G127" i="13"/>
  <c r="E128" i="13"/>
  <c r="F128" i="13"/>
  <c r="G128" i="13"/>
  <c r="E129" i="13"/>
  <c r="F129" i="13"/>
  <c r="G129" i="13"/>
  <c r="E130" i="13"/>
  <c r="F130" i="13"/>
  <c r="G130" i="13"/>
  <c r="E131" i="13"/>
  <c r="F131" i="13"/>
  <c r="G131" i="13"/>
  <c r="E132" i="13"/>
  <c r="F132" i="13"/>
  <c r="G132" i="13"/>
  <c r="E133" i="13"/>
  <c r="F133" i="13"/>
  <c r="G133" i="13"/>
  <c r="E134" i="13"/>
  <c r="F134" i="13"/>
  <c r="G134" i="13"/>
  <c r="E135" i="13"/>
  <c r="F135" i="13"/>
  <c r="G135" i="13"/>
  <c r="E136" i="13"/>
  <c r="F136" i="13"/>
  <c r="G136" i="13"/>
  <c r="E137" i="13"/>
  <c r="F137" i="13"/>
  <c r="G137" i="13"/>
  <c r="E138" i="13"/>
  <c r="F138" i="13"/>
  <c r="G138" i="13"/>
  <c r="E139" i="13"/>
  <c r="F139" i="13"/>
  <c r="G139" i="13"/>
  <c r="E140" i="13"/>
  <c r="F140" i="13"/>
  <c r="G140" i="13"/>
  <c r="E141" i="13"/>
  <c r="F141" i="13"/>
  <c r="G141" i="13"/>
  <c r="E142" i="13"/>
  <c r="F142" i="13"/>
  <c r="G142" i="13"/>
  <c r="E143" i="13"/>
  <c r="F143" i="13"/>
  <c r="G143" i="13"/>
  <c r="E144" i="13"/>
  <c r="F144" i="13"/>
  <c r="G144" i="13"/>
  <c r="E145" i="13"/>
  <c r="F145" i="13"/>
  <c r="G145" i="13"/>
  <c r="E146" i="13"/>
  <c r="F146" i="13"/>
  <c r="G146" i="13"/>
  <c r="E147" i="13"/>
  <c r="F147" i="13"/>
  <c r="G147" i="13"/>
  <c r="E148" i="13"/>
  <c r="F148" i="13"/>
  <c r="G148" i="13"/>
  <c r="E149" i="13"/>
  <c r="F149" i="13"/>
  <c r="G149" i="13"/>
  <c r="E150" i="13"/>
  <c r="F150" i="13"/>
  <c r="G150" i="13"/>
  <c r="E151" i="13"/>
  <c r="F151" i="13"/>
  <c r="G151" i="13"/>
  <c r="E152" i="13"/>
  <c r="F152" i="13"/>
  <c r="G152" i="13"/>
  <c r="E153" i="13"/>
  <c r="F153" i="13"/>
  <c r="G153" i="13"/>
  <c r="E154" i="13"/>
  <c r="F154" i="13"/>
  <c r="G154" i="13"/>
  <c r="E155" i="13"/>
  <c r="F155" i="13"/>
  <c r="G155" i="13"/>
  <c r="E156" i="13"/>
  <c r="F156" i="13"/>
  <c r="G156" i="13"/>
  <c r="E157" i="13"/>
  <c r="F157" i="13"/>
  <c r="G157" i="13"/>
  <c r="E158" i="13"/>
  <c r="F158" i="13"/>
  <c r="G158" i="13"/>
  <c r="E159" i="13"/>
  <c r="F159" i="13"/>
  <c r="G159" i="13"/>
  <c r="E160" i="13"/>
  <c r="F160" i="13"/>
  <c r="G160" i="13"/>
  <c r="E161" i="13"/>
  <c r="F161" i="13"/>
  <c r="G161" i="13"/>
  <c r="E162" i="13"/>
  <c r="F162" i="13"/>
  <c r="G162" i="13"/>
  <c r="E163" i="13"/>
  <c r="F163" i="13"/>
  <c r="G163" i="13"/>
  <c r="E164" i="13"/>
  <c r="F164" i="13"/>
  <c r="G164" i="13"/>
  <c r="E165" i="13"/>
  <c r="F165" i="13"/>
  <c r="G165" i="13"/>
  <c r="E166" i="13"/>
  <c r="F166" i="13"/>
  <c r="G166" i="13"/>
  <c r="E167" i="13"/>
  <c r="F167" i="13"/>
  <c r="G167" i="13"/>
  <c r="E168" i="13"/>
  <c r="F168" i="13"/>
  <c r="G168" i="13"/>
  <c r="E169" i="13"/>
  <c r="F169" i="13"/>
  <c r="G169" i="13"/>
  <c r="E170" i="13"/>
  <c r="F170" i="13"/>
  <c r="G170" i="13"/>
  <c r="E171" i="13"/>
  <c r="F171" i="13"/>
  <c r="G171" i="13"/>
  <c r="E172" i="13"/>
  <c r="F172" i="13"/>
  <c r="G172" i="13"/>
  <c r="E173" i="13"/>
  <c r="F173" i="13"/>
  <c r="G173" i="13"/>
  <c r="E174" i="13"/>
  <c r="F174" i="13"/>
  <c r="G174" i="13"/>
  <c r="E175" i="13"/>
  <c r="F175" i="13"/>
  <c r="G175" i="13"/>
  <c r="E176" i="13"/>
  <c r="F176" i="13"/>
  <c r="G176" i="13"/>
  <c r="E177" i="13"/>
  <c r="F177" i="13"/>
  <c r="G177" i="13"/>
  <c r="E178" i="13"/>
  <c r="F178" i="13"/>
  <c r="G178" i="13"/>
  <c r="E179" i="13"/>
  <c r="F179" i="13"/>
  <c r="G179" i="13"/>
  <c r="E180" i="13"/>
  <c r="F180" i="13"/>
  <c r="G180" i="13"/>
  <c r="E181" i="13"/>
  <c r="F181" i="13"/>
  <c r="G181" i="13"/>
  <c r="E182" i="13"/>
  <c r="F182" i="13"/>
  <c r="G182" i="13"/>
  <c r="E183" i="13"/>
  <c r="F183" i="13"/>
  <c r="G183" i="13"/>
  <c r="E184" i="13"/>
  <c r="F184" i="13"/>
  <c r="G184" i="13"/>
  <c r="G5" i="13"/>
  <c r="F5" i="13"/>
  <c r="E5" i="13"/>
  <c r="E6" i="14"/>
  <c r="F6" i="14"/>
  <c r="G6" i="14"/>
  <c r="E7" i="14"/>
  <c r="F7" i="14"/>
  <c r="G7" i="14"/>
  <c r="E8" i="14"/>
  <c r="F8" i="14"/>
  <c r="G8" i="14"/>
  <c r="E9" i="14"/>
  <c r="F9" i="14"/>
  <c r="G9" i="14"/>
  <c r="E10" i="14"/>
  <c r="F10" i="14"/>
  <c r="G10" i="14"/>
  <c r="E11" i="14"/>
  <c r="F11" i="14"/>
  <c r="G11" i="14"/>
  <c r="E12" i="14"/>
  <c r="F12" i="14"/>
  <c r="G12" i="14"/>
  <c r="E13" i="14"/>
  <c r="F13" i="14"/>
  <c r="G13" i="14"/>
  <c r="E14" i="14"/>
  <c r="F14" i="14"/>
  <c r="G14" i="14"/>
  <c r="E15" i="14"/>
  <c r="F15" i="14"/>
  <c r="G15" i="14"/>
  <c r="E16" i="14"/>
  <c r="F16" i="14"/>
  <c r="G16" i="14"/>
  <c r="E17" i="14"/>
  <c r="F17" i="14"/>
  <c r="G17" i="14"/>
  <c r="E18" i="14"/>
  <c r="F18" i="14"/>
  <c r="G18" i="14"/>
  <c r="E19" i="14"/>
  <c r="F19" i="14"/>
  <c r="G19" i="14"/>
  <c r="E20" i="14"/>
  <c r="F20" i="14"/>
  <c r="G20" i="14"/>
  <c r="E21" i="14"/>
  <c r="F21" i="14"/>
  <c r="G21" i="14"/>
  <c r="E22" i="14"/>
  <c r="F22" i="14"/>
  <c r="G22" i="14"/>
  <c r="E23" i="14"/>
  <c r="F23" i="14"/>
  <c r="G23" i="14"/>
  <c r="E24" i="14"/>
  <c r="F24" i="14"/>
  <c r="G24" i="14"/>
  <c r="E25" i="14"/>
  <c r="F25" i="14"/>
  <c r="G25" i="14"/>
  <c r="E26" i="14"/>
  <c r="F26" i="14"/>
  <c r="G26" i="14"/>
  <c r="E27" i="14"/>
  <c r="F27" i="14"/>
  <c r="G27" i="14"/>
  <c r="E28" i="14"/>
  <c r="F28" i="14"/>
  <c r="G28" i="14"/>
  <c r="E29" i="14"/>
  <c r="F29" i="14"/>
  <c r="G29" i="14"/>
  <c r="E30" i="14"/>
  <c r="F30" i="14"/>
  <c r="G30" i="14"/>
  <c r="E31" i="14"/>
  <c r="F31" i="14"/>
  <c r="G31" i="14"/>
  <c r="E32" i="14"/>
  <c r="F32" i="14"/>
  <c r="G32" i="14"/>
  <c r="E33" i="14"/>
  <c r="F33" i="14"/>
  <c r="G33" i="14"/>
  <c r="E34" i="14"/>
  <c r="F34" i="14"/>
  <c r="G34" i="14"/>
  <c r="E35" i="14"/>
  <c r="F35" i="14"/>
  <c r="G35" i="14"/>
  <c r="E36" i="14"/>
  <c r="F36" i="14"/>
  <c r="G36" i="14"/>
  <c r="E37" i="14"/>
  <c r="F37" i="14"/>
  <c r="G37" i="14"/>
  <c r="E38" i="14"/>
  <c r="F38" i="14"/>
  <c r="G38" i="14"/>
  <c r="E39" i="14"/>
  <c r="F39" i="14"/>
  <c r="G39" i="14"/>
  <c r="E40" i="14"/>
  <c r="F40" i="14"/>
  <c r="G40" i="1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F53" i="14"/>
  <c r="G53" i="14"/>
  <c r="E54" i="14"/>
  <c r="F54" i="14"/>
  <c r="G54" i="14"/>
  <c r="E55" i="14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G72" i="14"/>
  <c r="E73" i="14"/>
  <c r="F73" i="14"/>
  <c r="G73" i="14"/>
  <c r="E74" i="14"/>
  <c r="F74" i="14"/>
  <c r="G74" i="14"/>
  <c r="E75" i="14"/>
  <c r="F75" i="14"/>
  <c r="G75" i="14"/>
  <c r="E76" i="14"/>
  <c r="F76" i="14"/>
  <c r="G76" i="14"/>
  <c r="E77" i="14"/>
  <c r="F77" i="14"/>
  <c r="G77" i="14"/>
  <c r="E78" i="14"/>
  <c r="F78" i="14"/>
  <c r="G78" i="14"/>
  <c r="E79" i="14"/>
  <c r="F79" i="14"/>
  <c r="G79" i="14"/>
  <c r="E80" i="14"/>
  <c r="F80" i="14"/>
  <c r="G80" i="14"/>
  <c r="E81" i="14"/>
  <c r="F81" i="14"/>
  <c r="G81" i="14"/>
  <c r="E82" i="14"/>
  <c r="F82" i="14"/>
  <c r="G82" i="14"/>
  <c r="E83" i="14"/>
  <c r="F83" i="14"/>
  <c r="G83" i="14"/>
  <c r="E84" i="14"/>
  <c r="F84" i="14"/>
  <c r="G84" i="14"/>
  <c r="E85" i="14"/>
  <c r="F85" i="14"/>
  <c r="G85" i="14"/>
  <c r="E86" i="14"/>
  <c r="F86" i="14"/>
  <c r="G86" i="14"/>
  <c r="E87" i="14"/>
  <c r="F87" i="14"/>
  <c r="G87" i="14"/>
  <c r="E88" i="14"/>
  <c r="F88" i="14"/>
  <c r="G88" i="14"/>
  <c r="E89" i="14"/>
  <c r="F89" i="14"/>
  <c r="G89" i="14"/>
  <c r="E90" i="14"/>
  <c r="F90" i="14"/>
  <c r="G90" i="14"/>
  <c r="E91" i="14"/>
  <c r="F91" i="14"/>
  <c r="G91" i="14"/>
  <c r="E92" i="14"/>
  <c r="F92" i="14"/>
  <c r="G92" i="14"/>
  <c r="E93" i="14"/>
  <c r="F93" i="14"/>
  <c r="G93" i="14"/>
  <c r="E94" i="14"/>
  <c r="F94" i="14"/>
  <c r="G94" i="14"/>
  <c r="E95" i="14"/>
  <c r="F95" i="14"/>
  <c r="G95" i="14"/>
  <c r="E96" i="14"/>
  <c r="F96" i="14"/>
  <c r="G96" i="14"/>
  <c r="E97" i="14"/>
  <c r="F97" i="14"/>
  <c r="G97" i="14"/>
  <c r="E98" i="14"/>
  <c r="F98" i="14"/>
  <c r="G98" i="14"/>
  <c r="E99" i="14"/>
  <c r="F99" i="14"/>
  <c r="G99" i="14"/>
  <c r="E100" i="14"/>
  <c r="F100" i="14"/>
  <c r="G100" i="14"/>
  <c r="E101" i="14"/>
  <c r="F101" i="14"/>
  <c r="G101" i="14"/>
  <c r="E102" i="14"/>
  <c r="F102" i="14"/>
  <c r="G102" i="14"/>
  <c r="E103" i="14"/>
  <c r="F103" i="14"/>
  <c r="G103" i="14"/>
  <c r="E104" i="14"/>
  <c r="F104" i="14"/>
  <c r="G104" i="14"/>
  <c r="E105" i="14"/>
  <c r="F105" i="14"/>
  <c r="G105" i="14"/>
  <c r="E106" i="14"/>
  <c r="F106" i="14"/>
  <c r="G106" i="14"/>
  <c r="E107" i="14"/>
  <c r="F107" i="14"/>
  <c r="G107" i="14"/>
  <c r="E108" i="14"/>
  <c r="F108" i="14"/>
  <c r="G108" i="14"/>
  <c r="E109" i="14"/>
  <c r="F109" i="14"/>
  <c r="G109" i="14"/>
  <c r="E110" i="14"/>
  <c r="F110" i="14"/>
  <c r="G110" i="14"/>
  <c r="E111" i="14"/>
  <c r="F111" i="14"/>
  <c r="G111" i="14"/>
  <c r="E112" i="14"/>
  <c r="F112" i="14"/>
  <c r="G112" i="14"/>
  <c r="E113" i="14"/>
  <c r="F113" i="14"/>
  <c r="G113" i="14"/>
  <c r="E114" i="14"/>
  <c r="F114" i="14"/>
  <c r="G114" i="14"/>
  <c r="E115" i="14"/>
  <c r="F115" i="14"/>
  <c r="G115" i="14"/>
  <c r="E116" i="14"/>
  <c r="F116" i="14"/>
  <c r="G116" i="14"/>
  <c r="E117" i="14"/>
  <c r="F117" i="14"/>
  <c r="G117" i="14"/>
  <c r="E118" i="14"/>
  <c r="F118" i="14"/>
  <c r="G118" i="14"/>
  <c r="E119" i="14"/>
  <c r="F119" i="14"/>
  <c r="G119" i="14"/>
  <c r="E120" i="14"/>
  <c r="F120" i="14"/>
  <c r="G120" i="14"/>
  <c r="E121" i="14"/>
  <c r="F121" i="14"/>
  <c r="G121" i="14"/>
  <c r="E122" i="14"/>
  <c r="F122" i="14"/>
  <c r="G122" i="14"/>
  <c r="E123" i="14"/>
  <c r="F123" i="14"/>
  <c r="G123" i="14"/>
  <c r="E124" i="14"/>
  <c r="F124" i="14"/>
  <c r="G124" i="14"/>
  <c r="E125" i="14"/>
  <c r="F125" i="14"/>
  <c r="G125" i="14"/>
  <c r="E126" i="14"/>
  <c r="F126" i="14"/>
  <c r="G126" i="14"/>
  <c r="E127" i="14"/>
  <c r="F127" i="14"/>
  <c r="G127" i="14"/>
  <c r="E128" i="14"/>
  <c r="F128" i="14"/>
  <c r="G128" i="14"/>
  <c r="E129" i="14"/>
  <c r="F129" i="14"/>
  <c r="G129" i="14"/>
  <c r="E130" i="14"/>
  <c r="F130" i="14"/>
  <c r="G130" i="14"/>
  <c r="E131" i="14"/>
  <c r="F131" i="14"/>
  <c r="G131" i="14"/>
  <c r="E132" i="14"/>
  <c r="F132" i="14"/>
  <c r="G132" i="14"/>
  <c r="E133" i="14"/>
  <c r="F133" i="14"/>
  <c r="G133" i="14"/>
  <c r="E134" i="14"/>
  <c r="F134" i="14"/>
  <c r="G134" i="14"/>
  <c r="E135" i="14"/>
  <c r="F135" i="14"/>
  <c r="G135" i="14"/>
  <c r="E136" i="14"/>
  <c r="F136" i="14"/>
  <c r="G136" i="14"/>
  <c r="E137" i="14"/>
  <c r="F137" i="14"/>
  <c r="G137" i="14"/>
  <c r="E138" i="14"/>
  <c r="F138" i="14"/>
  <c r="G138" i="14"/>
  <c r="E139" i="14"/>
  <c r="F139" i="14"/>
  <c r="G139" i="14"/>
  <c r="E140" i="14"/>
  <c r="F140" i="14"/>
  <c r="G140" i="14"/>
  <c r="E141" i="14"/>
  <c r="F141" i="14"/>
  <c r="G141" i="14"/>
  <c r="E142" i="14"/>
  <c r="F142" i="14"/>
  <c r="G142" i="14"/>
  <c r="E143" i="14"/>
  <c r="F143" i="14"/>
  <c r="G143" i="14"/>
  <c r="E144" i="14"/>
  <c r="F144" i="14"/>
  <c r="G144" i="14"/>
  <c r="E145" i="14"/>
  <c r="F145" i="14"/>
  <c r="G145" i="14"/>
  <c r="E146" i="14"/>
  <c r="F146" i="14"/>
  <c r="G146" i="14"/>
  <c r="E147" i="14"/>
  <c r="F147" i="14"/>
  <c r="G147" i="14"/>
  <c r="E148" i="14"/>
  <c r="F148" i="14"/>
  <c r="G148" i="14"/>
  <c r="E149" i="14"/>
  <c r="F149" i="14"/>
  <c r="G149" i="14"/>
  <c r="E150" i="14"/>
  <c r="F150" i="14"/>
  <c r="G150" i="14"/>
  <c r="E151" i="14"/>
  <c r="F151" i="14"/>
  <c r="G151" i="14"/>
  <c r="E152" i="14"/>
  <c r="F152" i="14"/>
  <c r="G152" i="14"/>
  <c r="E153" i="14"/>
  <c r="F153" i="14"/>
  <c r="G153" i="14"/>
  <c r="E154" i="14"/>
  <c r="F154" i="14"/>
  <c r="G154" i="14"/>
  <c r="E155" i="14"/>
  <c r="F155" i="14"/>
  <c r="G155" i="14"/>
  <c r="E156" i="14"/>
  <c r="F156" i="14"/>
  <c r="G156" i="14"/>
  <c r="E157" i="14"/>
  <c r="F157" i="14"/>
  <c r="G157" i="14"/>
  <c r="E158" i="14"/>
  <c r="F158" i="14"/>
  <c r="G158" i="14"/>
  <c r="E159" i="14"/>
  <c r="F159" i="14"/>
  <c r="G159" i="14"/>
  <c r="E160" i="14"/>
  <c r="F160" i="14"/>
  <c r="G160" i="14"/>
  <c r="E161" i="14"/>
  <c r="F161" i="14"/>
  <c r="G161" i="14"/>
  <c r="E162" i="14"/>
  <c r="F162" i="14"/>
  <c r="G162" i="14"/>
  <c r="E163" i="14"/>
  <c r="F163" i="14"/>
  <c r="G163" i="14"/>
  <c r="E164" i="14"/>
  <c r="F164" i="14"/>
  <c r="G164" i="14"/>
  <c r="E165" i="14"/>
  <c r="F165" i="14"/>
  <c r="G165" i="14"/>
  <c r="E166" i="14"/>
  <c r="F166" i="14"/>
  <c r="G166" i="14"/>
  <c r="E167" i="14"/>
  <c r="F167" i="14"/>
  <c r="G167" i="14"/>
  <c r="E168" i="14"/>
  <c r="F168" i="14"/>
  <c r="G168" i="14"/>
  <c r="E169" i="14"/>
  <c r="F169" i="14"/>
  <c r="G169" i="14"/>
  <c r="E170" i="14"/>
  <c r="F170" i="14"/>
  <c r="G170" i="14"/>
  <c r="E171" i="14"/>
  <c r="F171" i="14"/>
  <c r="G171" i="14"/>
  <c r="E172" i="14"/>
  <c r="F172" i="14"/>
  <c r="G172" i="14"/>
  <c r="E173" i="14"/>
  <c r="F173" i="14"/>
  <c r="G173" i="14"/>
  <c r="E174" i="14"/>
  <c r="F174" i="14"/>
  <c r="G174" i="14"/>
  <c r="E175" i="14"/>
  <c r="F175" i="14"/>
  <c r="G175" i="14"/>
  <c r="E176" i="14"/>
  <c r="F176" i="14"/>
  <c r="G176" i="14"/>
  <c r="E177" i="14"/>
  <c r="F177" i="14"/>
  <c r="G177" i="14"/>
  <c r="E178" i="14"/>
  <c r="F178" i="14"/>
  <c r="G178" i="14"/>
  <c r="E179" i="14"/>
  <c r="F179" i="14"/>
  <c r="G179" i="14"/>
  <c r="E180" i="14"/>
  <c r="F180" i="14"/>
  <c r="G180" i="14"/>
  <c r="E181" i="14"/>
  <c r="F181" i="14"/>
  <c r="G181" i="14"/>
  <c r="E182" i="14"/>
  <c r="F182" i="14"/>
  <c r="G182" i="14"/>
  <c r="E183" i="14"/>
  <c r="F183" i="14"/>
  <c r="G183" i="14"/>
  <c r="E184" i="14"/>
  <c r="F184" i="14"/>
  <c r="G184" i="14"/>
  <c r="G5" i="14"/>
  <c r="F5" i="14"/>
  <c r="E5" i="14"/>
  <c r="E6" i="15"/>
  <c r="F6" i="15"/>
  <c r="G6" i="15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E24" i="15"/>
  <c r="F24" i="15"/>
  <c r="G24" i="15"/>
  <c r="E25" i="15"/>
  <c r="F25" i="15"/>
  <c r="G25" i="15"/>
  <c r="E26" i="15"/>
  <c r="F26" i="15"/>
  <c r="G26" i="15"/>
  <c r="E27" i="15"/>
  <c r="F27" i="15"/>
  <c r="G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E42" i="15"/>
  <c r="F42" i="15"/>
  <c r="G42" i="15"/>
  <c r="E43" i="15"/>
  <c r="F43" i="15"/>
  <c r="G43" i="15"/>
  <c r="E44" i="15"/>
  <c r="F44" i="15"/>
  <c r="G44" i="15"/>
  <c r="E45" i="15"/>
  <c r="F45" i="15"/>
  <c r="G45" i="15"/>
  <c r="E46" i="15"/>
  <c r="F46" i="15"/>
  <c r="G46" i="15"/>
  <c r="E47" i="15"/>
  <c r="F47" i="15"/>
  <c r="G47" i="15"/>
  <c r="E48" i="15"/>
  <c r="F48" i="15"/>
  <c r="G48" i="15"/>
  <c r="E49" i="15"/>
  <c r="F49" i="15"/>
  <c r="G49" i="15"/>
  <c r="E50" i="15"/>
  <c r="F50" i="15"/>
  <c r="G50" i="15"/>
  <c r="E51" i="15"/>
  <c r="F51" i="15"/>
  <c r="G51" i="15"/>
  <c r="E52" i="15"/>
  <c r="F52" i="15"/>
  <c r="G52" i="15"/>
  <c r="E53" i="15"/>
  <c r="F53" i="15"/>
  <c r="G53" i="15"/>
  <c r="E54" i="15"/>
  <c r="F54" i="15"/>
  <c r="G54" i="15"/>
  <c r="E55" i="15"/>
  <c r="F55" i="15"/>
  <c r="G55" i="15"/>
  <c r="E56" i="15"/>
  <c r="F56" i="15"/>
  <c r="G56" i="15"/>
  <c r="E57" i="15"/>
  <c r="F57" i="15"/>
  <c r="G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E66" i="15"/>
  <c r="F66" i="15"/>
  <c r="G66" i="15"/>
  <c r="E67" i="15"/>
  <c r="F67" i="15"/>
  <c r="G67" i="15"/>
  <c r="E68" i="15"/>
  <c r="F68" i="15"/>
  <c r="G68" i="15"/>
  <c r="E69" i="15"/>
  <c r="F69" i="15"/>
  <c r="G69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E75" i="15"/>
  <c r="F75" i="15"/>
  <c r="G75" i="15"/>
  <c r="E78" i="15"/>
  <c r="F78" i="15"/>
  <c r="G78" i="15"/>
  <c r="E79" i="15"/>
  <c r="F79" i="15"/>
  <c r="G79" i="15"/>
  <c r="E80" i="15"/>
  <c r="F80" i="15"/>
  <c r="G80" i="15"/>
  <c r="E81" i="15"/>
  <c r="F81" i="15"/>
  <c r="G81" i="15"/>
  <c r="E82" i="15"/>
  <c r="F82" i="15"/>
  <c r="G82" i="15"/>
  <c r="E83" i="15"/>
  <c r="F83" i="15"/>
  <c r="G83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93" i="15"/>
  <c r="F93" i="15"/>
  <c r="G93" i="15"/>
  <c r="E94" i="15"/>
  <c r="F94" i="15"/>
  <c r="G94" i="15"/>
  <c r="E95" i="15"/>
  <c r="F95" i="15"/>
  <c r="G95" i="15"/>
  <c r="E96" i="15"/>
  <c r="F96" i="15"/>
  <c r="G96" i="15"/>
  <c r="E97" i="15"/>
  <c r="F97" i="15"/>
  <c r="G97" i="15"/>
  <c r="E98" i="15"/>
  <c r="F98" i="15"/>
  <c r="G98" i="15"/>
  <c r="E99" i="15"/>
  <c r="F99" i="15"/>
  <c r="G99" i="15"/>
  <c r="E100" i="15"/>
  <c r="F100" i="15"/>
  <c r="G100" i="15"/>
  <c r="E101" i="15"/>
  <c r="F101" i="15"/>
  <c r="G101" i="15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E106" i="15"/>
  <c r="F106" i="15"/>
  <c r="G106" i="15"/>
  <c r="E107" i="15"/>
  <c r="F107" i="15"/>
  <c r="G107" i="15"/>
  <c r="E108" i="15"/>
  <c r="F108" i="15"/>
  <c r="G108" i="15"/>
  <c r="E109" i="15"/>
  <c r="F109" i="15"/>
  <c r="G109" i="15"/>
  <c r="E110" i="15"/>
  <c r="F110" i="15"/>
  <c r="G110" i="15"/>
  <c r="E111" i="15"/>
  <c r="F111" i="15"/>
  <c r="G111" i="15"/>
  <c r="E112" i="15"/>
  <c r="F112" i="15"/>
  <c r="G112" i="15"/>
  <c r="E113" i="15"/>
  <c r="F113" i="15"/>
  <c r="G113" i="15"/>
  <c r="E114" i="15"/>
  <c r="F114" i="15"/>
  <c r="G114" i="15"/>
  <c r="E115" i="15"/>
  <c r="F115" i="15"/>
  <c r="G115" i="15"/>
  <c r="E116" i="15"/>
  <c r="F116" i="15"/>
  <c r="G116" i="15"/>
  <c r="E117" i="15"/>
  <c r="F117" i="15"/>
  <c r="G117" i="15"/>
  <c r="E118" i="15"/>
  <c r="F118" i="15"/>
  <c r="G118" i="15"/>
  <c r="E119" i="15"/>
  <c r="F119" i="15"/>
  <c r="G119" i="15"/>
  <c r="E120" i="15"/>
  <c r="F120" i="15"/>
  <c r="G120" i="15"/>
  <c r="E121" i="15"/>
  <c r="F121" i="15"/>
  <c r="G121" i="15"/>
  <c r="E122" i="15"/>
  <c r="F122" i="15"/>
  <c r="G122" i="15"/>
  <c r="E123" i="15"/>
  <c r="F123" i="15"/>
  <c r="G123" i="15"/>
  <c r="E124" i="15"/>
  <c r="F124" i="15"/>
  <c r="G124" i="15"/>
  <c r="E125" i="15"/>
  <c r="F125" i="15"/>
  <c r="G125" i="15"/>
  <c r="E126" i="15"/>
  <c r="F126" i="15"/>
  <c r="G126" i="15"/>
  <c r="E127" i="15"/>
  <c r="F127" i="15"/>
  <c r="G127" i="15"/>
  <c r="E128" i="15"/>
  <c r="F128" i="15"/>
  <c r="G128" i="15"/>
  <c r="E129" i="15"/>
  <c r="F129" i="15"/>
  <c r="G129" i="15"/>
  <c r="E130" i="15"/>
  <c r="F130" i="15"/>
  <c r="G130" i="15"/>
  <c r="E131" i="15"/>
  <c r="F131" i="15"/>
  <c r="G131" i="15"/>
  <c r="E132" i="15"/>
  <c r="F132" i="15"/>
  <c r="G132" i="15"/>
  <c r="E133" i="15"/>
  <c r="F133" i="15"/>
  <c r="G133" i="15"/>
  <c r="E134" i="15"/>
  <c r="F134" i="15"/>
  <c r="G134" i="15"/>
  <c r="E135" i="15"/>
  <c r="F135" i="15"/>
  <c r="G135" i="15"/>
  <c r="E136" i="15"/>
  <c r="F136" i="15"/>
  <c r="G136" i="15"/>
  <c r="E137" i="15"/>
  <c r="F137" i="15"/>
  <c r="G137" i="15"/>
  <c r="E138" i="15"/>
  <c r="F138" i="15"/>
  <c r="G138" i="15"/>
  <c r="E139" i="15"/>
  <c r="F139" i="15"/>
  <c r="G139" i="15"/>
  <c r="E140" i="15"/>
  <c r="F140" i="15"/>
  <c r="G140" i="15"/>
  <c r="E141" i="15"/>
  <c r="F141" i="15"/>
  <c r="G141" i="15"/>
  <c r="E142" i="15"/>
  <c r="F142" i="15"/>
  <c r="G142" i="15"/>
  <c r="E143" i="15"/>
  <c r="F143" i="15"/>
  <c r="G143" i="15"/>
  <c r="E144" i="15"/>
  <c r="F144" i="15"/>
  <c r="G144" i="15"/>
  <c r="E145" i="15"/>
  <c r="F145" i="15"/>
  <c r="G145" i="15"/>
  <c r="E146" i="15"/>
  <c r="F146" i="15"/>
  <c r="G146" i="15"/>
  <c r="E147" i="15"/>
  <c r="F147" i="15"/>
  <c r="G147" i="15"/>
  <c r="E148" i="15"/>
  <c r="F148" i="15"/>
  <c r="G148" i="15"/>
  <c r="E149" i="15"/>
  <c r="F149" i="15"/>
  <c r="G149" i="15"/>
  <c r="E150" i="15"/>
  <c r="F150" i="15"/>
  <c r="G150" i="15"/>
  <c r="E151" i="15"/>
  <c r="F151" i="15"/>
  <c r="G151" i="15"/>
  <c r="E152" i="15"/>
  <c r="F152" i="15"/>
  <c r="G152" i="15"/>
  <c r="E153" i="15"/>
  <c r="F153" i="15"/>
  <c r="G153" i="15"/>
  <c r="E154" i="15"/>
  <c r="F154" i="15"/>
  <c r="G154" i="15"/>
  <c r="E155" i="15"/>
  <c r="F155" i="15"/>
  <c r="G155" i="15"/>
  <c r="E156" i="15"/>
  <c r="F156" i="15"/>
  <c r="G156" i="15"/>
  <c r="E157" i="15"/>
  <c r="F157" i="15"/>
  <c r="G157" i="15"/>
  <c r="E158" i="15"/>
  <c r="F158" i="15"/>
  <c r="G158" i="15"/>
  <c r="E159" i="15"/>
  <c r="F159" i="15"/>
  <c r="G159" i="15"/>
  <c r="E160" i="15"/>
  <c r="F160" i="15"/>
  <c r="G160" i="15"/>
  <c r="E161" i="15"/>
  <c r="F161" i="15"/>
  <c r="G161" i="15"/>
  <c r="E162" i="15"/>
  <c r="F162" i="15"/>
  <c r="G162" i="15"/>
  <c r="E163" i="15"/>
  <c r="F163" i="15"/>
  <c r="G163" i="15"/>
  <c r="E164" i="15"/>
  <c r="F164" i="15"/>
  <c r="G164" i="15"/>
  <c r="E165" i="15"/>
  <c r="F165" i="15"/>
  <c r="G165" i="15"/>
  <c r="E166" i="15"/>
  <c r="F166" i="15"/>
  <c r="G166" i="15"/>
  <c r="E167" i="15"/>
  <c r="F167" i="15"/>
  <c r="G167" i="15"/>
  <c r="E168" i="15"/>
  <c r="F168" i="15"/>
  <c r="G168" i="15"/>
  <c r="E169" i="15"/>
  <c r="F169" i="15"/>
  <c r="G169" i="15"/>
  <c r="E170" i="15"/>
  <c r="F170" i="15"/>
  <c r="G170" i="15"/>
  <c r="E171" i="15"/>
  <c r="F171" i="15"/>
  <c r="G171" i="15"/>
  <c r="E172" i="15"/>
  <c r="F172" i="15"/>
  <c r="G172" i="15"/>
  <c r="E173" i="15"/>
  <c r="F173" i="15"/>
  <c r="G173" i="15"/>
  <c r="E174" i="15"/>
  <c r="F174" i="15"/>
  <c r="G174" i="15"/>
  <c r="E175" i="15"/>
  <c r="F175" i="15"/>
  <c r="G175" i="15"/>
  <c r="E176" i="15"/>
  <c r="F176" i="15"/>
  <c r="G176" i="15"/>
  <c r="E177" i="15"/>
  <c r="F177" i="15"/>
  <c r="G177" i="15"/>
  <c r="E178" i="15"/>
  <c r="F178" i="15"/>
  <c r="G178" i="15"/>
  <c r="E179" i="15"/>
  <c r="F179" i="15"/>
  <c r="G179" i="15"/>
  <c r="E180" i="15"/>
  <c r="F180" i="15"/>
  <c r="G180" i="15"/>
  <c r="E181" i="15"/>
  <c r="F181" i="15"/>
  <c r="G181" i="15"/>
  <c r="E182" i="15"/>
  <c r="F182" i="15"/>
  <c r="G182" i="15"/>
  <c r="E183" i="15"/>
  <c r="F183" i="15"/>
  <c r="G183" i="15"/>
  <c r="E184" i="15"/>
  <c r="F184" i="15"/>
  <c r="G184" i="15"/>
  <c r="E185" i="15"/>
  <c r="F185" i="15"/>
  <c r="G185" i="15"/>
  <c r="E186" i="15"/>
  <c r="F186" i="15"/>
  <c r="G186" i="15"/>
  <c r="G5" i="15"/>
  <c r="F5" i="15"/>
  <c r="E5" i="15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H179" i="16"/>
  <c r="E6" i="16"/>
  <c r="F6" i="16"/>
  <c r="E7" i="16"/>
  <c r="F7" i="16"/>
  <c r="E8" i="16"/>
  <c r="F8" i="16"/>
  <c r="E9" i="16"/>
  <c r="F9" i="16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E42" i="16"/>
  <c r="F42" i="16"/>
  <c r="E43" i="16"/>
  <c r="F43" i="16"/>
  <c r="E44" i="16"/>
  <c r="F44" i="16"/>
  <c r="E45" i="16"/>
  <c r="F45" i="16"/>
  <c r="E46" i="16"/>
  <c r="F46" i="16"/>
  <c r="E47" i="16"/>
  <c r="F47" i="16"/>
  <c r="E48" i="16"/>
  <c r="F48" i="16"/>
  <c r="E49" i="16"/>
  <c r="F49" i="16"/>
  <c r="E50" i="16"/>
  <c r="F50" i="16"/>
  <c r="E51" i="16"/>
  <c r="F51" i="16"/>
  <c r="E52" i="16"/>
  <c r="F52" i="16"/>
  <c r="E53" i="16"/>
  <c r="F53" i="16"/>
  <c r="E54" i="16"/>
  <c r="F54" i="16"/>
  <c r="E55" i="16"/>
  <c r="F55" i="16"/>
  <c r="E56" i="16"/>
  <c r="F56" i="16"/>
  <c r="E57" i="16"/>
  <c r="F57" i="16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F64" i="16"/>
  <c r="E65" i="16"/>
  <c r="F65" i="16"/>
  <c r="E66" i="16"/>
  <c r="F66" i="16"/>
  <c r="E67" i="16"/>
  <c r="F67" i="16"/>
  <c r="E68" i="16"/>
  <c r="F68" i="16"/>
  <c r="E69" i="16"/>
  <c r="F69" i="16"/>
  <c r="E70" i="16"/>
  <c r="F70" i="16"/>
  <c r="E71" i="16"/>
  <c r="F71" i="16"/>
  <c r="E72" i="16"/>
  <c r="F72" i="16"/>
  <c r="E73" i="16"/>
  <c r="F73" i="16"/>
  <c r="E74" i="16"/>
  <c r="F74" i="16"/>
  <c r="E75" i="16"/>
  <c r="F75" i="16"/>
  <c r="E78" i="16"/>
  <c r="F78" i="16"/>
  <c r="E79" i="16"/>
  <c r="F79" i="16"/>
  <c r="E80" i="16"/>
  <c r="F80" i="16"/>
  <c r="E81" i="16"/>
  <c r="F81" i="16"/>
  <c r="E82" i="16"/>
  <c r="F82" i="16"/>
  <c r="E83" i="16"/>
  <c r="F83" i="16"/>
  <c r="E84" i="16"/>
  <c r="F84" i="16"/>
  <c r="E85" i="16"/>
  <c r="F85" i="16"/>
  <c r="E86" i="16"/>
  <c r="F86" i="16"/>
  <c r="E87" i="16"/>
  <c r="F87" i="16"/>
  <c r="E88" i="16"/>
  <c r="F88" i="16"/>
  <c r="E89" i="16"/>
  <c r="F89" i="16"/>
  <c r="E90" i="16"/>
  <c r="F90" i="16"/>
  <c r="E91" i="16"/>
  <c r="F91" i="16"/>
  <c r="E92" i="16"/>
  <c r="F92" i="16"/>
  <c r="E93" i="16"/>
  <c r="F93" i="16"/>
  <c r="E94" i="16"/>
  <c r="F94" i="16"/>
  <c r="E95" i="16"/>
  <c r="F95" i="16"/>
  <c r="E96" i="16"/>
  <c r="F96" i="16"/>
  <c r="E97" i="16"/>
  <c r="F97" i="16"/>
  <c r="E98" i="16"/>
  <c r="F98" i="16"/>
  <c r="E99" i="16"/>
  <c r="F99" i="16"/>
  <c r="E100" i="16"/>
  <c r="F100" i="16"/>
  <c r="E101" i="16"/>
  <c r="F101" i="16"/>
  <c r="E102" i="16"/>
  <c r="F102" i="16"/>
  <c r="E103" i="16"/>
  <c r="F103" i="16"/>
  <c r="E104" i="16"/>
  <c r="F104" i="16"/>
  <c r="E105" i="16"/>
  <c r="F105" i="16"/>
  <c r="E106" i="16"/>
  <c r="F106" i="16"/>
  <c r="E107" i="16"/>
  <c r="F107" i="16"/>
  <c r="E108" i="16"/>
  <c r="F108" i="16"/>
  <c r="E109" i="16"/>
  <c r="F109" i="16"/>
  <c r="E110" i="16"/>
  <c r="F110" i="16"/>
  <c r="E111" i="16"/>
  <c r="F111" i="16"/>
  <c r="E112" i="16"/>
  <c r="F112" i="16"/>
  <c r="E113" i="16"/>
  <c r="F113" i="16"/>
  <c r="E114" i="16"/>
  <c r="F114" i="16"/>
  <c r="E115" i="16"/>
  <c r="F115" i="16"/>
  <c r="E116" i="16"/>
  <c r="F116" i="16"/>
  <c r="E117" i="16"/>
  <c r="F117" i="16"/>
  <c r="E118" i="16"/>
  <c r="F118" i="16"/>
  <c r="E119" i="16"/>
  <c r="F119" i="16"/>
  <c r="E120" i="16"/>
  <c r="F120" i="16"/>
  <c r="E121" i="16"/>
  <c r="F121" i="16"/>
  <c r="E122" i="16"/>
  <c r="F122" i="16"/>
  <c r="E123" i="16"/>
  <c r="F123" i="16"/>
  <c r="E124" i="16"/>
  <c r="F124" i="16"/>
  <c r="E125" i="16"/>
  <c r="F125" i="16"/>
  <c r="E126" i="16"/>
  <c r="F126" i="16"/>
  <c r="E127" i="16"/>
  <c r="F127" i="16"/>
  <c r="E128" i="16"/>
  <c r="F128" i="16"/>
  <c r="E129" i="16"/>
  <c r="F129" i="16"/>
  <c r="E130" i="16"/>
  <c r="F130" i="16"/>
  <c r="E132" i="16"/>
  <c r="F132" i="16"/>
  <c r="E133" i="16"/>
  <c r="F133" i="16"/>
  <c r="E134" i="16"/>
  <c r="F134" i="16"/>
  <c r="E135" i="16"/>
  <c r="F135" i="16"/>
  <c r="E136" i="16"/>
  <c r="F136" i="16"/>
  <c r="E137" i="16"/>
  <c r="F137" i="16"/>
  <c r="E138" i="16"/>
  <c r="F138" i="16"/>
  <c r="E139" i="16"/>
  <c r="F139" i="16"/>
  <c r="E140" i="16"/>
  <c r="F140" i="16"/>
  <c r="E141" i="16"/>
  <c r="F141" i="16"/>
  <c r="E142" i="16"/>
  <c r="F142" i="16"/>
  <c r="E143" i="16"/>
  <c r="F143" i="16"/>
  <c r="E144" i="16"/>
  <c r="F144" i="16"/>
  <c r="E145" i="16"/>
  <c r="F145" i="16"/>
  <c r="E146" i="16"/>
  <c r="F146" i="16"/>
  <c r="E147" i="16"/>
  <c r="F147" i="16"/>
  <c r="E148" i="16"/>
  <c r="F148" i="16"/>
  <c r="E149" i="16"/>
  <c r="F149" i="16"/>
  <c r="E150" i="16"/>
  <c r="F150" i="16"/>
  <c r="E151" i="16"/>
  <c r="F151" i="16"/>
  <c r="E152" i="16"/>
  <c r="F152" i="16"/>
  <c r="E153" i="16"/>
  <c r="F153" i="16"/>
  <c r="E154" i="16"/>
  <c r="F154" i="16"/>
  <c r="E155" i="16"/>
  <c r="F155" i="16"/>
  <c r="E156" i="16"/>
  <c r="F156" i="16"/>
  <c r="E157" i="16"/>
  <c r="F157" i="16"/>
  <c r="E158" i="16"/>
  <c r="F158" i="16"/>
  <c r="E159" i="16"/>
  <c r="F159" i="16"/>
  <c r="E160" i="16"/>
  <c r="F160" i="16"/>
  <c r="E161" i="16"/>
  <c r="F161" i="16"/>
  <c r="E162" i="16"/>
  <c r="F162" i="16"/>
  <c r="E163" i="16"/>
  <c r="F163" i="16"/>
  <c r="E164" i="16"/>
  <c r="F164" i="16"/>
  <c r="E165" i="16"/>
  <c r="F165" i="16"/>
  <c r="E166" i="16"/>
  <c r="F166" i="16"/>
  <c r="E167" i="16"/>
  <c r="F167" i="16"/>
  <c r="E168" i="16"/>
  <c r="F168" i="16"/>
  <c r="E169" i="16"/>
  <c r="F169" i="16"/>
  <c r="E170" i="16"/>
  <c r="F170" i="16"/>
  <c r="E171" i="16"/>
  <c r="F171" i="16"/>
  <c r="E172" i="16"/>
  <c r="F172" i="16"/>
  <c r="E173" i="16"/>
  <c r="F173" i="16"/>
  <c r="E174" i="16"/>
  <c r="F174" i="16"/>
  <c r="E175" i="16"/>
  <c r="F175" i="16"/>
  <c r="E176" i="16"/>
  <c r="F176" i="16"/>
  <c r="E177" i="16"/>
  <c r="F177" i="16"/>
  <c r="E178" i="16"/>
  <c r="F178" i="16"/>
  <c r="E179" i="16"/>
  <c r="F179" i="16"/>
  <c r="E180" i="16"/>
  <c r="F180" i="16"/>
  <c r="E181" i="16"/>
  <c r="F181" i="16"/>
  <c r="E182" i="16"/>
  <c r="F182" i="16"/>
  <c r="E183" i="16"/>
  <c r="F183" i="16"/>
  <c r="E184" i="16"/>
  <c r="F184" i="16"/>
  <c r="E185" i="16"/>
  <c r="F185" i="16"/>
  <c r="E186" i="16"/>
  <c r="F186" i="16"/>
  <c r="G5" i="16"/>
  <c r="F5" i="16"/>
  <c r="E119" i="4" l="1"/>
  <c r="B78" i="6" l="1"/>
  <c r="C78" i="6"/>
  <c r="D78" i="6"/>
  <c r="E78" i="6"/>
  <c r="M25" i="27" l="1"/>
  <c r="B25" i="27"/>
  <c r="M8" i="26" l="1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7" i="26"/>
  <c r="C18" i="26"/>
  <c r="C21" i="26"/>
  <c r="C23" i="26"/>
  <c r="C26" i="26"/>
  <c r="C27" i="26"/>
  <c r="C28" i="26"/>
  <c r="C7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C41" i="26"/>
  <c r="C44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M38" i="26"/>
  <c r="C38" i="26"/>
  <c r="AZ32" i="26"/>
  <c r="AN32" i="26"/>
  <c r="M32" i="26"/>
  <c r="B59" i="26"/>
  <c r="B58" i="26"/>
  <c r="B57" i="26"/>
  <c r="B56" i="26"/>
  <c r="B55" i="26"/>
  <c r="B53" i="26"/>
  <c r="B51" i="26"/>
  <c r="B50" i="26"/>
  <c r="B48" i="26"/>
  <c r="B47" i="26"/>
  <c r="B45" i="26"/>
  <c r="B39" i="26"/>
  <c r="B22" i="26"/>
  <c r="B78" i="31"/>
  <c r="B55" i="31"/>
  <c r="B21" i="31"/>
  <c r="M90" i="31"/>
  <c r="C90" i="31"/>
  <c r="B90" i="31"/>
  <c r="M89" i="31"/>
  <c r="C89" i="31"/>
  <c r="B89" i="31"/>
  <c r="M88" i="31"/>
  <c r="C88" i="31"/>
  <c r="B88" i="31"/>
  <c r="M87" i="31"/>
  <c r="C87" i="31"/>
  <c r="B87" i="31"/>
  <c r="M86" i="31"/>
  <c r="C86" i="31"/>
  <c r="B86" i="31"/>
  <c r="M85" i="31"/>
  <c r="C85" i="31"/>
  <c r="B85" i="31"/>
  <c r="M84" i="31"/>
  <c r="C84" i="31"/>
  <c r="B84" i="31"/>
  <c r="M83" i="31"/>
  <c r="C83" i="31"/>
  <c r="B83" i="31"/>
  <c r="M82" i="31"/>
  <c r="B82" i="31"/>
  <c r="M81" i="31"/>
  <c r="B81" i="31"/>
  <c r="M80" i="31"/>
  <c r="B80" i="31"/>
  <c r="M79" i="31"/>
  <c r="B79" i="31"/>
  <c r="M78" i="31"/>
  <c r="M77" i="31"/>
  <c r="B77" i="31"/>
  <c r="M76" i="31"/>
  <c r="C76" i="31"/>
  <c r="M75" i="31"/>
  <c r="B75" i="31"/>
  <c r="M74" i="31"/>
  <c r="B74" i="31"/>
  <c r="M73" i="31"/>
  <c r="B73" i="31"/>
  <c r="M72" i="31"/>
  <c r="B72" i="31"/>
  <c r="M71" i="31"/>
  <c r="B71" i="31"/>
  <c r="M70" i="31"/>
  <c r="B70" i="31"/>
  <c r="M69" i="31"/>
  <c r="C69" i="31"/>
  <c r="C64" i="31"/>
  <c r="AZ63" i="31"/>
  <c r="AN63" i="31"/>
  <c r="M63" i="31"/>
  <c r="M59" i="31"/>
  <c r="B59" i="31"/>
  <c r="M58" i="31"/>
  <c r="B58" i="31"/>
  <c r="M57" i="31"/>
  <c r="B57" i="31"/>
  <c r="M56" i="31"/>
  <c r="M55" i="31"/>
  <c r="M54" i="31"/>
  <c r="M53" i="31"/>
  <c r="M52" i="31"/>
  <c r="C52" i="31"/>
  <c r="M51" i="31"/>
  <c r="M50" i="31"/>
  <c r="M49" i="31"/>
  <c r="C49" i="31"/>
  <c r="M48" i="31"/>
  <c r="M47" i="31"/>
  <c r="M46" i="31"/>
  <c r="M45" i="31"/>
  <c r="M44" i="31"/>
  <c r="M43" i="31"/>
  <c r="C43" i="31"/>
  <c r="M42" i="31"/>
  <c r="B42" i="31"/>
  <c r="M41" i="31"/>
  <c r="M40" i="31"/>
  <c r="M39" i="31"/>
  <c r="B39" i="31"/>
  <c r="M38" i="31"/>
  <c r="C38" i="31"/>
  <c r="C33" i="31"/>
  <c r="AZ32" i="31"/>
  <c r="AN32" i="31"/>
  <c r="M32" i="31"/>
  <c r="M28" i="31"/>
  <c r="C28" i="31"/>
  <c r="B28" i="31"/>
  <c r="M27" i="31"/>
  <c r="C27" i="31"/>
  <c r="B27" i="31"/>
  <c r="M26" i="31"/>
  <c r="C26" i="31"/>
  <c r="B26" i="31"/>
  <c r="M25" i="31"/>
  <c r="C25" i="31"/>
  <c r="M24" i="31"/>
  <c r="C24" i="31"/>
  <c r="M23" i="31"/>
  <c r="C23" i="31"/>
  <c r="M22" i="31"/>
  <c r="M21" i="31"/>
  <c r="M20" i="31"/>
  <c r="B20" i="31"/>
  <c r="M19" i="31"/>
  <c r="C19" i="31"/>
  <c r="M18" i="31"/>
  <c r="M17" i="31"/>
  <c r="C17" i="31"/>
  <c r="M16" i="31"/>
  <c r="M15" i="31"/>
  <c r="M14" i="31"/>
  <c r="M13" i="31"/>
  <c r="M12" i="31"/>
  <c r="C12" i="31"/>
  <c r="M11" i="31"/>
  <c r="B11" i="31"/>
  <c r="M10" i="31"/>
  <c r="B10" i="31"/>
  <c r="M9" i="31"/>
  <c r="M8" i="31"/>
  <c r="M7" i="31"/>
  <c r="C7" i="31"/>
  <c r="AZ1" i="31"/>
  <c r="AN1" i="31"/>
  <c r="M1" i="31"/>
  <c r="B47" i="28"/>
  <c r="B67" i="27"/>
  <c r="B68" i="27"/>
  <c r="B69" i="27"/>
  <c r="B70" i="27"/>
  <c r="B71" i="27"/>
  <c r="B72" i="27"/>
  <c r="AZ58" i="27"/>
  <c r="AN58" i="27"/>
  <c r="M58" i="27"/>
  <c r="C59" i="27"/>
  <c r="B46" i="27"/>
  <c r="B49" i="27"/>
  <c r="B50" i="27"/>
  <c r="B52" i="27"/>
  <c r="B40" i="27"/>
  <c r="C31" i="27"/>
  <c r="C88" i="27" s="1"/>
  <c r="M83" i="27"/>
  <c r="C83" i="27"/>
  <c r="B83" i="27"/>
  <c r="M82" i="27"/>
  <c r="C82" i="27"/>
  <c r="B82" i="27"/>
  <c r="M80" i="27"/>
  <c r="B80" i="27"/>
  <c r="M79" i="27"/>
  <c r="B79" i="27"/>
  <c r="M78" i="27"/>
  <c r="B78" i="27"/>
  <c r="M77" i="27"/>
  <c r="B77" i="27"/>
  <c r="M76" i="27"/>
  <c r="B76" i="27"/>
  <c r="M75" i="27"/>
  <c r="B75" i="27"/>
  <c r="M74" i="27"/>
  <c r="B74" i="27"/>
  <c r="M73" i="27"/>
  <c r="C73" i="27"/>
  <c r="M72" i="27"/>
  <c r="M71" i="27"/>
  <c r="M70" i="27"/>
  <c r="M69" i="27"/>
  <c r="M68" i="27"/>
  <c r="M67" i="27"/>
  <c r="M66" i="27"/>
  <c r="B66" i="27"/>
  <c r="M65" i="27"/>
  <c r="B65" i="27"/>
  <c r="M64" i="27"/>
  <c r="C64" i="27"/>
  <c r="C33" i="28"/>
  <c r="B81" i="29"/>
  <c r="B51" i="29"/>
  <c r="AZ63" i="29"/>
  <c r="AN63" i="29"/>
  <c r="M63" i="29"/>
  <c r="M90" i="29"/>
  <c r="C90" i="29"/>
  <c r="B90" i="29"/>
  <c r="M89" i="29"/>
  <c r="C89" i="29"/>
  <c r="B89" i="29"/>
  <c r="M88" i="29"/>
  <c r="C88" i="29"/>
  <c r="B88" i="29"/>
  <c r="M87" i="29"/>
  <c r="C87" i="29"/>
  <c r="B87" i="29"/>
  <c r="M86" i="29"/>
  <c r="C86" i="29"/>
  <c r="B86" i="29"/>
  <c r="M85" i="29"/>
  <c r="C85" i="29"/>
  <c r="B85" i="29"/>
  <c r="M84" i="29"/>
  <c r="C84" i="29"/>
  <c r="B84" i="29"/>
  <c r="M83" i="29"/>
  <c r="B83" i="29"/>
  <c r="M82" i="29"/>
  <c r="B82" i="29"/>
  <c r="M81" i="29"/>
  <c r="M80" i="29"/>
  <c r="C80" i="29"/>
  <c r="M79" i="29"/>
  <c r="M78" i="29"/>
  <c r="C78" i="29"/>
  <c r="M77" i="29"/>
  <c r="M76" i="29"/>
  <c r="M75" i="29"/>
  <c r="M74" i="29"/>
  <c r="C74" i="29"/>
  <c r="M73" i="29"/>
  <c r="M72" i="29"/>
  <c r="M71" i="29"/>
  <c r="M70" i="29"/>
  <c r="M69" i="29"/>
  <c r="C69" i="29"/>
  <c r="C33" i="29"/>
  <c r="C64" i="29" s="1"/>
  <c r="B14" i="29"/>
  <c r="B19" i="29"/>
  <c r="B20" i="29"/>
  <c r="B21" i="29"/>
  <c r="B22" i="29"/>
  <c r="B23" i="29"/>
  <c r="B24" i="29"/>
  <c r="B25" i="29"/>
  <c r="B48" i="30"/>
  <c r="B49" i="30"/>
  <c r="C33" i="30"/>
  <c r="M55" i="27"/>
  <c r="C55" i="27"/>
  <c r="B55" i="27"/>
  <c r="M54" i="27"/>
  <c r="C54" i="27"/>
  <c r="B54" i="27"/>
  <c r="M52" i="27"/>
  <c r="M51" i="27"/>
  <c r="M50" i="27"/>
  <c r="M49" i="27"/>
  <c r="M48" i="27"/>
  <c r="C48" i="27"/>
  <c r="M47" i="27"/>
  <c r="M46" i="27"/>
  <c r="M45" i="27"/>
  <c r="M44" i="27"/>
  <c r="M43" i="27"/>
  <c r="M42" i="27"/>
  <c r="B42" i="27"/>
  <c r="M41" i="27"/>
  <c r="M40" i="27"/>
  <c r="M39" i="27"/>
  <c r="B39" i="27"/>
  <c r="M38" i="27"/>
  <c r="M37" i="27"/>
  <c r="C36" i="27"/>
  <c r="AZ30" i="27"/>
  <c r="AN30" i="27"/>
  <c r="M30" i="27"/>
  <c r="M26" i="27"/>
  <c r="B26" i="27"/>
  <c r="M24" i="27"/>
  <c r="B24" i="27"/>
  <c r="M23" i="27"/>
  <c r="C23" i="27"/>
  <c r="M22" i="27"/>
  <c r="M21" i="27"/>
  <c r="M20" i="27"/>
  <c r="M19" i="27"/>
  <c r="B19" i="27"/>
  <c r="M18" i="27"/>
  <c r="C18" i="27"/>
  <c r="M17" i="27"/>
  <c r="M16" i="27"/>
  <c r="M15" i="27"/>
  <c r="M14" i="27"/>
  <c r="M13" i="27"/>
  <c r="M12" i="27"/>
  <c r="M11" i="27"/>
  <c r="M10" i="27"/>
  <c r="M9" i="27"/>
  <c r="M8" i="27"/>
  <c r="M7" i="27"/>
  <c r="C7" i="27"/>
  <c r="AZ1" i="27"/>
  <c r="AN1" i="27"/>
  <c r="M1" i="27"/>
  <c r="M59" i="28"/>
  <c r="B59" i="28"/>
  <c r="M58" i="28"/>
  <c r="M57" i="28"/>
  <c r="M56" i="28"/>
  <c r="M55" i="28"/>
  <c r="M54" i="28"/>
  <c r="C54" i="28"/>
  <c r="M53" i="28"/>
  <c r="M52" i="28"/>
  <c r="M51" i="28"/>
  <c r="C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B39" i="28"/>
  <c r="M38" i="28"/>
  <c r="C38" i="28"/>
  <c r="AZ32" i="28"/>
  <c r="AN32" i="28"/>
  <c r="M32" i="28"/>
  <c r="M28" i="28"/>
  <c r="C28" i="28"/>
  <c r="B28" i="28"/>
  <c r="M27" i="28"/>
  <c r="C27" i="28"/>
  <c r="B27" i="28"/>
  <c r="M26" i="28"/>
  <c r="C26" i="28"/>
  <c r="B26" i="28"/>
  <c r="M25" i="28"/>
  <c r="B25" i="28"/>
  <c r="M24" i="28"/>
  <c r="B24" i="28"/>
  <c r="M23" i="28"/>
  <c r="C23" i="28"/>
  <c r="M22" i="28"/>
  <c r="B22" i="28"/>
  <c r="M21" i="28"/>
  <c r="C21" i="28"/>
  <c r="M20" i="28"/>
  <c r="B20" i="28"/>
  <c r="M19" i="28"/>
  <c r="M18" i="28"/>
  <c r="M17" i="28"/>
  <c r="C17" i="28"/>
  <c r="M16" i="28"/>
  <c r="M15" i="28"/>
  <c r="M14" i="28"/>
  <c r="M13" i="28"/>
  <c r="M12" i="28"/>
  <c r="M11" i="28"/>
  <c r="M10" i="28"/>
  <c r="M9" i="28"/>
  <c r="M8" i="28"/>
  <c r="M7" i="28"/>
  <c r="C7" i="28"/>
  <c r="AZ1" i="28"/>
  <c r="AN1" i="28"/>
  <c r="M1" i="28"/>
  <c r="M59" i="29"/>
  <c r="C59" i="29"/>
  <c r="B59" i="29"/>
  <c r="M58" i="29"/>
  <c r="C58" i="29"/>
  <c r="B58" i="29"/>
  <c r="M57" i="29"/>
  <c r="C57" i="29"/>
  <c r="B57" i="29"/>
  <c r="M56" i="29"/>
  <c r="C56" i="29"/>
  <c r="B56" i="29"/>
  <c r="M55" i="29"/>
  <c r="C55" i="29"/>
  <c r="M54" i="29"/>
  <c r="C54" i="29"/>
  <c r="B54" i="29"/>
  <c r="M53" i="29"/>
  <c r="B53" i="29"/>
  <c r="M52" i="29"/>
  <c r="M51" i="29"/>
  <c r="M50" i="29"/>
  <c r="M49" i="29"/>
  <c r="M48" i="29"/>
  <c r="M47" i="29"/>
  <c r="M46" i="29"/>
  <c r="M45" i="29"/>
  <c r="M44" i="29"/>
  <c r="M43" i="29"/>
  <c r="M41" i="29"/>
  <c r="M40" i="29"/>
  <c r="M39" i="29"/>
  <c r="M38" i="29"/>
  <c r="C38" i="29"/>
  <c r="AZ32" i="29"/>
  <c r="AN32" i="29"/>
  <c r="M32" i="29"/>
  <c r="M28" i="29"/>
  <c r="C28" i="29"/>
  <c r="B28" i="29"/>
  <c r="M27" i="29"/>
  <c r="C27" i="29"/>
  <c r="B27" i="29"/>
  <c r="M26" i="29"/>
  <c r="C26" i="29"/>
  <c r="B26" i="29"/>
  <c r="M25" i="29"/>
  <c r="C25" i="29"/>
  <c r="M24" i="29"/>
  <c r="C24" i="29"/>
  <c r="M23" i="29"/>
  <c r="C23" i="29"/>
  <c r="M22" i="29"/>
  <c r="C22" i="29"/>
  <c r="M21" i="29"/>
  <c r="C21" i="29"/>
  <c r="M20" i="29"/>
  <c r="M19" i="29"/>
  <c r="M18" i="29"/>
  <c r="C18" i="29"/>
  <c r="M17" i="29"/>
  <c r="M16" i="29"/>
  <c r="M15" i="29"/>
  <c r="M14" i="29"/>
  <c r="M13" i="29"/>
  <c r="M12" i="29"/>
  <c r="M11" i="29"/>
  <c r="M10" i="29"/>
  <c r="M9" i="29"/>
  <c r="B8" i="29"/>
  <c r="M7" i="29"/>
  <c r="C7" i="29"/>
  <c r="AZ1" i="29"/>
  <c r="AN1" i="29"/>
  <c r="M1" i="29"/>
  <c r="M59" i="30"/>
  <c r="C59" i="30"/>
  <c r="B59" i="30"/>
  <c r="M58" i="30"/>
  <c r="C58" i="30"/>
  <c r="B58" i="30"/>
  <c r="M57" i="30"/>
  <c r="C57" i="30"/>
  <c r="B57" i="30"/>
  <c r="M56" i="30"/>
  <c r="C56" i="30"/>
  <c r="B56" i="30"/>
  <c r="M55" i="30"/>
  <c r="C55" i="30"/>
  <c r="B55" i="30"/>
  <c r="M54" i="30"/>
  <c r="C54" i="30"/>
  <c r="B54" i="30"/>
  <c r="M53" i="30"/>
  <c r="C53" i="30"/>
  <c r="B53" i="30"/>
  <c r="M52" i="30"/>
  <c r="C52" i="30"/>
  <c r="B52" i="30"/>
  <c r="M51" i="30"/>
  <c r="B51" i="30"/>
  <c r="M50" i="30"/>
  <c r="M49" i="30"/>
  <c r="M48" i="30"/>
  <c r="M47" i="30"/>
  <c r="C47" i="30"/>
  <c r="M46" i="30"/>
  <c r="M45" i="30"/>
  <c r="C45" i="30"/>
  <c r="M44" i="30"/>
  <c r="M43" i="30"/>
  <c r="C43" i="30"/>
  <c r="M42" i="30"/>
  <c r="M41" i="30"/>
  <c r="M40" i="30"/>
  <c r="C40" i="30"/>
  <c r="M39" i="30"/>
  <c r="M38" i="30"/>
  <c r="C38" i="30"/>
  <c r="AZ32" i="30"/>
  <c r="AN32" i="30"/>
  <c r="M32" i="30"/>
  <c r="M28" i="30"/>
  <c r="C28" i="30"/>
  <c r="B28" i="30"/>
  <c r="M27" i="30"/>
  <c r="C27" i="30"/>
  <c r="B27" i="30"/>
  <c r="M26" i="30"/>
  <c r="C26" i="30"/>
  <c r="B26" i="30"/>
  <c r="M25" i="30"/>
  <c r="C25" i="30"/>
  <c r="B25" i="30"/>
  <c r="M24" i="30"/>
  <c r="C24" i="30"/>
  <c r="B24" i="30"/>
  <c r="M23" i="30"/>
  <c r="C23" i="30"/>
  <c r="M22" i="30"/>
  <c r="C22" i="30"/>
  <c r="B22" i="30"/>
  <c r="M21" i="30"/>
  <c r="C21" i="30"/>
  <c r="M20" i="30"/>
  <c r="C20" i="30"/>
  <c r="M19" i="30"/>
  <c r="M18" i="30"/>
  <c r="M17" i="30"/>
  <c r="M16" i="30"/>
  <c r="M15" i="30"/>
  <c r="M14" i="30"/>
  <c r="M13" i="30"/>
  <c r="M12" i="30"/>
  <c r="C12" i="30"/>
  <c r="M11" i="30"/>
  <c r="B11" i="30"/>
  <c r="M10" i="30"/>
  <c r="M9" i="30"/>
  <c r="M8" i="30"/>
  <c r="B8" i="30"/>
  <c r="M7" i="30"/>
  <c r="C7" i="30"/>
  <c r="AZ1" i="30"/>
  <c r="AN1" i="30"/>
  <c r="M1" i="30"/>
  <c r="AZ32" i="10"/>
  <c r="AN32" i="10"/>
  <c r="M32" i="10"/>
  <c r="M59" i="10"/>
  <c r="C59" i="10"/>
  <c r="B59" i="10"/>
  <c r="M58" i="10"/>
  <c r="C58" i="10"/>
  <c r="B58" i="10"/>
  <c r="M57" i="10"/>
  <c r="C57" i="10"/>
  <c r="B57" i="10"/>
  <c r="M56" i="10"/>
  <c r="C56" i="10"/>
  <c r="B56" i="10"/>
  <c r="M55" i="10"/>
  <c r="C55" i="10"/>
  <c r="B55" i="10"/>
  <c r="M54" i="10"/>
  <c r="C54" i="10"/>
  <c r="B54" i="10"/>
  <c r="M53" i="10"/>
  <c r="C53" i="10"/>
  <c r="B53" i="10"/>
  <c r="M52" i="10"/>
  <c r="C52" i="10"/>
  <c r="B52" i="10"/>
  <c r="M51" i="10"/>
  <c r="C51" i="10"/>
  <c r="B51" i="10"/>
  <c r="M50" i="10"/>
  <c r="B50" i="10"/>
  <c r="M49" i="10"/>
  <c r="B49" i="10"/>
  <c r="M48" i="10"/>
  <c r="B48" i="10"/>
  <c r="M47" i="10"/>
  <c r="C47" i="10"/>
  <c r="M46" i="10"/>
  <c r="M45" i="10"/>
  <c r="C45" i="10"/>
  <c r="M44" i="10"/>
  <c r="M43" i="10"/>
  <c r="M42" i="10"/>
  <c r="C42" i="10"/>
  <c r="M41" i="10"/>
  <c r="M40" i="10"/>
  <c r="M39" i="10"/>
  <c r="M38" i="10"/>
  <c r="C38" i="10"/>
  <c r="B28" i="26"/>
  <c r="B27" i="26"/>
  <c r="B26" i="26"/>
  <c r="B25" i="26"/>
  <c r="B24" i="26"/>
  <c r="B17" i="26"/>
  <c r="B14" i="26"/>
  <c r="AZ1" i="26"/>
  <c r="AN1" i="26"/>
  <c r="M1" i="26"/>
  <c r="M28" i="25"/>
  <c r="C28" i="25"/>
  <c r="B28" i="25"/>
  <c r="M27" i="25"/>
  <c r="C27" i="25"/>
  <c r="B27" i="25"/>
  <c r="M26" i="25"/>
  <c r="C26" i="25"/>
  <c r="B26" i="25"/>
  <c r="M25" i="25"/>
  <c r="C25" i="25"/>
  <c r="B25" i="25"/>
  <c r="M24" i="25"/>
  <c r="C24" i="25"/>
  <c r="B24" i="25"/>
  <c r="M23" i="25"/>
  <c r="C23" i="25"/>
  <c r="B23" i="25"/>
  <c r="M22" i="25"/>
  <c r="C22" i="25"/>
  <c r="B22" i="25"/>
  <c r="M21" i="25"/>
  <c r="C21" i="25"/>
  <c r="B21" i="25"/>
  <c r="M20" i="25"/>
  <c r="C20" i="25"/>
  <c r="B20" i="25"/>
  <c r="M19" i="25"/>
  <c r="C19" i="25"/>
  <c r="B19" i="25"/>
  <c r="M18" i="25"/>
  <c r="C18" i="25"/>
  <c r="B18" i="25"/>
  <c r="M17" i="25"/>
  <c r="C17" i="25"/>
  <c r="B17" i="25"/>
  <c r="M16" i="25"/>
  <c r="C16" i="25"/>
  <c r="B16" i="25"/>
  <c r="M15" i="25"/>
  <c r="C15" i="25"/>
  <c r="B15" i="25"/>
  <c r="M14" i="25"/>
  <c r="C14" i="25"/>
  <c r="B14" i="25"/>
  <c r="M13" i="25"/>
  <c r="C13" i="25"/>
  <c r="B13" i="25"/>
  <c r="M12" i="25"/>
  <c r="B12" i="25"/>
  <c r="M11" i="25"/>
  <c r="C11" i="25"/>
  <c r="M10" i="25"/>
  <c r="B10" i="25"/>
  <c r="M9" i="25"/>
  <c r="C9" i="25"/>
  <c r="M8" i="25"/>
  <c r="B8" i="25"/>
  <c r="M7" i="25"/>
  <c r="C7" i="25"/>
  <c r="AZ1" i="25"/>
  <c r="AN1" i="25"/>
  <c r="M1" i="25"/>
  <c r="D13" i="6"/>
  <c r="D14" i="6"/>
  <c r="D15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2" i="6"/>
  <c r="D3" i="6"/>
  <c r="D4" i="6"/>
  <c r="D5" i="6"/>
  <c r="D6" i="6"/>
  <c r="D7" i="6"/>
  <c r="D8" i="6"/>
  <c r="D9" i="6"/>
  <c r="D10" i="6"/>
  <c r="D114" i="6"/>
  <c r="D115" i="6"/>
  <c r="D116" i="6"/>
  <c r="D117" i="6"/>
  <c r="D118" i="6"/>
  <c r="D119" i="6"/>
  <c r="D120" i="6"/>
  <c r="D121" i="6"/>
  <c r="D122" i="6"/>
  <c r="D123" i="6"/>
  <c r="D124" i="6"/>
  <c r="D16" i="6"/>
  <c r="D11" i="6"/>
  <c r="D12" i="6"/>
  <c r="D16" i="4"/>
  <c r="D17" i="4"/>
  <c r="D18" i="4"/>
  <c r="D19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63" i="4"/>
  <c r="D20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24" i="4"/>
  <c r="D125" i="4"/>
  <c r="D15" i="4"/>
  <c r="B14" i="4"/>
  <c r="C14" i="4"/>
  <c r="E14" i="4"/>
  <c r="B124" i="4"/>
  <c r="C124" i="4"/>
  <c r="E124" i="4"/>
  <c r="B125" i="4"/>
  <c r="C125" i="4"/>
  <c r="E125" i="4"/>
  <c r="B7" i="4"/>
  <c r="C7" i="4"/>
  <c r="E7" i="4"/>
  <c r="B8" i="4"/>
  <c r="C8" i="4"/>
  <c r="E8" i="4"/>
  <c r="B9" i="4"/>
  <c r="C9" i="4"/>
  <c r="E9" i="4"/>
  <c r="B10" i="4"/>
  <c r="C10" i="4"/>
  <c r="E10" i="4"/>
  <c r="B11" i="4"/>
  <c r="C11" i="4"/>
  <c r="E11" i="4"/>
  <c r="B12" i="4"/>
  <c r="C12" i="4"/>
  <c r="E12" i="4"/>
  <c r="B13" i="4"/>
  <c r="C13" i="4"/>
  <c r="E13" i="4"/>
  <c r="B114" i="4"/>
  <c r="C114" i="4"/>
  <c r="E114" i="4"/>
  <c r="B115" i="4"/>
  <c r="C115" i="4"/>
  <c r="E115" i="4"/>
  <c r="B116" i="4"/>
  <c r="C116" i="4"/>
  <c r="E116" i="4"/>
  <c r="B117" i="4"/>
  <c r="C117" i="4"/>
  <c r="E117" i="4"/>
  <c r="B118" i="4"/>
  <c r="C118" i="4"/>
  <c r="E118" i="4"/>
  <c r="B119" i="4"/>
  <c r="C119" i="4"/>
  <c r="B120" i="4"/>
  <c r="C120" i="4"/>
  <c r="E120" i="4"/>
  <c r="B121" i="4"/>
  <c r="C121" i="4"/>
  <c r="E121" i="4"/>
  <c r="B122" i="4"/>
  <c r="C122" i="4"/>
  <c r="E122" i="4"/>
  <c r="B123" i="4"/>
  <c r="C123" i="4"/>
  <c r="E123" i="4"/>
  <c r="B63" i="4"/>
  <c r="C63" i="4"/>
  <c r="E63" i="4"/>
  <c r="B20" i="4"/>
  <c r="C20" i="4"/>
  <c r="E20" i="4"/>
  <c r="B2" i="4"/>
  <c r="C2" i="4"/>
  <c r="E2" i="4"/>
  <c r="B3" i="4"/>
  <c r="C3" i="4"/>
  <c r="E3" i="4"/>
  <c r="B4" i="4"/>
  <c r="C4" i="4"/>
  <c r="E4" i="4"/>
  <c r="B5" i="4"/>
  <c r="C5" i="4"/>
  <c r="E5" i="4"/>
  <c r="B6" i="4"/>
  <c r="C6" i="4"/>
  <c r="E6" i="4"/>
  <c r="B123" i="6"/>
  <c r="C123" i="6"/>
  <c r="E123" i="6"/>
  <c r="B124" i="6"/>
  <c r="C124" i="6"/>
  <c r="E124" i="6"/>
  <c r="B16" i="6"/>
  <c r="C16" i="6"/>
  <c r="E16" i="6"/>
  <c r="B11" i="6"/>
  <c r="C11" i="6"/>
  <c r="E11" i="6"/>
  <c r="B117" i="6"/>
  <c r="C117" i="6"/>
  <c r="E117" i="6"/>
  <c r="B118" i="6"/>
  <c r="C118" i="6"/>
  <c r="E118" i="6"/>
  <c r="B119" i="6"/>
  <c r="C119" i="6"/>
  <c r="E119" i="6"/>
  <c r="B120" i="6"/>
  <c r="C120" i="6"/>
  <c r="E120" i="6"/>
  <c r="B121" i="6"/>
  <c r="C121" i="6"/>
  <c r="E121" i="6"/>
  <c r="B122" i="6"/>
  <c r="C122" i="6"/>
  <c r="E122" i="6"/>
  <c r="V405" i="1" l="1"/>
  <c r="W405" i="1"/>
  <c r="U405" i="1"/>
  <c r="BF266" i="1"/>
  <c r="BH125" i="1"/>
  <c r="BH126" i="1"/>
  <c r="BH127" i="1"/>
  <c r="BH128" i="1"/>
  <c r="BH129" i="1"/>
  <c r="BH130" i="1"/>
  <c r="BH131" i="1"/>
  <c r="BH132" i="1"/>
  <c r="BH203" i="1"/>
  <c r="BH304" i="1"/>
  <c r="BH305" i="1"/>
  <c r="BH306" i="1"/>
  <c r="BH307" i="1"/>
  <c r="BH308" i="1"/>
  <c r="BH309" i="1"/>
  <c r="BH310" i="1"/>
  <c r="BH311" i="1"/>
  <c r="BH312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C53" i="31" l="1"/>
  <c r="C83" i="29"/>
  <c r="W407" i="1"/>
  <c r="J9" i="8" l="1"/>
  <c r="J10" i="8"/>
  <c r="J11" i="8"/>
  <c r="J12" i="8"/>
  <c r="J13" i="8"/>
  <c r="B268" i="8" l="1"/>
  <c r="C268" i="8"/>
  <c r="D268" i="8"/>
  <c r="E268" i="8"/>
  <c r="B338" i="8" l="1"/>
  <c r="B36" i="8" l="1"/>
  <c r="C36" i="8"/>
  <c r="D36" i="8"/>
  <c r="B38" i="8"/>
  <c r="C38" i="8"/>
  <c r="D38" i="8"/>
  <c r="BC266" i="1"/>
  <c r="BE266" i="1"/>
  <c r="Z405" i="1" l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Y405" i="1"/>
  <c r="C10" i="27" l="1"/>
  <c r="C10" i="28"/>
  <c r="AJ407" i="1"/>
  <c r="AR407" i="1"/>
  <c r="O234" i="1"/>
  <c r="O258" i="1"/>
  <c r="O250" i="1"/>
  <c r="O218" i="1"/>
  <c r="O241" i="1"/>
  <c r="O276" i="1"/>
  <c r="O237" i="1"/>
  <c r="O238" i="1"/>
  <c r="O226" i="1"/>
  <c r="O274" i="1" l="1"/>
  <c r="O255" i="1"/>
  <c r="O303" i="1"/>
  <c r="M236" i="1"/>
  <c r="M314" i="1"/>
  <c r="M222" i="1"/>
  <c r="M286" i="1"/>
  <c r="M282" i="1"/>
  <c r="M303" i="1"/>
  <c r="M255" i="1"/>
  <c r="M274" i="1"/>
  <c r="M226" i="1"/>
  <c r="M238" i="1"/>
  <c r="M237" i="1"/>
  <c r="M276" i="1"/>
  <c r="M241" i="1"/>
  <c r="M218" i="1"/>
  <c r="M250" i="1"/>
  <c r="M258" i="1"/>
  <c r="M234" i="1"/>
  <c r="M313" i="1"/>
  <c r="M304" i="1"/>
  <c r="M305" i="1"/>
  <c r="M306" i="1"/>
  <c r="M307" i="1"/>
  <c r="M308" i="1"/>
  <c r="M309" i="1"/>
  <c r="M310" i="1"/>
  <c r="M312" i="1"/>
  <c r="M95" i="1"/>
  <c r="H85" i="13" l="1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E85" i="17"/>
  <c r="F85" i="17"/>
  <c r="G85" i="17"/>
  <c r="H85" i="17"/>
  <c r="E86" i="17"/>
  <c r="F86" i="17"/>
  <c r="G86" i="17"/>
  <c r="H86" i="17"/>
  <c r="E87" i="17"/>
  <c r="F87" i="17"/>
  <c r="G87" i="17"/>
  <c r="H87" i="17"/>
  <c r="E88" i="17"/>
  <c r="F88" i="17"/>
  <c r="G88" i="17"/>
  <c r="H88" i="17"/>
  <c r="E89" i="17"/>
  <c r="F89" i="17"/>
  <c r="G89" i="17"/>
  <c r="H89" i="17"/>
  <c r="E90" i="17"/>
  <c r="F90" i="17"/>
  <c r="G90" i="17"/>
  <c r="H90" i="17"/>
  <c r="E91" i="17"/>
  <c r="F91" i="17"/>
  <c r="G91" i="17"/>
  <c r="H91" i="17"/>
  <c r="E92" i="17"/>
  <c r="F92" i="17"/>
  <c r="G92" i="17"/>
  <c r="H92" i="17"/>
  <c r="E93" i="17"/>
  <c r="F93" i="17"/>
  <c r="G93" i="17"/>
  <c r="H93" i="17"/>
  <c r="E94" i="17"/>
  <c r="F94" i="17"/>
  <c r="G94" i="17"/>
  <c r="H94" i="17"/>
  <c r="E95" i="17"/>
  <c r="F95" i="17"/>
  <c r="G95" i="17"/>
  <c r="H95" i="17"/>
  <c r="E96" i="17"/>
  <c r="F96" i="17"/>
  <c r="G96" i="17"/>
  <c r="H96" i="17"/>
  <c r="E97" i="17"/>
  <c r="F97" i="17"/>
  <c r="G97" i="17"/>
  <c r="H97" i="17"/>
  <c r="E98" i="17"/>
  <c r="F98" i="17"/>
  <c r="G98" i="17"/>
  <c r="H98" i="17"/>
  <c r="E99" i="17"/>
  <c r="F99" i="17"/>
  <c r="G99" i="17"/>
  <c r="H99" i="17"/>
  <c r="E100" i="17"/>
  <c r="F100" i="17"/>
  <c r="G100" i="17"/>
  <c r="H100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E77" i="18"/>
  <c r="F77" i="18"/>
  <c r="G77" i="18"/>
  <c r="H77" i="18"/>
  <c r="E78" i="18"/>
  <c r="F78" i="18"/>
  <c r="G78" i="18"/>
  <c r="H78" i="18"/>
  <c r="E79" i="18"/>
  <c r="F79" i="18"/>
  <c r="G79" i="18"/>
  <c r="H79" i="18"/>
  <c r="E80" i="18"/>
  <c r="F80" i="18"/>
  <c r="G80" i="18"/>
  <c r="H80" i="18"/>
  <c r="E81" i="18"/>
  <c r="F81" i="18"/>
  <c r="G81" i="18"/>
  <c r="H81" i="18"/>
  <c r="E82" i="18"/>
  <c r="F82" i="18"/>
  <c r="G82" i="18"/>
  <c r="H82" i="18"/>
  <c r="E83" i="18"/>
  <c r="F83" i="18"/>
  <c r="G83" i="18"/>
  <c r="H83" i="18"/>
  <c r="E84" i="18"/>
  <c r="F84" i="18"/>
  <c r="G84" i="18"/>
  <c r="H84" i="18"/>
  <c r="E85" i="18"/>
  <c r="F85" i="18"/>
  <c r="G85" i="18"/>
  <c r="H85" i="18"/>
  <c r="E86" i="18"/>
  <c r="F86" i="18"/>
  <c r="G86" i="18"/>
  <c r="H86" i="18"/>
  <c r="E87" i="18"/>
  <c r="F87" i="18"/>
  <c r="G87" i="18"/>
  <c r="H87" i="18"/>
  <c r="E88" i="18"/>
  <c r="F88" i="18"/>
  <c r="G88" i="18"/>
  <c r="H88" i="18"/>
  <c r="E89" i="18"/>
  <c r="F89" i="18"/>
  <c r="G89" i="18"/>
  <c r="H89" i="18"/>
  <c r="E90" i="18"/>
  <c r="F90" i="18"/>
  <c r="G90" i="18"/>
  <c r="H90" i="18"/>
  <c r="E91" i="18"/>
  <c r="F91" i="18"/>
  <c r="G91" i="18"/>
  <c r="H91" i="18"/>
  <c r="E92" i="18"/>
  <c r="F92" i="18"/>
  <c r="G92" i="18"/>
  <c r="H92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E85" i="19"/>
  <c r="F85" i="19"/>
  <c r="G85" i="19"/>
  <c r="H85" i="19"/>
  <c r="E86" i="19"/>
  <c r="F86" i="19"/>
  <c r="G86" i="19"/>
  <c r="H86" i="19"/>
  <c r="E87" i="19"/>
  <c r="F87" i="19"/>
  <c r="G87" i="19"/>
  <c r="H87" i="19"/>
  <c r="E88" i="19"/>
  <c r="F88" i="19"/>
  <c r="G88" i="19"/>
  <c r="H88" i="19"/>
  <c r="E89" i="19"/>
  <c r="F89" i="19"/>
  <c r="G89" i="19"/>
  <c r="H89" i="19"/>
  <c r="E90" i="19"/>
  <c r="F90" i="19"/>
  <c r="G90" i="19"/>
  <c r="H90" i="19"/>
  <c r="E91" i="19"/>
  <c r="F91" i="19"/>
  <c r="G91" i="19"/>
  <c r="H91" i="19"/>
  <c r="E92" i="19"/>
  <c r="F92" i="19"/>
  <c r="G92" i="19"/>
  <c r="H92" i="19"/>
  <c r="E93" i="19"/>
  <c r="F93" i="19"/>
  <c r="G93" i="19"/>
  <c r="H93" i="19"/>
  <c r="E94" i="19"/>
  <c r="F94" i="19"/>
  <c r="G94" i="19"/>
  <c r="H94" i="19"/>
  <c r="E95" i="19"/>
  <c r="F95" i="19"/>
  <c r="G95" i="19"/>
  <c r="H95" i="19"/>
  <c r="E96" i="19"/>
  <c r="F96" i="19"/>
  <c r="G96" i="19"/>
  <c r="H96" i="19"/>
  <c r="E97" i="19"/>
  <c r="F97" i="19"/>
  <c r="G97" i="19"/>
  <c r="H97" i="19"/>
  <c r="E98" i="19"/>
  <c r="F98" i="19"/>
  <c r="G98" i="19"/>
  <c r="H98" i="19"/>
  <c r="E99" i="19"/>
  <c r="F99" i="19"/>
  <c r="G99" i="19"/>
  <c r="H99" i="19"/>
  <c r="E100" i="19"/>
  <c r="F100" i="19"/>
  <c r="G100" i="19"/>
  <c r="H100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3" i="19"/>
  <c r="G54" i="19"/>
  <c r="G55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G139" i="19"/>
  <c r="G140" i="19"/>
  <c r="G141" i="19"/>
  <c r="G142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G181" i="19"/>
  <c r="G182" i="19"/>
  <c r="G183" i="19"/>
  <c r="G184" i="19"/>
  <c r="E91" i="20"/>
  <c r="F91" i="20"/>
  <c r="G91" i="20"/>
  <c r="H91" i="20"/>
  <c r="E92" i="20"/>
  <c r="F92" i="20"/>
  <c r="G92" i="20"/>
  <c r="H92" i="20"/>
  <c r="E93" i="20"/>
  <c r="F93" i="20"/>
  <c r="G93" i="20"/>
  <c r="H93" i="20"/>
  <c r="E94" i="20"/>
  <c r="F94" i="20"/>
  <c r="G94" i="20"/>
  <c r="H94" i="20"/>
  <c r="E95" i="20"/>
  <c r="F95" i="20"/>
  <c r="G95" i="20"/>
  <c r="H95" i="20"/>
  <c r="E96" i="20"/>
  <c r="F96" i="20"/>
  <c r="G96" i="20"/>
  <c r="H96" i="20"/>
  <c r="E97" i="20"/>
  <c r="F97" i="20"/>
  <c r="G97" i="20"/>
  <c r="H97" i="20"/>
  <c r="E98" i="20"/>
  <c r="F98" i="20"/>
  <c r="G98" i="20"/>
  <c r="H98" i="20"/>
  <c r="E99" i="20"/>
  <c r="F99" i="20"/>
  <c r="G99" i="20"/>
  <c r="H99" i="20"/>
  <c r="E100" i="20"/>
  <c r="F100" i="20"/>
  <c r="G100" i="20"/>
  <c r="H100" i="20"/>
  <c r="E101" i="20"/>
  <c r="F101" i="20"/>
  <c r="G101" i="20"/>
  <c r="H101" i="20"/>
  <c r="E102" i="20"/>
  <c r="F102" i="20"/>
  <c r="G102" i="20"/>
  <c r="H102" i="20"/>
  <c r="E103" i="20"/>
  <c r="F103" i="20"/>
  <c r="G103" i="20"/>
  <c r="H103" i="20"/>
  <c r="E104" i="20"/>
  <c r="F104" i="20"/>
  <c r="G104" i="20"/>
  <c r="H104" i="20"/>
  <c r="E105" i="20"/>
  <c r="F105" i="20"/>
  <c r="G105" i="20"/>
  <c r="H105" i="20"/>
  <c r="E106" i="20"/>
  <c r="F106" i="20"/>
  <c r="G106" i="20"/>
  <c r="H106" i="20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71" i="20"/>
  <c r="G72" i="20"/>
  <c r="G73" i="20"/>
  <c r="G74" i="20"/>
  <c r="G75" i="20"/>
  <c r="G76" i="20"/>
  <c r="G77" i="20"/>
  <c r="G78" i="20"/>
  <c r="G82" i="20"/>
  <c r="G83" i="20"/>
  <c r="G84" i="20"/>
  <c r="G85" i="20"/>
  <c r="G86" i="20"/>
  <c r="G87" i="20"/>
  <c r="G88" i="20"/>
  <c r="G89" i="20"/>
  <c r="G90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E85" i="7"/>
  <c r="F85" i="7"/>
  <c r="H85" i="7"/>
  <c r="E86" i="7"/>
  <c r="F86" i="7"/>
  <c r="E87" i="7"/>
  <c r="F87" i="7"/>
  <c r="E88" i="7"/>
  <c r="F88" i="7"/>
  <c r="E89" i="7"/>
  <c r="F89" i="7"/>
  <c r="E90" i="7"/>
  <c r="F90" i="7"/>
  <c r="E91" i="7"/>
  <c r="F91" i="7"/>
  <c r="E92" i="7"/>
  <c r="F92" i="7"/>
  <c r="E93" i="7"/>
  <c r="F93" i="7"/>
  <c r="H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I179" i="16"/>
  <c r="H184" i="18"/>
  <c r="H183" i="18"/>
  <c r="H182" i="18"/>
  <c r="H181" i="18"/>
  <c r="H180" i="18"/>
  <c r="H179" i="18"/>
  <c r="H178" i="18"/>
  <c r="H177" i="18"/>
  <c r="I177" i="18" s="1"/>
  <c r="H176" i="18"/>
  <c r="H175" i="18"/>
  <c r="H174" i="18"/>
  <c r="H173" i="18"/>
  <c r="H172" i="18"/>
  <c r="H171" i="18"/>
  <c r="H170" i="18"/>
  <c r="I169" i="18"/>
  <c r="H168" i="18"/>
  <c r="H167" i="18"/>
  <c r="H166" i="18"/>
  <c r="H165" i="18"/>
  <c r="H164" i="18"/>
  <c r="H163" i="18"/>
  <c r="H162" i="18"/>
  <c r="H161" i="18"/>
  <c r="I161" i="18" s="1"/>
  <c r="H160" i="18"/>
  <c r="H159" i="18"/>
  <c r="H158" i="18"/>
  <c r="H157" i="18"/>
  <c r="H156" i="18"/>
  <c r="H155" i="18"/>
  <c r="H154" i="18"/>
  <c r="H153" i="18"/>
  <c r="I153" i="18" s="1"/>
  <c r="H152" i="18"/>
  <c r="H151" i="18"/>
  <c r="H150" i="18"/>
  <c r="H149" i="18"/>
  <c r="I149" i="18" s="1"/>
  <c r="H148" i="18"/>
  <c r="H147" i="18"/>
  <c r="H146" i="18"/>
  <c r="H145" i="18"/>
  <c r="H144" i="18"/>
  <c r="H143" i="18"/>
  <c r="H142" i="18"/>
  <c r="H141" i="18"/>
  <c r="I141" i="18" s="1"/>
  <c r="H140" i="18"/>
  <c r="H139" i="18"/>
  <c r="H138" i="18"/>
  <c r="H137" i="18"/>
  <c r="H136" i="18"/>
  <c r="H135" i="18"/>
  <c r="H134" i="18"/>
  <c r="H133" i="18"/>
  <c r="I133" i="18" s="1"/>
  <c r="H132" i="18"/>
  <c r="H131" i="18"/>
  <c r="H130" i="18"/>
  <c r="H129" i="18"/>
  <c r="H128" i="18"/>
  <c r="H127" i="18"/>
  <c r="H126" i="18"/>
  <c r="I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I101" i="18" s="1"/>
  <c r="H100" i="18"/>
  <c r="H99" i="18"/>
  <c r="H98" i="18"/>
  <c r="H97" i="18"/>
  <c r="H96" i="18"/>
  <c r="H95" i="18"/>
  <c r="H94" i="18"/>
  <c r="H93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184" i="17"/>
  <c r="H183" i="17"/>
  <c r="H182" i="17"/>
  <c r="H181" i="17"/>
  <c r="H180" i="17"/>
  <c r="H179" i="17"/>
  <c r="H178" i="17"/>
  <c r="H177" i="17"/>
  <c r="I177" i="17" s="1"/>
  <c r="H176" i="17"/>
  <c r="H175" i="17"/>
  <c r="H174" i="17"/>
  <c r="H173" i="17"/>
  <c r="H172" i="17"/>
  <c r="H171" i="17"/>
  <c r="H170" i="17"/>
  <c r="H169" i="17"/>
  <c r="I169" i="17" s="1"/>
  <c r="H168" i="17"/>
  <c r="H167" i="17"/>
  <c r="H166" i="17"/>
  <c r="H165" i="17"/>
  <c r="H164" i="17"/>
  <c r="H163" i="17"/>
  <c r="H162" i="17"/>
  <c r="H161" i="17"/>
  <c r="I161" i="17" s="1"/>
  <c r="H160" i="17"/>
  <c r="H159" i="17"/>
  <c r="H158" i="17"/>
  <c r="H157" i="17"/>
  <c r="H156" i="17"/>
  <c r="H155" i="17"/>
  <c r="H154" i="17"/>
  <c r="H153" i="17"/>
  <c r="I153" i="17" s="1"/>
  <c r="H152" i="17"/>
  <c r="H151" i="17"/>
  <c r="H150" i="17"/>
  <c r="H149" i="17"/>
  <c r="I149" i="17" s="1"/>
  <c r="H148" i="17"/>
  <c r="H147" i="17"/>
  <c r="H146" i="17"/>
  <c r="H145" i="17"/>
  <c r="H144" i="17"/>
  <c r="H143" i="17"/>
  <c r="H142" i="17"/>
  <c r="H141" i="17"/>
  <c r="I141" i="17" s="1"/>
  <c r="H140" i="17"/>
  <c r="H139" i="17"/>
  <c r="H138" i="17"/>
  <c r="H137" i="17"/>
  <c r="H136" i="17"/>
  <c r="H135" i="17"/>
  <c r="H134" i="17"/>
  <c r="H133" i="17"/>
  <c r="I133" i="17" s="1"/>
  <c r="H132" i="17"/>
  <c r="H131" i="17"/>
  <c r="H130" i="17"/>
  <c r="H129" i="17"/>
  <c r="H128" i="17"/>
  <c r="H127" i="17"/>
  <c r="H126" i="17"/>
  <c r="I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I101" i="17" s="1"/>
  <c r="H84" i="17"/>
  <c r="H83" i="17"/>
  <c r="H82" i="17"/>
  <c r="H81" i="17"/>
  <c r="H80" i="17"/>
  <c r="H79" i="17"/>
  <c r="H78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186" i="16"/>
  <c r="H185" i="16"/>
  <c r="H184" i="16"/>
  <c r="H183" i="16"/>
  <c r="H182" i="16"/>
  <c r="H181" i="16"/>
  <c r="H180" i="16"/>
  <c r="H178" i="16"/>
  <c r="H177" i="16"/>
  <c r="H176" i="16"/>
  <c r="H175" i="16"/>
  <c r="H174" i="16"/>
  <c r="H173" i="16"/>
  <c r="H172" i="16"/>
  <c r="I171" i="16"/>
  <c r="H170" i="16"/>
  <c r="H169" i="16"/>
  <c r="H168" i="16"/>
  <c r="H167" i="16"/>
  <c r="H166" i="16"/>
  <c r="H165" i="16"/>
  <c r="H164" i="16"/>
  <c r="H163" i="16"/>
  <c r="I163" i="16" s="1"/>
  <c r="H162" i="16"/>
  <c r="H161" i="16"/>
  <c r="H160" i="16"/>
  <c r="H159" i="16"/>
  <c r="H158" i="16"/>
  <c r="H157" i="16"/>
  <c r="H156" i="16"/>
  <c r="H155" i="16"/>
  <c r="I155" i="16" s="1"/>
  <c r="H154" i="16"/>
  <c r="H153" i="16"/>
  <c r="H152" i="16"/>
  <c r="H151" i="16"/>
  <c r="I151" i="16" s="1"/>
  <c r="H150" i="16"/>
  <c r="H149" i="16"/>
  <c r="H148" i="16"/>
  <c r="H147" i="16"/>
  <c r="H146" i="16"/>
  <c r="H145" i="16"/>
  <c r="H144" i="16"/>
  <c r="H143" i="16"/>
  <c r="I143" i="16" s="1"/>
  <c r="H142" i="16"/>
  <c r="H141" i="16"/>
  <c r="H140" i="16"/>
  <c r="H139" i="16"/>
  <c r="H138" i="16"/>
  <c r="H137" i="16"/>
  <c r="H136" i="16"/>
  <c r="H135" i="16"/>
  <c r="I135" i="16" s="1"/>
  <c r="H134" i="16"/>
  <c r="H133" i="16"/>
  <c r="H132" i="16"/>
  <c r="H131" i="16"/>
  <c r="H130" i="16"/>
  <c r="H129" i="16"/>
  <c r="H128" i="16"/>
  <c r="H127" i="16"/>
  <c r="I127" i="16" s="1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I103" i="16"/>
  <c r="H86" i="16"/>
  <c r="H85" i="16"/>
  <c r="H84" i="16"/>
  <c r="H83" i="16"/>
  <c r="H82" i="16"/>
  <c r="H81" i="16"/>
  <c r="H80" i="16"/>
  <c r="H79" i="16"/>
  <c r="H78" i="16"/>
  <c r="H75" i="16"/>
  <c r="H74" i="16"/>
  <c r="H73" i="16"/>
  <c r="H72" i="16"/>
  <c r="H71" i="16"/>
  <c r="H70" i="16"/>
  <c r="H69" i="16"/>
  <c r="I69" i="16" s="1"/>
  <c r="H68" i="16"/>
  <c r="H67" i="16"/>
  <c r="H66" i="16"/>
  <c r="H65" i="16"/>
  <c r="H64" i="16"/>
  <c r="H63" i="16"/>
  <c r="H61" i="16"/>
  <c r="H60" i="16"/>
  <c r="H59" i="16"/>
  <c r="H58" i="16"/>
  <c r="H57" i="16"/>
  <c r="H56" i="16"/>
  <c r="H55" i="16"/>
  <c r="H54" i="16"/>
  <c r="H53" i="16"/>
  <c r="I53" i="16" s="1"/>
  <c r="H186" i="15"/>
  <c r="H185" i="15"/>
  <c r="H184" i="15"/>
  <c r="H183" i="15"/>
  <c r="H182" i="15"/>
  <c r="H181" i="15"/>
  <c r="H180" i="15"/>
  <c r="H179" i="15"/>
  <c r="I179" i="15" s="1"/>
  <c r="H178" i="15"/>
  <c r="H177" i="15"/>
  <c r="H176" i="15"/>
  <c r="H175" i="15"/>
  <c r="H174" i="15"/>
  <c r="H173" i="15"/>
  <c r="H172" i="15"/>
  <c r="H171" i="15"/>
  <c r="I171" i="15" s="1"/>
  <c r="H170" i="15"/>
  <c r="H169" i="15"/>
  <c r="H168" i="15"/>
  <c r="H167" i="15"/>
  <c r="H166" i="15"/>
  <c r="H165" i="15"/>
  <c r="H164" i="15"/>
  <c r="H163" i="15"/>
  <c r="I163" i="15" s="1"/>
  <c r="H162" i="15"/>
  <c r="H161" i="15"/>
  <c r="H160" i="15"/>
  <c r="H159" i="15"/>
  <c r="H158" i="15"/>
  <c r="H157" i="15"/>
  <c r="H156" i="15"/>
  <c r="H155" i="15"/>
  <c r="I155" i="15" s="1"/>
  <c r="H154" i="15"/>
  <c r="H153" i="15"/>
  <c r="H152" i="15"/>
  <c r="H151" i="15"/>
  <c r="I151" i="15" s="1"/>
  <c r="H150" i="15"/>
  <c r="H149" i="15"/>
  <c r="H148" i="15"/>
  <c r="H147" i="15"/>
  <c r="H146" i="15"/>
  <c r="H145" i="15"/>
  <c r="H144" i="15"/>
  <c r="H143" i="15"/>
  <c r="I143" i="15" s="1"/>
  <c r="H142" i="15"/>
  <c r="H141" i="15"/>
  <c r="H140" i="15"/>
  <c r="H139" i="15"/>
  <c r="H138" i="15"/>
  <c r="H137" i="15"/>
  <c r="H136" i="15"/>
  <c r="H135" i="15"/>
  <c r="I135" i="15" s="1"/>
  <c r="H134" i="15"/>
  <c r="H133" i="15"/>
  <c r="H132" i="15"/>
  <c r="H131" i="15"/>
  <c r="H130" i="15"/>
  <c r="H129" i="15"/>
  <c r="H128" i="15"/>
  <c r="H127" i="15"/>
  <c r="I127" i="15" s="1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I103" i="15"/>
  <c r="H86" i="15"/>
  <c r="H85" i="15"/>
  <c r="H84" i="15"/>
  <c r="H83" i="15"/>
  <c r="H82" i="15"/>
  <c r="H81" i="15"/>
  <c r="H80" i="15"/>
  <c r="H79" i="15"/>
  <c r="H78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184" i="14"/>
  <c r="H183" i="14"/>
  <c r="H182" i="14"/>
  <c r="H181" i="14"/>
  <c r="H180" i="14"/>
  <c r="H179" i="14"/>
  <c r="H178" i="14"/>
  <c r="H177" i="14"/>
  <c r="I177" i="14" s="1"/>
  <c r="H176" i="14"/>
  <c r="H175" i="14"/>
  <c r="H174" i="14"/>
  <c r="H173" i="14"/>
  <c r="H172" i="14"/>
  <c r="I169" i="14"/>
  <c r="H168" i="14"/>
  <c r="H167" i="14"/>
  <c r="H166" i="14"/>
  <c r="H165" i="14"/>
  <c r="H164" i="14"/>
  <c r="H163" i="14"/>
  <c r="H162" i="14"/>
  <c r="H161" i="14"/>
  <c r="I161" i="14" s="1"/>
  <c r="H160" i="14"/>
  <c r="H159" i="14"/>
  <c r="H158" i="14"/>
  <c r="H157" i="14"/>
  <c r="H156" i="14"/>
  <c r="H155" i="14"/>
  <c r="H154" i="14"/>
  <c r="H153" i="14"/>
  <c r="I153" i="14" s="1"/>
  <c r="H152" i="14"/>
  <c r="H151" i="14"/>
  <c r="H150" i="14"/>
  <c r="H149" i="14"/>
  <c r="I149" i="14" s="1"/>
  <c r="H148" i="14"/>
  <c r="H147" i="14"/>
  <c r="H146" i="14"/>
  <c r="H145" i="14"/>
  <c r="H144" i="14"/>
  <c r="H143" i="14"/>
  <c r="H142" i="14"/>
  <c r="H141" i="14"/>
  <c r="I141" i="14" s="1"/>
  <c r="H140" i="14"/>
  <c r="H139" i="14"/>
  <c r="H138" i="14"/>
  <c r="H137" i="14"/>
  <c r="H136" i="14"/>
  <c r="H135" i="14"/>
  <c r="H134" i="14"/>
  <c r="H133" i="14"/>
  <c r="I133" i="14" s="1"/>
  <c r="H132" i="14"/>
  <c r="H131" i="14"/>
  <c r="H130" i="14"/>
  <c r="H129" i="14"/>
  <c r="H128" i="14"/>
  <c r="H127" i="14"/>
  <c r="H126" i="14"/>
  <c r="H125" i="14"/>
  <c r="I125" i="14" s="1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I101" i="14" s="1"/>
  <c r="H84" i="14"/>
  <c r="H83" i="14"/>
  <c r="H82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184" i="13"/>
  <c r="H183" i="13"/>
  <c r="H182" i="13"/>
  <c r="H181" i="13"/>
  <c r="H180" i="13"/>
  <c r="H179" i="13"/>
  <c r="H178" i="13"/>
  <c r="H177" i="13"/>
  <c r="I177" i="13" s="1"/>
  <c r="H176" i="13"/>
  <c r="H175" i="13"/>
  <c r="H174" i="13"/>
  <c r="H173" i="13"/>
  <c r="H172" i="13"/>
  <c r="H171" i="13"/>
  <c r="H170" i="13"/>
  <c r="I169" i="13"/>
  <c r="H168" i="13"/>
  <c r="H167" i="13"/>
  <c r="H166" i="13"/>
  <c r="H165" i="13"/>
  <c r="H164" i="13"/>
  <c r="H163" i="13"/>
  <c r="H162" i="13"/>
  <c r="H161" i="13"/>
  <c r="I161" i="13" s="1"/>
  <c r="H160" i="13"/>
  <c r="H159" i="13"/>
  <c r="H158" i="13"/>
  <c r="H157" i="13"/>
  <c r="H156" i="13"/>
  <c r="H155" i="13"/>
  <c r="H154" i="13"/>
  <c r="H153" i="13"/>
  <c r="I153" i="13" s="1"/>
  <c r="H152" i="13"/>
  <c r="H151" i="13"/>
  <c r="H150" i="13"/>
  <c r="H149" i="13"/>
  <c r="I149" i="13" s="1"/>
  <c r="H148" i="13"/>
  <c r="H147" i="13"/>
  <c r="H146" i="13"/>
  <c r="H145" i="13"/>
  <c r="H144" i="13"/>
  <c r="H143" i="13"/>
  <c r="H142" i="13"/>
  <c r="H141" i="13"/>
  <c r="I141" i="13" s="1"/>
  <c r="H140" i="13"/>
  <c r="H139" i="13"/>
  <c r="H138" i="13"/>
  <c r="H137" i="13"/>
  <c r="H136" i="13"/>
  <c r="H135" i="13"/>
  <c r="H134" i="13"/>
  <c r="H133" i="13"/>
  <c r="I133" i="13" s="1"/>
  <c r="H132" i="13"/>
  <c r="H131" i="13"/>
  <c r="H130" i="13"/>
  <c r="H129" i="13"/>
  <c r="H128" i="13"/>
  <c r="H127" i="13"/>
  <c r="H126" i="13"/>
  <c r="H125" i="13"/>
  <c r="I125" i="13" s="1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I101" i="13"/>
  <c r="H84" i="13"/>
  <c r="H83" i="13"/>
  <c r="H82" i="13"/>
  <c r="H81" i="13"/>
  <c r="H80" i="13"/>
  <c r="H79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I53" i="13" s="1"/>
  <c r="H184" i="21"/>
  <c r="H183" i="21"/>
  <c r="H182" i="21"/>
  <c r="H181" i="21"/>
  <c r="H180" i="21"/>
  <c r="H179" i="21"/>
  <c r="H178" i="21"/>
  <c r="BB405" i="1"/>
  <c r="BD405" i="1"/>
  <c r="AS302" i="1"/>
  <c r="BC302" i="1"/>
  <c r="BE302" i="1"/>
  <c r="BF302" i="1"/>
  <c r="AS303" i="1"/>
  <c r="BC303" i="1"/>
  <c r="BE303" i="1"/>
  <c r="BF303" i="1"/>
  <c r="AS304" i="1"/>
  <c r="BC304" i="1"/>
  <c r="BE304" i="1"/>
  <c r="BF304" i="1"/>
  <c r="AS305" i="1"/>
  <c r="BC305" i="1"/>
  <c r="BE305" i="1"/>
  <c r="BF305" i="1"/>
  <c r="AS306" i="1"/>
  <c r="BC306" i="1"/>
  <c r="BE306" i="1"/>
  <c r="BF306" i="1"/>
  <c r="AS307" i="1"/>
  <c r="BC307" i="1"/>
  <c r="BE307" i="1"/>
  <c r="BF307" i="1"/>
  <c r="AS308" i="1"/>
  <c r="BC308" i="1"/>
  <c r="BE308" i="1"/>
  <c r="BF308" i="1"/>
  <c r="AS309" i="1"/>
  <c r="BC309" i="1"/>
  <c r="BE309" i="1"/>
  <c r="BF309" i="1"/>
  <c r="AS310" i="1"/>
  <c r="BC310" i="1"/>
  <c r="BE310" i="1"/>
  <c r="BF310" i="1"/>
  <c r="AS311" i="1"/>
  <c r="BC311" i="1"/>
  <c r="BE311" i="1"/>
  <c r="BF311" i="1"/>
  <c r="AS312" i="1"/>
  <c r="BC312" i="1"/>
  <c r="BE312" i="1"/>
  <c r="BF312" i="1"/>
  <c r="AS313" i="1"/>
  <c r="BC313" i="1"/>
  <c r="BE313" i="1"/>
  <c r="BF313" i="1"/>
  <c r="AS314" i="1"/>
  <c r="BC314" i="1"/>
  <c r="BE314" i="1"/>
  <c r="BF314" i="1"/>
  <c r="AS315" i="1"/>
  <c r="BC315" i="1"/>
  <c r="BE315" i="1"/>
  <c r="BF315" i="1"/>
  <c r="AS316" i="1"/>
  <c r="BC316" i="1"/>
  <c r="BE316" i="1"/>
  <c r="BF316" i="1"/>
  <c r="AS317" i="1"/>
  <c r="BC317" i="1"/>
  <c r="BE317" i="1"/>
  <c r="BF317" i="1"/>
  <c r="AS318" i="1"/>
  <c r="BC318" i="1"/>
  <c r="BE318" i="1"/>
  <c r="BF318" i="1"/>
  <c r="AS319" i="1"/>
  <c r="BC319" i="1"/>
  <c r="BE319" i="1"/>
  <c r="BF319" i="1"/>
  <c r="AS320" i="1"/>
  <c r="BC320" i="1"/>
  <c r="BE320" i="1"/>
  <c r="BF320" i="1"/>
  <c r="AS321" i="1"/>
  <c r="BC321" i="1"/>
  <c r="BE321" i="1"/>
  <c r="BF321" i="1"/>
  <c r="AS322" i="1"/>
  <c r="BC322" i="1"/>
  <c r="BE322" i="1"/>
  <c r="BF322" i="1"/>
  <c r="AS323" i="1"/>
  <c r="BC323" i="1"/>
  <c r="BE323" i="1"/>
  <c r="BF323" i="1"/>
  <c r="AS324" i="1"/>
  <c r="BC324" i="1"/>
  <c r="BE324" i="1"/>
  <c r="BF324" i="1"/>
  <c r="AS325" i="1"/>
  <c r="BC325" i="1"/>
  <c r="BE325" i="1"/>
  <c r="BF325" i="1"/>
  <c r="AS326" i="1"/>
  <c r="BC326" i="1"/>
  <c r="BE326" i="1"/>
  <c r="BF326" i="1"/>
  <c r="AS327" i="1"/>
  <c r="AV327" i="1"/>
  <c r="AU327" i="1" s="1"/>
  <c r="AT327" i="1" s="1"/>
  <c r="AW327" i="1" s="1"/>
  <c r="BC327" i="1"/>
  <c r="BE327" i="1"/>
  <c r="BF327" i="1"/>
  <c r="AS328" i="1"/>
  <c r="AV328" i="1"/>
  <c r="AU328" i="1" s="1"/>
  <c r="AT328" i="1" s="1"/>
  <c r="BA328" i="1" s="1"/>
  <c r="BC328" i="1"/>
  <c r="BE328" i="1"/>
  <c r="BF328" i="1"/>
  <c r="AS329" i="1"/>
  <c r="AV329" i="1"/>
  <c r="AU329" i="1" s="1"/>
  <c r="AT329" i="1" s="1"/>
  <c r="AZ329" i="1" s="1"/>
  <c r="AW329" i="1"/>
  <c r="BC329" i="1"/>
  <c r="BE329" i="1"/>
  <c r="BF329" i="1"/>
  <c r="AS330" i="1"/>
  <c r="AV330" i="1"/>
  <c r="AU330" i="1" s="1"/>
  <c r="AT330" i="1" s="1"/>
  <c r="AW330" i="1" s="1"/>
  <c r="BC330" i="1"/>
  <c r="BE330" i="1"/>
  <c r="BF330" i="1"/>
  <c r="AS331" i="1"/>
  <c r="AV331" i="1"/>
  <c r="AU331" i="1" s="1"/>
  <c r="AT331" i="1" s="1"/>
  <c r="BA331" i="1" s="1"/>
  <c r="BC331" i="1"/>
  <c r="BE331" i="1"/>
  <c r="BF331" i="1"/>
  <c r="AS332" i="1"/>
  <c r="AV332" i="1"/>
  <c r="AU332" i="1" s="1"/>
  <c r="AT332" i="1" s="1"/>
  <c r="AZ332" i="1" s="1"/>
  <c r="BC332" i="1"/>
  <c r="BE332" i="1"/>
  <c r="BF332" i="1"/>
  <c r="AS333" i="1"/>
  <c r="AV333" i="1"/>
  <c r="AU333" i="1" s="1"/>
  <c r="AT333" i="1" s="1"/>
  <c r="BA333" i="1" s="1"/>
  <c r="BC333" i="1"/>
  <c r="BE333" i="1"/>
  <c r="BF333" i="1"/>
  <c r="AS334" i="1"/>
  <c r="AV334" i="1"/>
  <c r="AU334" i="1" s="1"/>
  <c r="AT334" i="1" s="1"/>
  <c r="BA334" i="1" s="1"/>
  <c r="BC334" i="1"/>
  <c r="BE334" i="1"/>
  <c r="BF334" i="1"/>
  <c r="AS335" i="1"/>
  <c r="AV335" i="1"/>
  <c r="AU335" i="1" s="1"/>
  <c r="AT335" i="1" s="1"/>
  <c r="BA335" i="1" s="1"/>
  <c r="BC335" i="1"/>
  <c r="BE335" i="1"/>
  <c r="BF335" i="1"/>
  <c r="AS336" i="1"/>
  <c r="AV336" i="1"/>
  <c r="AU336" i="1" s="1"/>
  <c r="AT336" i="1" s="1"/>
  <c r="BA336" i="1" s="1"/>
  <c r="BC336" i="1"/>
  <c r="BE336" i="1"/>
  <c r="BF336" i="1"/>
  <c r="AS337" i="1"/>
  <c r="AV337" i="1"/>
  <c r="AU337" i="1" s="1"/>
  <c r="AT337" i="1" s="1"/>
  <c r="BA337" i="1" s="1"/>
  <c r="BC337" i="1"/>
  <c r="BE337" i="1"/>
  <c r="BF337" i="1"/>
  <c r="AS338" i="1"/>
  <c r="AV338" i="1"/>
  <c r="AU338" i="1" s="1"/>
  <c r="AT338" i="1" s="1"/>
  <c r="BA338" i="1" s="1"/>
  <c r="BC338" i="1"/>
  <c r="BE338" i="1"/>
  <c r="BF338" i="1"/>
  <c r="AS339" i="1"/>
  <c r="AV339" i="1"/>
  <c r="AU339" i="1" s="1"/>
  <c r="AT339" i="1" s="1"/>
  <c r="BA339" i="1" s="1"/>
  <c r="BC339" i="1"/>
  <c r="BE339" i="1"/>
  <c r="BF339" i="1"/>
  <c r="AS340" i="1"/>
  <c r="AV340" i="1"/>
  <c r="AU340" i="1" s="1"/>
  <c r="AT340" i="1" s="1"/>
  <c r="BA340" i="1" s="1"/>
  <c r="BC340" i="1"/>
  <c r="BE340" i="1"/>
  <c r="BF340" i="1"/>
  <c r="AS341" i="1"/>
  <c r="AV341" i="1"/>
  <c r="AU341" i="1" s="1"/>
  <c r="AT341" i="1" s="1"/>
  <c r="AX341" i="1" s="1"/>
  <c r="BC341" i="1"/>
  <c r="BE341" i="1"/>
  <c r="BF341" i="1"/>
  <c r="AS342" i="1"/>
  <c r="AV342" i="1"/>
  <c r="AU342" i="1" s="1"/>
  <c r="AT342" i="1" s="1"/>
  <c r="BC342" i="1"/>
  <c r="BE342" i="1"/>
  <c r="BF342" i="1"/>
  <c r="AS343" i="1"/>
  <c r="AV343" i="1"/>
  <c r="AU343" i="1" s="1"/>
  <c r="AT343" i="1" s="1"/>
  <c r="BC343" i="1"/>
  <c r="BE343" i="1"/>
  <c r="BF343" i="1"/>
  <c r="AS344" i="1"/>
  <c r="AV344" i="1"/>
  <c r="AU344" i="1" s="1"/>
  <c r="AT344" i="1" s="1"/>
  <c r="BC344" i="1"/>
  <c r="BE344" i="1"/>
  <c r="BF344" i="1"/>
  <c r="AS345" i="1"/>
  <c r="AV345" i="1"/>
  <c r="AU345" i="1" s="1"/>
  <c r="AT345" i="1" s="1"/>
  <c r="BC345" i="1"/>
  <c r="BE345" i="1"/>
  <c r="BF345" i="1"/>
  <c r="AS346" i="1"/>
  <c r="AV346" i="1"/>
  <c r="AU346" i="1" s="1"/>
  <c r="AT346" i="1" s="1"/>
  <c r="BC346" i="1"/>
  <c r="BE346" i="1"/>
  <c r="BF346" i="1"/>
  <c r="AS347" i="1"/>
  <c r="AV347" i="1"/>
  <c r="AU347" i="1" s="1"/>
  <c r="AT347" i="1" s="1"/>
  <c r="BC347" i="1"/>
  <c r="BE347" i="1"/>
  <c r="BF347" i="1"/>
  <c r="AS348" i="1"/>
  <c r="AV348" i="1"/>
  <c r="AU348" i="1" s="1"/>
  <c r="AT348" i="1" s="1"/>
  <c r="BC348" i="1"/>
  <c r="BE348" i="1"/>
  <c r="BF348" i="1"/>
  <c r="AS349" i="1"/>
  <c r="AV349" i="1"/>
  <c r="AU349" i="1" s="1"/>
  <c r="AT349" i="1" s="1"/>
  <c r="BC349" i="1"/>
  <c r="BE349" i="1"/>
  <c r="BF349" i="1"/>
  <c r="AS350" i="1"/>
  <c r="AV350" i="1"/>
  <c r="AU350" i="1" s="1"/>
  <c r="AT350" i="1" s="1"/>
  <c r="BC350" i="1"/>
  <c r="BE350" i="1"/>
  <c r="BF350" i="1"/>
  <c r="AS351" i="1"/>
  <c r="AV351" i="1"/>
  <c r="AU351" i="1" s="1"/>
  <c r="AT351" i="1" s="1"/>
  <c r="BC351" i="1"/>
  <c r="BE351" i="1"/>
  <c r="BF351" i="1"/>
  <c r="AS352" i="1"/>
  <c r="AV352" i="1"/>
  <c r="AU352" i="1" s="1"/>
  <c r="AT352" i="1" s="1"/>
  <c r="BC352" i="1"/>
  <c r="BE352" i="1"/>
  <c r="BF352" i="1"/>
  <c r="AS353" i="1"/>
  <c r="AV353" i="1"/>
  <c r="AU353" i="1" s="1"/>
  <c r="AT353" i="1" s="1"/>
  <c r="BC353" i="1"/>
  <c r="BE353" i="1"/>
  <c r="BF353" i="1"/>
  <c r="AS354" i="1"/>
  <c r="AV354" i="1"/>
  <c r="AU354" i="1" s="1"/>
  <c r="AT354" i="1" s="1"/>
  <c r="BC354" i="1"/>
  <c r="BE354" i="1"/>
  <c r="BF354" i="1"/>
  <c r="AS355" i="1"/>
  <c r="AV355" i="1"/>
  <c r="AU355" i="1" s="1"/>
  <c r="AT355" i="1" s="1"/>
  <c r="BC355" i="1"/>
  <c r="BE355" i="1"/>
  <c r="BF355" i="1"/>
  <c r="AS356" i="1"/>
  <c r="AV356" i="1"/>
  <c r="AU356" i="1" s="1"/>
  <c r="AT356" i="1" s="1"/>
  <c r="BA356" i="1" s="1"/>
  <c r="BC356" i="1"/>
  <c r="BE356" i="1"/>
  <c r="BF356" i="1"/>
  <c r="AS357" i="1"/>
  <c r="AV357" i="1"/>
  <c r="AU357" i="1" s="1"/>
  <c r="AT357" i="1" s="1"/>
  <c r="AW357" i="1" s="1"/>
  <c r="BC357" i="1"/>
  <c r="BE357" i="1"/>
  <c r="BF357" i="1"/>
  <c r="AS358" i="1"/>
  <c r="AV358" i="1"/>
  <c r="AU358" i="1" s="1"/>
  <c r="AT358" i="1" s="1"/>
  <c r="AW358" i="1" s="1"/>
  <c r="BC358" i="1"/>
  <c r="BE358" i="1"/>
  <c r="BF358" i="1"/>
  <c r="AS359" i="1"/>
  <c r="AV359" i="1"/>
  <c r="AU359" i="1" s="1"/>
  <c r="AT359" i="1" s="1"/>
  <c r="AW359" i="1" s="1"/>
  <c r="BC359" i="1"/>
  <c r="BE359" i="1"/>
  <c r="BF359" i="1"/>
  <c r="AS360" i="1"/>
  <c r="AV360" i="1"/>
  <c r="AU360" i="1" s="1"/>
  <c r="AT360" i="1" s="1"/>
  <c r="AW360" i="1" s="1"/>
  <c r="BC360" i="1"/>
  <c r="BE360" i="1"/>
  <c r="BF360" i="1"/>
  <c r="AS361" i="1"/>
  <c r="AV361" i="1"/>
  <c r="AU361" i="1" s="1"/>
  <c r="AT361" i="1" s="1"/>
  <c r="AW361" i="1" s="1"/>
  <c r="BC361" i="1"/>
  <c r="BE361" i="1"/>
  <c r="BF361" i="1"/>
  <c r="AS362" i="1"/>
  <c r="AV362" i="1"/>
  <c r="AU362" i="1" s="1"/>
  <c r="AT362" i="1" s="1"/>
  <c r="AW362" i="1" s="1"/>
  <c r="BC362" i="1"/>
  <c r="BE362" i="1"/>
  <c r="BF362" i="1"/>
  <c r="AS363" i="1"/>
  <c r="AV363" i="1"/>
  <c r="AU363" i="1" s="1"/>
  <c r="AT363" i="1" s="1"/>
  <c r="AW363" i="1" s="1"/>
  <c r="BC363" i="1"/>
  <c r="BE363" i="1"/>
  <c r="BF363" i="1"/>
  <c r="AS364" i="1"/>
  <c r="AV364" i="1"/>
  <c r="AU364" i="1" s="1"/>
  <c r="AT364" i="1" s="1"/>
  <c r="AW364" i="1" s="1"/>
  <c r="BC364" i="1"/>
  <c r="BE364" i="1"/>
  <c r="BF364" i="1"/>
  <c r="AS365" i="1"/>
  <c r="AV365" i="1"/>
  <c r="AU365" i="1" s="1"/>
  <c r="AT365" i="1" s="1"/>
  <c r="AW365" i="1" s="1"/>
  <c r="BC365" i="1"/>
  <c r="BE365" i="1"/>
  <c r="BF365" i="1"/>
  <c r="AS366" i="1"/>
  <c r="AV366" i="1"/>
  <c r="AU366" i="1" s="1"/>
  <c r="AT366" i="1" s="1"/>
  <c r="AW366" i="1" s="1"/>
  <c r="BC366" i="1"/>
  <c r="BE366" i="1"/>
  <c r="BF366" i="1"/>
  <c r="AS367" i="1"/>
  <c r="AV367" i="1"/>
  <c r="AU367" i="1" s="1"/>
  <c r="AT367" i="1" s="1"/>
  <c r="AW367" i="1" s="1"/>
  <c r="BC367" i="1"/>
  <c r="BE367" i="1"/>
  <c r="BF367" i="1"/>
  <c r="AS368" i="1"/>
  <c r="AV368" i="1"/>
  <c r="AU368" i="1" s="1"/>
  <c r="AT368" i="1" s="1"/>
  <c r="AW368" i="1" s="1"/>
  <c r="BC368" i="1"/>
  <c r="BE368" i="1"/>
  <c r="BF368" i="1"/>
  <c r="AS369" i="1"/>
  <c r="AV369" i="1"/>
  <c r="AU369" i="1" s="1"/>
  <c r="AT369" i="1" s="1"/>
  <c r="AW369" i="1" s="1"/>
  <c r="BC369" i="1"/>
  <c r="BE369" i="1"/>
  <c r="BF369" i="1"/>
  <c r="AS370" i="1"/>
  <c r="AV370" i="1"/>
  <c r="AU370" i="1" s="1"/>
  <c r="AT370" i="1" s="1"/>
  <c r="AX370" i="1" s="1"/>
  <c r="BC370" i="1"/>
  <c r="BE370" i="1"/>
  <c r="BF370" i="1"/>
  <c r="AS371" i="1"/>
  <c r="AV371" i="1"/>
  <c r="AU371" i="1" s="1"/>
  <c r="AT371" i="1" s="1"/>
  <c r="BC371" i="1"/>
  <c r="BE371" i="1"/>
  <c r="BF371" i="1"/>
  <c r="AS372" i="1"/>
  <c r="AV372" i="1"/>
  <c r="AU372" i="1" s="1"/>
  <c r="AT372" i="1" s="1"/>
  <c r="BC372" i="1"/>
  <c r="BE372" i="1"/>
  <c r="BF372" i="1"/>
  <c r="AS373" i="1"/>
  <c r="AV373" i="1"/>
  <c r="AU373" i="1" s="1"/>
  <c r="AT373" i="1" s="1"/>
  <c r="BC373" i="1"/>
  <c r="BE373" i="1"/>
  <c r="BF373" i="1"/>
  <c r="AS374" i="1"/>
  <c r="AV374" i="1"/>
  <c r="AU374" i="1" s="1"/>
  <c r="AT374" i="1" s="1"/>
  <c r="BC374" i="1"/>
  <c r="BE374" i="1"/>
  <c r="BF374" i="1"/>
  <c r="AS375" i="1"/>
  <c r="AV375" i="1"/>
  <c r="AU375" i="1" s="1"/>
  <c r="AT375" i="1" s="1"/>
  <c r="BC375" i="1"/>
  <c r="BE375" i="1"/>
  <c r="BF375" i="1"/>
  <c r="AS376" i="1"/>
  <c r="AV376" i="1"/>
  <c r="AU376" i="1" s="1"/>
  <c r="AT376" i="1" s="1"/>
  <c r="BC376" i="1"/>
  <c r="BE376" i="1"/>
  <c r="BF376" i="1"/>
  <c r="AS377" i="1"/>
  <c r="AV377" i="1"/>
  <c r="AU377" i="1" s="1"/>
  <c r="AT377" i="1" s="1"/>
  <c r="AX377" i="1" s="1"/>
  <c r="BC377" i="1"/>
  <c r="BE377" i="1"/>
  <c r="BF377" i="1"/>
  <c r="AS378" i="1"/>
  <c r="AV378" i="1"/>
  <c r="AU378" i="1" s="1"/>
  <c r="AT378" i="1" s="1"/>
  <c r="BC378" i="1"/>
  <c r="BE378" i="1"/>
  <c r="BF378" i="1"/>
  <c r="AS379" i="1"/>
  <c r="AV379" i="1"/>
  <c r="AU379" i="1" s="1"/>
  <c r="AT379" i="1" s="1"/>
  <c r="BC379" i="1"/>
  <c r="BE379" i="1"/>
  <c r="BF379" i="1"/>
  <c r="AS380" i="1"/>
  <c r="AV380" i="1"/>
  <c r="AU380" i="1" s="1"/>
  <c r="AT380" i="1" s="1"/>
  <c r="BC380" i="1"/>
  <c r="BE380" i="1"/>
  <c r="BF380" i="1"/>
  <c r="AS381" i="1"/>
  <c r="AV381" i="1"/>
  <c r="AU381" i="1" s="1"/>
  <c r="AT381" i="1" s="1"/>
  <c r="BC381" i="1"/>
  <c r="BE381" i="1"/>
  <c r="BF381" i="1"/>
  <c r="AS382" i="1"/>
  <c r="AV382" i="1"/>
  <c r="AU382" i="1" s="1"/>
  <c r="AT382" i="1" s="1"/>
  <c r="BC382" i="1"/>
  <c r="BE382" i="1"/>
  <c r="BF382" i="1"/>
  <c r="AS383" i="1"/>
  <c r="AV383" i="1"/>
  <c r="AU383" i="1" s="1"/>
  <c r="AT383" i="1" s="1"/>
  <c r="BC383" i="1"/>
  <c r="BE383" i="1"/>
  <c r="BF383" i="1"/>
  <c r="AS384" i="1"/>
  <c r="AV384" i="1"/>
  <c r="AU384" i="1" s="1"/>
  <c r="AT384" i="1" s="1"/>
  <c r="BC384" i="1"/>
  <c r="BE384" i="1"/>
  <c r="BF384" i="1"/>
  <c r="AS385" i="1"/>
  <c r="AV385" i="1"/>
  <c r="AU385" i="1" s="1"/>
  <c r="AT385" i="1" s="1"/>
  <c r="BC385" i="1"/>
  <c r="BE385" i="1"/>
  <c r="BF385" i="1"/>
  <c r="AS386" i="1"/>
  <c r="AV386" i="1"/>
  <c r="AU386" i="1" s="1"/>
  <c r="AT386" i="1" s="1"/>
  <c r="BC386" i="1"/>
  <c r="BE386" i="1"/>
  <c r="BF386" i="1"/>
  <c r="AS387" i="1"/>
  <c r="AV387" i="1"/>
  <c r="AU387" i="1" s="1"/>
  <c r="AT387" i="1" s="1"/>
  <c r="BC387" i="1"/>
  <c r="BE387" i="1"/>
  <c r="BF387" i="1"/>
  <c r="AS388" i="1"/>
  <c r="AV388" i="1"/>
  <c r="AU388" i="1" s="1"/>
  <c r="AT388" i="1" s="1"/>
  <c r="BC388" i="1"/>
  <c r="BE388" i="1"/>
  <c r="BF388" i="1"/>
  <c r="AS389" i="1"/>
  <c r="AV389" i="1"/>
  <c r="AU389" i="1" s="1"/>
  <c r="AT389" i="1" s="1"/>
  <c r="BC389" i="1"/>
  <c r="BE389" i="1"/>
  <c r="BF389" i="1"/>
  <c r="AS390" i="1"/>
  <c r="AV390" i="1"/>
  <c r="AU390" i="1" s="1"/>
  <c r="AT390" i="1" s="1"/>
  <c r="BC390" i="1"/>
  <c r="BE390" i="1"/>
  <c r="BF390" i="1"/>
  <c r="AS391" i="1"/>
  <c r="AV391" i="1"/>
  <c r="AU391" i="1" s="1"/>
  <c r="AT391" i="1" s="1"/>
  <c r="BC391" i="1"/>
  <c r="BE391" i="1"/>
  <c r="BF391" i="1"/>
  <c r="AS392" i="1"/>
  <c r="AV392" i="1"/>
  <c r="AU392" i="1" s="1"/>
  <c r="AT392" i="1" s="1"/>
  <c r="BC392" i="1"/>
  <c r="BE392" i="1"/>
  <c r="BF392" i="1"/>
  <c r="AS393" i="1"/>
  <c r="AV393" i="1"/>
  <c r="AU393" i="1" s="1"/>
  <c r="AT393" i="1" s="1"/>
  <c r="BC393" i="1"/>
  <c r="BE393" i="1"/>
  <c r="BF393" i="1"/>
  <c r="AS394" i="1"/>
  <c r="AV394" i="1"/>
  <c r="AU394" i="1" s="1"/>
  <c r="AT394" i="1" s="1"/>
  <c r="BC394" i="1"/>
  <c r="BE394" i="1"/>
  <c r="BF394" i="1"/>
  <c r="AS395" i="1"/>
  <c r="AV395" i="1"/>
  <c r="AU395" i="1" s="1"/>
  <c r="AT395" i="1" s="1"/>
  <c r="BC395" i="1"/>
  <c r="BE395" i="1"/>
  <c r="BF395" i="1"/>
  <c r="AS396" i="1"/>
  <c r="AV396" i="1"/>
  <c r="AU396" i="1" s="1"/>
  <c r="AT396" i="1" s="1"/>
  <c r="BC396" i="1"/>
  <c r="BE396" i="1"/>
  <c r="BF396" i="1"/>
  <c r="AS397" i="1"/>
  <c r="AV397" i="1"/>
  <c r="AU397" i="1" s="1"/>
  <c r="AT397" i="1" s="1"/>
  <c r="BC397" i="1"/>
  <c r="BE397" i="1"/>
  <c r="BF397" i="1"/>
  <c r="AS398" i="1"/>
  <c r="AV398" i="1"/>
  <c r="AU398" i="1" s="1"/>
  <c r="AT398" i="1" s="1"/>
  <c r="BC398" i="1"/>
  <c r="BE398" i="1"/>
  <c r="BF398" i="1"/>
  <c r="AS399" i="1"/>
  <c r="AV399" i="1"/>
  <c r="AU399" i="1" s="1"/>
  <c r="AT399" i="1" s="1"/>
  <c r="BC399" i="1"/>
  <c r="BE399" i="1"/>
  <c r="BF399" i="1"/>
  <c r="AS400" i="1"/>
  <c r="AV400" i="1"/>
  <c r="AU400" i="1" s="1"/>
  <c r="AT400" i="1" s="1"/>
  <c r="BC400" i="1"/>
  <c r="BE400" i="1"/>
  <c r="BF400" i="1"/>
  <c r="AS401" i="1"/>
  <c r="AV401" i="1"/>
  <c r="AU401" i="1" s="1"/>
  <c r="AT401" i="1" s="1"/>
  <c r="BC401" i="1"/>
  <c r="BE401" i="1"/>
  <c r="BF401" i="1"/>
  <c r="AS402" i="1"/>
  <c r="AV402" i="1"/>
  <c r="AU402" i="1" s="1"/>
  <c r="AT402" i="1" s="1"/>
  <c r="BC402" i="1"/>
  <c r="BE402" i="1"/>
  <c r="BF402" i="1"/>
  <c r="AS403" i="1"/>
  <c r="AV403" i="1"/>
  <c r="AU403" i="1" s="1"/>
  <c r="AT403" i="1" s="1"/>
  <c r="BC403" i="1"/>
  <c r="BE403" i="1"/>
  <c r="BF403" i="1"/>
  <c r="BA357" i="1" l="1"/>
  <c r="BA370" i="1"/>
  <c r="AX343" i="1"/>
  <c r="AZ343" i="1"/>
  <c r="AY343" i="1"/>
  <c r="AX371" i="1"/>
  <c r="AW371" i="1"/>
  <c r="AY371" i="1"/>
  <c r="AZ371" i="1"/>
  <c r="AX379" i="1"/>
  <c r="AZ379" i="1"/>
  <c r="AY379" i="1"/>
  <c r="AX375" i="1"/>
  <c r="AY375" i="1"/>
  <c r="AZ375" i="1"/>
  <c r="AX373" i="1"/>
  <c r="AZ373" i="1"/>
  <c r="AY373" i="1"/>
  <c r="AW373" i="1"/>
  <c r="AZ377" i="1"/>
  <c r="AZ330" i="1"/>
  <c r="AY377" i="1"/>
  <c r="AZ341" i="1"/>
  <c r="BA332" i="1"/>
  <c r="AZ331" i="1"/>
  <c r="AY341" i="1"/>
  <c r="AW331" i="1"/>
  <c r="AW328" i="1"/>
  <c r="AZ402" i="1"/>
  <c r="AW402" i="1"/>
  <c r="BA402" i="1"/>
  <c r="AX402" i="1"/>
  <c r="AY402" i="1"/>
  <c r="AY398" i="1"/>
  <c r="AZ398" i="1"/>
  <c r="AW398" i="1"/>
  <c r="BA398" i="1"/>
  <c r="AX398" i="1"/>
  <c r="AY394" i="1"/>
  <c r="AZ394" i="1"/>
  <c r="AW394" i="1"/>
  <c r="BA394" i="1"/>
  <c r="AX394" i="1"/>
  <c r="AY390" i="1"/>
  <c r="AZ390" i="1"/>
  <c r="AW390" i="1"/>
  <c r="BA390" i="1"/>
  <c r="AX390" i="1"/>
  <c r="AY386" i="1"/>
  <c r="AZ386" i="1"/>
  <c r="AW386" i="1"/>
  <c r="BA386" i="1"/>
  <c r="AX386" i="1"/>
  <c r="AY382" i="1"/>
  <c r="AZ382" i="1"/>
  <c r="AW382" i="1"/>
  <c r="BA382" i="1"/>
  <c r="AX382" i="1"/>
  <c r="AX378" i="1"/>
  <c r="BA378" i="1"/>
  <c r="AW378" i="1"/>
  <c r="AY378" i="1"/>
  <c r="AZ378" i="1"/>
  <c r="AX372" i="1"/>
  <c r="BA372" i="1"/>
  <c r="AW372" i="1"/>
  <c r="AY372" i="1"/>
  <c r="AZ372" i="1"/>
  <c r="AZ403" i="1"/>
  <c r="AW403" i="1"/>
  <c r="AX403" i="1"/>
  <c r="AY403" i="1"/>
  <c r="BA403" i="1"/>
  <c r="AY397" i="1"/>
  <c r="AZ397" i="1"/>
  <c r="AW397" i="1"/>
  <c r="BA397" i="1"/>
  <c r="AX397" i="1"/>
  <c r="AY393" i="1"/>
  <c r="AZ393" i="1"/>
  <c r="AW393" i="1"/>
  <c r="BA393" i="1"/>
  <c r="AX393" i="1"/>
  <c r="AZ389" i="1"/>
  <c r="AW389" i="1"/>
  <c r="BA389" i="1"/>
  <c r="AX389" i="1"/>
  <c r="AY389" i="1"/>
  <c r="AY385" i="1"/>
  <c r="AZ385" i="1"/>
  <c r="AW385" i="1"/>
  <c r="BA385" i="1"/>
  <c r="AX385" i="1"/>
  <c r="AX376" i="1"/>
  <c r="BA376" i="1"/>
  <c r="AW376" i="1"/>
  <c r="AY376" i="1"/>
  <c r="AZ376" i="1"/>
  <c r="AZ401" i="1"/>
  <c r="AW401" i="1"/>
  <c r="BA401" i="1"/>
  <c r="AX401" i="1"/>
  <c r="AY401" i="1"/>
  <c r="AY399" i="1"/>
  <c r="AZ399" i="1"/>
  <c r="AW399" i="1"/>
  <c r="BA399" i="1"/>
  <c r="AX399" i="1"/>
  <c r="AY395" i="1"/>
  <c r="AZ395" i="1"/>
  <c r="AW395" i="1"/>
  <c r="BA395" i="1"/>
  <c r="AX395" i="1"/>
  <c r="AY391" i="1"/>
  <c r="AZ391" i="1"/>
  <c r="AW391" i="1"/>
  <c r="BA391" i="1"/>
  <c r="AX391" i="1"/>
  <c r="AZ387" i="1"/>
  <c r="AW387" i="1"/>
  <c r="BA387" i="1"/>
  <c r="AX387" i="1"/>
  <c r="AY387" i="1"/>
  <c r="AY383" i="1"/>
  <c r="AZ383" i="1"/>
  <c r="AW383" i="1"/>
  <c r="BA383" i="1"/>
  <c r="AX383" i="1"/>
  <c r="AY381" i="1"/>
  <c r="AZ381" i="1"/>
  <c r="AW381" i="1"/>
  <c r="BA381" i="1"/>
  <c r="AX381" i="1"/>
  <c r="AX374" i="1"/>
  <c r="BA374" i="1"/>
  <c r="AW374" i="1"/>
  <c r="AY374" i="1"/>
  <c r="AZ374" i="1"/>
  <c r="AY400" i="1"/>
  <c r="AZ400" i="1"/>
  <c r="AW400" i="1"/>
  <c r="BA400" i="1"/>
  <c r="AX400" i="1"/>
  <c r="AZ396" i="1"/>
  <c r="AW396" i="1"/>
  <c r="BA396" i="1"/>
  <c r="AX396" i="1"/>
  <c r="AY396" i="1"/>
  <c r="AY392" i="1"/>
  <c r="AZ392" i="1"/>
  <c r="AW392" i="1"/>
  <c r="BA392" i="1"/>
  <c r="AX392" i="1"/>
  <c r="AY388" i="1"/>
  <c r="AZ388" i="1"/>
  <c r="AW388" i="1"/>
  <c r="BA388" i="1"/>
  <c r="AX388" i="1"/>
  <c r="AY384" i="1"/>
  <c r="AZ384" i="1"/>
  <c r="AW384" i="1"/>
  <c r="BA384" i="1"/>
  <c r="AX384" i="1"/>
  <c r="AY380" i="1"/>
  <c r="AZ380" i="1"/>
  <c r="AW380" i="1"/>
  <c r="BA380" i="1"/>
  <c r="AX380" i="1"/>
  <c r="AW379" i="1"/>
  <c r="AW377" i="1"/>
  <c r="AW375" i="1"/>
  <c r="AZ370" i="1"/>
  <c r="BA369" i="1"/>
  <c r="BA368" i="1"/>
  <c r="BA367" i="1"/>
  <c r="BA366" i="1"/>
  <c r="BA365" i="1"/>
  <c r="BA364" i="1"/>
  <c r="BA363" i="1"/>
  <c r="BA362" i="1"/>
  <c r="BA361" i="1"/>
  <c r="BA360" i="1"/>
  <c r="BA359" i="1"/>
  <c r="BA358" i="1"/>
  <c r="AX355" i="1"/>
  <c r="AY355" i="1"/>
  <c r="AZ355" i="1"/>
  <c r="AW355" i="1"/>
  <c r="BA355" i="1"/>
  <c r="AX351" i="1"/>
  <c r="AY351" i="1"/>
  <c r="AZ351" i="1"/>
  <c r="AW351" i="1"/>
  <c r="BA351" i="1"/>
  <c r="AX347" i="1"/>
  <c r="AY347" i="1"/>
  <c r="AZ347" i="1"/>
  <c r="AW347" i="1"/>
  <c r="BA347" i="1"/>
  <c r="AX342" i="1"/>
  <c r="AY342" i="1"/>
  <c r="AZ342" i="1"/>
  <c r="BA342" i="1"/>
  <c r="AW342" i="1"/>
  <c r="BA379" i="1"/>
  <c r="BA377" i="1"/>
  <c r="BA375" i="1"/>
  <c r="BA373" i="1"/>
  <c r="BA371" i="1"/>
  <c r="AY370" i="1"/>
  <c r="AZ369" i="1"/>
  <c r="AZ368" i="1"/>
  <c r="AZ367" i="1"/>
  <c r="AZ366" i="1"/>
  <c r="AZ365" i="1"/>
  <c r="AZ364" i="1"/>
  <c r="AZ363" i="1"/>
  <c r="AZ362" i="1"/>
  <c r="AZ361" i="1"/>
  <c r="AZ360" i="1"/>
  <c r="AZ359" i="1"/>
  <c r="AX357" i="1"/>
  <c r="AY357" i="1"/>
  <c r="AZ357" i="1"/>
  <c r="AX354" i="1"/>
  <c r="AY354" i="1"/>
  <c r="AZ354" i="1"/>
  <c r="AW354" i="1"/>
  <c r="BA354" i="1"/>
  <c r="AX350" i="1"/>
  <c r="AY350" i="1"/>
  <c r="AZ350" i="1"/>
  <c r="AW350" i="1"/>
  <c r="BA350" i="1"/>
  <c r="AX346" i="1"/>
  <c r="AY346" i="1"/>
  <c r="AZ346" i="1"/>
  <c r="AW346" i="1"/>
  <c r="BA346" i="1"/>
  <c r="AW370" i="1"/>
  <c r="AX358" i="1"/>
  <c r="AY358" i="1"/>
  <c r="AZ358" i="1"/>
  <c r="AX353" i="1"/>
  <c r="AY353" i="1"/>
  <c r="AZ353" i="1"/>
  <c r="AW353" i="1"/>
  <c r="BA353" i="1"/>
  <c r="AX349" i="1"/>
  <c r="AY349" i="1"/>
  <c r="AZ349" i="1"/>
  <c r="AW349" i="1"/>
  <c r="BA349" i="1"/>
  <c r="AX345" i="1"/>
  <c r="AY345" i="1"/>
  <c r="AZ345" i="1"/>
  <c r="AW345" i="1"/>
  <c r="BA345" i="1"/>
  <c r="AX369" i="1"/>
  <c r="AY369" i="1"/>
  <c r="AX368" i="1"/>
  <c r="AY368" i="1"/>
  <c r="AX367" i="1"/>
  <c r="AY367" i="1"/>
  <c r="AX366" i="1"/>
  <c r="AY366" i="1"/>
  <c r="AX365" i="1"/>
  <c r="AY365" i="1"/>
  <c r="AX364" i="1"/>
  <c r="AY364" i="1"/>
  <c r="AX363" i="1"/>
  <c r="AY363" i="1"/>
  <c r="AX362" i="1"/>
  <c r="AY362" i="1"/>
  <c r="AX361" i="1"/>
  <c r="AY361" i="1"/>
  <c r="AX360" i="1"/>
  <c r="AY360" i="1"/>
  <c r="AX359" i="1"/>
  <c r="AY359" i="1"/>
  <c r="AX356" i="1"/>
  <c r="AY356" i="1"/>
  <c r="AZ356" i="1"/>
  <c r="AW356" i="1"/>
  <c r="AX352" i="1"/>
  <c r="AY352" i="1"/>
  <c r="AZ352" i="1"/>
  <c r="AW352" i="1"/>
  <c r="BA352" i="1"/>
  <c r="AX348" i="1"/>
  <c r="AY348" i="1"/>
  <c r="AZ348" i="1"/>
  <c r="AW348" i="1"/>
  <c r="BA348" i="1"/>
  <c r="AX344" i="1"/>
  <c r="AY344" i="1"/>
  <c r="AZ344" i="1"/>
  <c r="AW344" i="1"/>
  <c r="BA344" i="1"/>
  <c r="AX340" i="1"/>
  <c r="AY340" i="1"/>
  <c r="AX339" i="1"/>
  <c r="AY339" i="1"/>
  <c r="AX338" i="1"/>
  <c r="AY338" i="1"/>
  <c r="AX337" i="1"/>
  <c r="AY337" i="1"/>
  <c r="AX336" i="1"/>
  <c r="AY336" i="1"/>
  <c r="AX335" i="1"/>
  <c r="AY335" i="1"/>
  <c r="AX334" i="1"/>
  <c r="AY334" i="1"/>
  <c r="AX333" i="1"/>
  <c r="AY333" i="1"/>
  <c r="AX332" i="1"/>
  <c r="AY332" i="1"/>
  <c r="AX331" i="1"/>
  <c r="AY331" i="1"/>
  <c r="AX330" i="1"/>
  <c r="AY330" i="1"/>
  <c r="AX329" i="1"/>
  <c r="AY329" i="1"/>
  <c r="BA327" i="1"/>
  <c r="BA330" i="1"/>
  <c r="BA329" i="1"/>
  <c r="AW343" i="1"/>
  <c r="AW341" i="1"/>
  <c r="AZ340" i="1"/>
  <c r="AZ339" i="1"/>
  <c r="AZ338" i="1"/>
  <c r="AZ337" i="1"/>
  <c r="AZ336" i="1"/>
  <c r="AZ335" i="1"/>
  <c r="AZ334" i="1"/>
  <c r="AZ333" i="1"/>
  <c r="AX327" i="1"/>
  <c r="AY327" i="1"/>
  <c r="AZ327" i="1"/>
  <c r="BA343" i="1"/>
  <c r="BA341" i="1"/>
  <c r="AW340" i="1"/>
  <c r="AW339" i="1"/>
  <c r="AW338" i="1"/>
  <c r="AW337" i="1"/>
  <c r="AW336" i="1"/>
  <c r="AW335" i="1"/>
  <c r="AW334" i="1"/>
  <c r="AW333" i="1"/>
  <c r="AW332" i="1"/>
  <c r="AX328" i="1"/>
  <c r="AY328" i="1"/>
  <c r="AZ328" i="1"/>
  <c r="H84" i="7"/>
  <c r="I101" i="7"/>
  <c r="H5" i="7"/>
  <c r="M37" i="21" l="1"/>
  <c r="H52" i="13"/>
  <c r="H51" i="13"/>
  <c r="H50" i="13"/>
  <c r="H49" i="13"/>
  <c r="H48" i="13"/>
  <c r="H47" i="13"/>
  <c r="H46" i="13"/>
  <c r="H45" i="13"/>
  <c r="I45" i="13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N37" i="13" s="1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N13" i="13" s="1"/>
  <c r="C1" i="13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N37" i="14" s="1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I13" i="14" s="1"/>
  <c r="H12" i="14"/>
  <c r="H11" i="14"/>
  <c r="H10" i="14"/>
  <c r="H9" i="14"/>
  <c r="H8" i="14"/>
  <c r="H7" i="14"/>
  <c r="H6" i="14"/>
  <c r="H5" i="14"/>
  <c r="I5" i="14" s="1"/>
  <c r="C1" i="14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N37" i="15" s="1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I13" i="15" s="1"/>
  <c r="H12" i="15"/>
  <c r="H11" i="15"/>
  <c r="H10" i="15"/>
  <c r="H9" i="15"/>
  <c r="H8" i="15"/>
  <c r="H7" i="15"/>
  <c r="H6" i="15"/>
  <c r="H5" i="15"/>
  <c r="I5" i="15" s="1"/>
  <c r="C1" i="15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I37" i="16" s="1"/>
  <c r="H36" i="16"/>
  <c r="H35" i="16"/>
  <c r="H34" i="16"/>
  <c r="H33" i="16"/>
  <c r="H32" i="16"/>
  <c r="H31" i="16"/>
  <c r="H30" i="16"/>
  <c r="H29" i="16"/>
  <c r="I29" i="16" s="1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I5" i="16" s="1"/>
  <c r="C1" i="16"/>
  <c r="F184" i="17"/>
  <c r="E184" i="17"/>
  <c r="F183" i="17"/>
  <c r="E183" i="17"/>
  <c r="F182" i="17"/>
  <c r="E182" i="17"/>
  <c r="F181" i="17"/>
  <c r="E181" i="17"/>
  <c r="F180" i="17"/>
  <c r="E180" i="17"/>
  <c r="F179" i="17"/>
  <c r="E179" i="17"/>
  <c r="F178" i="17"/>
  <c r="E178" i="17"/>
  <c r="F177" i="17"/>
  <c r="E177" i="17"/>
  <c r="F176" i="17"/>
  <c r="E176" i="17"/>
  <c r="F175" i="17"/>
  <c r="E175" i="17"/>
  <c r="F174" i="17"/>
  <c r="E174" i="17"/>
  <c r="F173" i="17"/>
  <c r="E173" i="17"/>
  <c r="F172" i="17"/>
  <c r="E172" i="17"/>
  <c r="F171" i="17"/>
  <c r="E171" i="17"/>
  <c r="F170" i="17"/>
  <c r="E170" i="17"/>
  <c r="F169" i="17"/>
  <c r="E169" i="17"/>
  <c r="F168" i="17"/>
  <c r="E168" i="17"/>
  <c r="F167" i="17"/>
  <c r="E167" i="17"/>
  <c r="F166" i="17"/>
  <c r="E166" i="17"/>
  <c r="F165" i="17"/>
  <c r="E165" i="17"/>
  <c r="F164" i="17"/>
  <c r="E164" i="17"/>
  <c r="F163" i="17"/>
  <c r="E163" i="17"/>
  <c r="F162" i="17"/>
  <c r="E162" i="17"/>
  <c r="F161" i="17"/>
  <c r="E161" i="17"/>
  <c r="F160" i="17"/>
  <c r="E160" i="17"/>
  <c r="F159" i="17"/>
  <c r="E159" i="17"/>
  <c r="F158" i="17"/>
  <c r="E158" i="17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8" i="17"/>
  <c r="E148" i="17"/>
  <c r="F147" i="17"/>
  <c r="E147" i="17"/>
  <c r="F146" i="17"/>
  <c r="E146" i="17"/>
  <c r="F145" i="17"/>
  <c r="E145" i="17"/>
  <c r="F144" i="17"/>
  <c r="E144" i="17"/>
  <c r="F143" i="17"/>
  <c r="E143" i="17"/>
  <c r="F142" i="17"/>
  <c r="E142" i="17"/>
  <c r="F141" i="17"/>
  <c r="E141" i="17"/>
  <c r="F140" i="17"/>
  <c r="E140" i="17"/>
  <c r="F139" i="17"/>
  <c r="E139" i="17"/>
  <c r="F138" i="17"/>
  <c r="E138" i="17"/>
  <c r="F137" i="17"/>
  <c r="E137" i="17"/>
  <c r="F136" i="17"/>
  <c r="E136" i="17"/>
  <c r="F135" i="17"/>
  <c r="E135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F127" i="17"/>
  <c r="E127" i="17"/>
  <c r="F126" i="17"/>
  <c r="E126" i="17"/>
  <c r="F125" i="17"/>
  <c r="E125" i="17"/>
  <c r="F124" i="17"/>
  <c r="E124" i="17"/>
  <c r="F123" i="17"/>
  <c r="E123" i="17"/>
  <c r="F122" i="17"/>
  <c r="E122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84" i="17"/>
  <c r="E84" i="17"/>
  <c r="F83" i="17"/>
  <c r="E83" i="17"/>
  <c r="F82" i="17"/>
  <c r="E82" i="17"/>
  <c r="F81" i="17"/>
  <c r="E81" i="17"/>
  <c r="F80" i="17"/>
  <c r="E80" i="17"/>
  <c r="F79" i="17"/>
  <c r="E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F72" i="17"/>
  <c r="E72" i="17"/>
  <c r="F71" i="17"/>
  <c r="E71" i="17"/>
  <c r="F70" i="17"/>
  <c r="E70" i="17"/>
  <c r="F69" i="17"/>
  <c r="E69" i="17"/>
  <c r="F68" i="17"/>
  <c r="E68" i="17"/>
  <c r="F67" i="17"/>
  <c r="E67" i="17"/>
  <c r="F66" i="17"/>
  <c r="E66" i="17"/>
  <c r="F65" i="17"/>
  <c r="E65" i="17"/>
  <c r="F64" i="17"/>
  <c r="E64" i="17"/>
  <c r="F63" i="17"/>
  <c r="E63" i="17"/>
  <c r="F62" i="17"/>
  <c r="E62" i="17"/>
  <c r="F61" i="17"/>
  <c r="E61" i="17"/>
  <c r="F60" i="17"/>
  <c r="E60" i="17"/>
  <c r="F59" i="17"/>
  <c r="E59" i="17"/>
  <c r="F58" i="17"/>
  <c r="E58" i="17"/>
  <c r="F57" i="17"/>
  <c r="E57" i="17"/>
  <c r="F56" i="17"/>
  <c r="E56" i="17"/>
  <c r="F55" i="17"/>
  <c r="E55" i="17"/>
  <c r="F54" i="17"/>
  <c r="E54" i="17"/>
  <c r="F53" i="17"/>
  <c r="E53" i="17"/>
  <c r="H52" i="17"/>
  <c r="F52" i="17"/>
  <c r="E52" i="17"/>
  <c r="H51" i="17"/>
  <c r="F51" i="17"/>
  <c r="E51" i="17"/>
  <c r="H50" i="17"/>
  <c r="F50" i="17"/>
  <c r="E50" i="17"/>
  <c r="H49" i="17"/>
  <c r="F49" i="17"/>
  <c r="E49" i="17"/>
  <c r="H48" i="17"/>
  <c r="F48" i="17"/>
  <c r="E48" i="17"/>
  <c r="H47" i="17"/>
  <c r="F47" i="17"/>
  <c r="E47" i="17"/>
  <c r="H46" i="17"/>
  <c r="F46" i="17"/>
  <c r="E46" i="17"/>
  <c r="H45" i="17"/>
  <c r="F45" i="17"/>
  <c r="E45" i="17"/>
  <c r="H44" i="17"/>
  <c r="F44" i="17"/>
  <c r="E44" i="17"/>
  <c r="H43" i="17"/>
  <c r="F43" i="17"/>
  <c r="E43" i="17"/>
  <c r="H42" i="17"/>
  <c r="F42" i="17"/>
  <c r="E42" i="17"/>
  <c r="H41" i="17"/>
  <c r="F41" i="17"/>
  <c r="E41" i="17"/>
  <c r="H40" i="17"/>
  <c r="F40" i="17"/>
  <c r="E40" i="17"/>
  <c r="H39" i="17"/>
  <c r="F39" i="17"/>
  <c r="E39" i="17"/>
  <c r="H38" i="17"/>
  <c r="F38" i="17"/>
  <c r="E38" i="17"/>
  <c r="H37" i="17"/>
  <c r="F37" i="17"/>
  <c r="E37" i="17"/>
  <c r="H36" i="17"/>
  <c r="F36" i="17"/>
  <c r="E36" i="17"/>
  <c r="H35" i="17"/>
  <c r="F35" i="17"/>
  <c r="E35" i="17"/>
  <c r="H34" i="17"/>
  <c r="F34" i="17"/>
  <c r="E34" i="17"/>
  <c r="H33" i="17"/>
  <c r="F33" i="17"/>
  <c r="E33" i="17"/>
  <c r="H32" i="17"/>
  <c r="F32" i="17"/>
  <c r="E32" i="17"/>
  <c r="H31" i="17"/>
  <c r="F31" i="17"/>
  <c r="E31" i="17"/>
  <c r="H30" i="17"/>
  <c r="F30" i="17"/>
  <c r="E30" i="17"/>
  <c r="H29" i="17"/>
  <c r="N37" i="17" s="1"/>
  <c r="F29" i="17"/>
  <c r="E29" i="17"/>
  <c r="H28" i="17"/>
  <c r="F28" i="17"/>
  <c r="E28" i="17"/>
  <c r="H27" i="17"/>
  <c r="F27" i="17"/>
  <c r="E27" i="17"/>
  <c r="H26" i="17"/>
  <c r="F26" i="17"/>
  <c r="E26" i="17"/>
  <c r="H25" i="17"/>
  <c r="F25" i="17"/>
  <c r="E25" i="17"/>
  <c r="H24" i="17"/>
  <c r="F24" i="17"/>
  <c r="E24" i="17"/>
  <c r="H23" i="17"/>
  <c r="F23" i="17"/>
  <c r="E23" i="17"/>
  <c r="H22" i="17"/>
  <c r="F22" i="17"/>
  <c r="E22" i="17"/>
  <c r="H21" i="17"/>
  <c r="F21" i="17"/>
  <c r="E21" i="17"/>
  <c r="H20" i="17"/>
  <c r="F20" i="17"/>
  <c r="E20" i="17"/>
  <c r="H19" i="17"/>
  <c r="F19" i="17"/>
  <c r="E19" i="17"/>
  <c r="H18" i="17"/>
  <c r="F18" i="17"/>
  <c r="E18" i="17"/>
  <c r="H17" i="17"/>
  <c r="F17" i="17"/>
  <c r="E17" i="17"/>
  <c r="H16" i="17"/>
  <c r="F16" i="17"/>
  <c r="E16" i="17"/>
  <c r="H15" i="17"/>
  <c r="F15" i="17"/>
  <c r="E15" i="17"/>
  <c r="H14" i="17"/>
  <c r="F14" i="17"/>
  <c r="E14" i="17"/>
  <c r="H13" i="17"/>
  <c r="F13" i="17"/>
  <c r="E13" i="17"/>
  <c r="H12" i="17"/>
  <c r="F12" i="17"/>
  <c r="E12" i="17"/>
  <c r="H11" i="17"/>
  <c r="F11" i="17"/>
  <c r="E11" i="17"/>
  <c r="H10" i="17"/>
  <c r="F10" i="17"/>
  <c r="E10" i="17"/>
  <c r="H9" i="17"/>
  <c r="F9" i="17"/>
  <c r="E9" i="17"/>
  <c r="H8" i="17"/>
  <c r="F8" i="17"/>
  <c r="E8" i="17"/>
  <c r="H7" i="17"/>
  <c r="F7" i="17"/>
  <c r="E7" i="17"/>
  <c r="H6" i="17"/>
  <c r="F6" i="17"/>
  <c r="E6" i="17"/>
  <c r="H5" i="17"/>
  <c r="G5" i="17"/>
  <c r="F5" i="17"/>
  <c r="E5" i="17"/>
  <c r="C1" i="17"/>
  <c r="F184" i="18"/>
  <c r="E184" i="18"/>
  <c r="F183" i="18"/>
  <c r="E183" i="18"/>
  <c r="F182" i="18"/>
  <c r="E182" i="18"/>
  <c r="F181" i="18"/>
  <c r="E181" i="18"/>
  <c r="F180" i="18"/>
  <c r="E180" i="18"/>
  <c r="F179" i="18"/>
  <c r="E179" i="18"/>
  <c r="F178" i="18"/>
  <c r="E178" i="18"/>
  <c r="F177" i="18"/>
  <c r="E177" i="18"/>
  <c r="F176" i="18"/>
  <c r="E176" i="18"/>
  <c r="F175" i="18"/>
  <c r="E175" i="18"/>
  <c r="F174" i="18"/>
  <c r="E174" i="18"/>
  <c r="F173" i="18"/>
  <c r="E173" i="18"/>
  <c r="F172" i="18"/>
  <c r="E172" i="18"/>
  <c r="F171" i="18"/>
  <c r="E171" i="18"/>
  <c r="F170" i="18"/>
  <c r="E170" i="18"/>
  <c r="F169" i="18"/>
  <c r="E169" i="18"/>
  <c r="F168" i="18"/>
  <c r="E168" i="18"/>
  <c r="F167" i="18"/>
  <c r="E167" i="18"/>
  <c r="F166" i="18"/>
  <c r="E166" i="18"/>
  <c r="F165" i="18"/>
  <c r="E165" i="18"/>
  <c r="F164" i="18"/>
  <c r="E164" i="18"/>
  <c r="F163" i="18"/>
  <c r="E163" i="18"/>
  <c r="F162" i="18"/>
  <c r="E162" i="18"/>
  <c r="F161" i="18"/>
  <c r="E161" i="18"/>
  <c r="F160" i="18"/>
  <c r="E160" i="18"/>
  <c r="F159" i="18"/>
  <c r="E159" i="18"/>
  <c r="F158" i="18"/>
  <c r="E158" i="18"/>
  <c r="F157" i="18"/>
  <c r="E157" i="18"/>
  <c r="F156" i="18"/>
  <c r="E156" i="18"/>
  <c r="F155" i="18"/>
  <c r="E155" i="18"/>
  <c r="F154" i="18"/>
  <c r="E154" i="18"/>
  <c r="F153" i="18"/>
  <c r="E153" i="18"/>
  <c r="F152" i="18"/>
  <c r="E152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H52" i="18"/>
  <c r="F52" i="18"/>
  <c r="E52" i="18"/>
  <c r="H51" i="18"/>
  <c r="F51" i="18"/>
  <c r="E51" i="18"/>
  <c r="H50" i="18"/>
  <c r="F50" i="18"/>
  <c r="E50" i="18"/>
  <c r="H49" i="18"/>
  <c r="F49" i="18"/>
  <c r="E49" i="18"/>
  <c r="H48" i="18"/>
  <c r="F48" i="18"/>
  <c r="E48" i="18"/>
  <c r="H47" i="18"/>
  <c r="F47" i="18"/>
  <c r="E47" i="18"/>
  <c r="H46" i="18"/>
  <c r="F46" i="18"/>
  <c r="E46" i="18"/>
  <c r="H45" i="18"/>
  <c r="F45" i="18"/>
  <c r="E45" i="18"/>
  <c r="H44" i="18"/>
  <c r="F44" i="18"/>
  <c r="E44" i="18"/>
  <c r="H43" i="18"/>
  <c r="F43" i="18"/>
  <c r="E43" i="18"/>
  <c r="H42" i="18"/>
  <c r="F42" i="18"/>
  <c r="E42" i="18"/>
  <c r="H41" i="18"/>
  <c r="F41" i="18"/>
  <c r="E41" i="18"/>
  <c r="H40" i="18"/>
  <c r="F40" i="18"/>
  <c r="E40" i="18"/>
  <c r="H39" i="18"/>
  <c r="F39" i="18"/>
  <c r="E39" i="18"/>
  <c r="H38" i="18"/>
  <c r="F38" i="18"/>
  <c r="E38" i="18"/>
  <c r="H37" i="18"/>
  <c r="F37" i="18"/>
  <c r="E37" i="18"/>
  <c r="H36" i="18"/>
  <c r="F36" i="18"/>
  <c r="E36" i="18"/>
  <c r="H35" i="18"/>
  <c r="F35" i="18"/>
  <c r="E35" i="18"/>
  <c r="H34" i="18"/>
  <c r="F34" i="18"/>
  <c r="E34" i="18"/>
  <c r="H33" i="18"/>
  <c r="F33" i="18"/>
  <c r="E33" i="18"/>
  <c r="H32" i="18"/>
  <c r="F32" i="18"/>
  <c r="E32" i="18"/>
  <c r="H31" i="18"/>
  <c r="F31" i="18"/>
  <c r="E31" i="18"/>
  <c r="H30" i="18"/>
  <c r="F30" i="18"/>
  <c r="E30" i="18"/>
  <c r="H29" i="18"/>
  <c r="N37" i="18" s="1"/>
  <c r="F29" i="18"/>
  <c r="E29" i="18"/>
  <c r="H28" i="18"/>
  <c r="F28" i="18"/>
  <c r="E28" i="18"/>
  <c r="H27" i="18"/>
  <c r="F27" i="18"/>
  <c r="E27" i="18"/>
  <c r="H26" i="18"/>
  <c r="F26" i="18"/>
  <c r="E26" i="18"/>
  <c r="H25" i="18"/>
  <c r="F25" i="18"/>
  <c r="E25" i="18"/>
  <c r="H24" i="18"/>
  <c r="F24" i="18"/>
  <c r="E24" i="18"/>
  <c r="H23" i="18"/>
  <c r="F23" i="18"/>
  <c r="E23" i="18"/>
  <c r="H22" i="18"/>
  <c r="F22" i="18"/>
  <c r="E22" i="18"/>
  <c r="H21" i="18"/>
  <c r="G21" i="18"/>
  <c r="F21" i="18"/>
  <c r="E21" i="18"/>
  <c r="H20" i="18"/>
  <c r="G20" i="18"/>
  <c r="F20" i="18"/>
  <c r="E20" i="18"/>
  <c r="H19" i="18"/>
  <c r="G19" i="18"/>
  <c r="F19" i="18"/>
  <c r="E19" i="18"/>
  <c r="H18" i="18"/>
  <c r="G18" i="18"/>
  <c r="F18" i="18"/>
  <c r="E18" i="18"/>
  <c r="H17" i="18"/>
  <c r="G17" i="18"/>
  <c r="F17" i="18"/>
  <c r="E17" i="18"/>
  <c r="H16" i="18"/>
  <c r="G16" i="18"/>
  <c r="F16" i="18"/>
  <c r="E16" i="18"/>
  <c r="H15" i="18"/>
  <c r="G15" i="18"/>
  <c r="F15" i="18"/>
  <c r="E15" i="18"/>
  <c r="H14" i="18"/>
  <c r="G14" i="18"/>
  <c r="F14" i="18"/>
  <c r="E14" i="18"/>
  <c r="H13" i="18"/>
  <c r="G13" i="18"/>
  <c r="F13" i="18"/>
  <c r="E13" i="18"/>
  <c r="H12" i="18"/>
  <c r="G12" i="18"/>
  <c r="F12" i="18"/>
  <c r="E12" i="18"/>
  <c r="H11" i="18"/>
  <c r="G11" i="18"/>
  <c r="F11" i="18"/>
  <c r="E11" i="18"/>
  <c r="H10" i="18"/>
  <c r="G10" i="18"/>
  <c r="F10" i="18"/>
  <c r="E10" i="18"/>
  <c r="H9" i="18"/>
  <c r="G9" i="18"/>
  <c r="F9" i="18"/>
  <c r="E9" i="18"/>
  <c r="H8" i="18"/>
  <c r="G8" i="18"/>
  <c r="F8" i="18"/>
  <c r="E8" i="18"/>
  <c r="H7" i="18"/>
  <c r="G7" i="18"/>
  <c r="F7" i="18"/>
  <c r="E7" i="18"/>
  <c r="H6" i="18"/>
  <c r="G6" i="18"/>
  <c r="F6" i="18"/>
  <c r="E6" i="18"/>
  <c r="H5" i="18"/>
  <c r="I5" i="18" s="1"/>
  <c r="G5" i="18"/>
  <c r="F5" i="18"/>
  <c r="E5" i="18"/>
  <c r="C1" i="18"/>
  <c r="H184" i="19"/>
  <c r="F184" i="19"/>
  <c r="E184" i="19"/>
  <c r="H183" i="19"/>
  <c r="F183" i="19"/>
  <c r="E183" i="19"/>
  <c r="H182" i="19"/>
  <c r="F182" i="19"/>
  <c r="E182" i="19"/>
  <c r="H181" i="19"/>
  <c r="F181" i="19"/>
  <c r="E181" i="19"/>
  <c r="H180" i="19"/>
  <c r="F180" i="19"/>
  <c r="E180" i="19"/>
  <c r="H179" i="19"/>
  <c r="F179" i="19"/>
  <c r="E179" i="19"/>
  <c r="H178" i="19"/>
  <c r="F178" i="19"/>
  <c r="E178" i="19"/>
  <c r="H177" i="19"/>
  <c r="I177" i="19" s="1"/>
  <c r="F177" i="19"/>
  <c r="E177" i="19"/>
  <c r="H176" i="19"/>
  <c r="F176" i="19"/>
  <c r="E176" i="19"/>
  <c r="H175" i="19"/>
  <c r="F175" i="19"/>
  <c r="E175" i="19"/>
  <c r="H174" i="19"/>
  <c r="F174" i="19"/>
  <c r="E174" i="19"/>
  <c r="H173" i="19"/>
  <c r="F173" i="19"/>
  <c r="E173" i="19"/>
  <c r="H172" i="19"/>
  <c r="F172" i="19"/>
  <c r="E172" i="19"/>
  <c r="H171" i="19"/>
  <c r="F171" i="19"/>
  <c r="E171" i="19"/>
  <c r="F170" i="19"/>
  <c r="E170" i="19"/>
  <c r="I169" i="19"/>
  <c r="F169" i="19"/>
  <c r="E169" i="19"/>
  <c r="H168" i="19"/>
  <c r="F168" i="19"/>
  <c r="E168" i="19"/>
  <c r="H167" i="19"/>
  <c r="F167" i="19"/>
  <c r="E167" i="19"/>
  <c r="H166" i="19"/>
  <c r="F166" i="19"/>
  <c r="E166" i="19"/>
  <c r="H165" i="19"/>
  <c r="F165" i="19"/>
  <c r="E165" i="19"/>
  <c r="H164" i="19"/>
  <c r="F164" i="19"/>
  <c r="E164" i="19"/>
  <c r="H163" i="19"/>
  <c r="F163" i="19"/>
  <c r="E163" i="19"/>
  <c r="H162" i="19"/>
  <c r="F162" i="19"/>
  <c r="E162" i="19"/>
  <c r="H161" i="19"/>
  <c r="I161" i="19" s="1"/>
  <c r="F161" i="19"/>
  <c r="E161" i="19"/>
  <c r="H160" i="19"/>
  <c r="F160" i="19"/>
  <c r="E160" i="19"/>
  <c r="H159" i="19"/>
  <c r="F159" i="19"/>
  <c r="E159" i="19"/>
  <c r="H158" i="19"/>
  <c r="F158" i="19"/>
  <c r="E158" i="19"/>
  <c r="H157" i="19"/>
  <c r="F157" i="19"/>
  <c r="E157" i="19"/>
  <c r="H156" i="19"/>
  <c r="F156" i="19"/>
  <c r="E156" i="19"/>
  <c r="H155" i="19"/>
  <c r="F155" i="19"/>
  <c r="E155" i="19"/>
  <c r="H154" i="19"/>
  <c r="F154" i="19"/>
  <c r="E154" i="19"/>
  <c r="H153" i="19"/>
  <c r="I153" i="19" s="1"/>
  <c r="F153" i="19"/>
  <c r="E153" i="19"/>
  <c r="H152" i="19"/>
  <c r="F152" i="19"/>
  <c r="E152" i="19"/>
  <c r="H151" i="19"/>
  <c r="F151" i="19"/>
  <c r="E151" i="19"/>
  <c r="H150" i="19"/>
  <c r="F150" i="19"/>
  <c r="E150" i="19"/>
  <c r="H149" i="19"/>
  <c r="I149" i="19" s="1"/>
  <c r="F149" i="19"/>
  <c r="E149" i="19"/>
  <c r="H148" i="19"/>
  <c r="F148" i="19"/>
  <c r="E148" i="19"/>
  <c r="H147" i="19"/>
  <c r="F147" i="19"/>
  <c r="E147" i="19"/>
  <c r="H146" i="19"/>
  <c r="F146" i="19"/>
  <c r="E146" i="19"/>
  <c r="H145" i="19"/>
  <c r="F145" i="19"/>
  <c r="E145" i="19"/>
  <c r="H144" i="19"/>
  <c r="F144" i="19"/>
  <c r="E144" i="19"/>
  <c r="H143" i="19"/>
  <c r="F143" i="19"/>
  <c r="E143" i="19"/>
  <c r="H142" i="19"/>
  <c r="F142" i="19"/>
  <c r="E142" i="19"/>
  <c r="H141" i="19"/>
  <c r="I141" i="19" s="1"/>
  <c r="F141" i="19"/>
  <c r="E141" i="19"/>
  <c r="H140" i="19"/>
  <c r="F140" i="19"/>
  <c r="E140" i="19"/>
  <c r="H139" i="19"/>
  <c r="F139" i="19"/>
  <c r="E139" i="19"/>
  <c r="H138" i="19"/>
  <c r="F138" i="19"/>
  <c r="E138" i="19"/>
  <c r="H137" i="19"/>
  <c r="F137" i="19"/>
  <c r="E137" i="19"/>
  <c r="H136" i="19"/>
  <c r="F136" i="19"/>
  <c r="E136" i="19"/>
  <c r="H135" i="19"/>
  <c r="F135" i="19"/>
  <c r="E135" i="19"/>
  <c r="H134" i="19"/>
  <c r="F134" i="19"/>
  <c r="E134" i="19"/>
  <c r="H133" i="19"/>
  <c r="I133" i="19" s="1"/>
  <c r="F133" i="19"/>
  <c r="E133" i="19"/>
  <c r="H132" i="19"/>
  <c r="F132" i="19"/>
  <c r="E132" i="19"/>
  <c r="H131" i="19"/>
  <c r="F131" i="19"/>
  <c r="E131" i="19"/>
  <c r="H130" i="19"/>
  <c r="F130" i="19"/>
  <c r="E130" i="19"/>
  <c r="H129" i="19"/>
  <c r="F129" i="19"/>
  <c r="E129" i="19"/>
  <c r="H128" i="19"/>
  <c r="F128" i="19"/>
  <c r="E128" i="19"/>
  <c r="H127" i="19"/>
  <c r="F127" i="19"/>
  <c r="E127" i="19"/>
  <c r="H126" i="19"/>
  <c r="F126" i="19"/>
  <c r="E126" i="19"/>
  <c r="I125" i="19"/>
  <c r="F125" i="19"/>
  <c r="E125" i="19"/>
  <c r="H124" i="19"/>
  <c r="F124" i="19"/>
  <c r="E124" i="19"/>
  <c r="H123" i="19"/>
  <c r="F123" i="19"/>
  <c r="E123" i="19"/>
  <c r="H122" i="19"/>
  <c r="F122" i="19"/>
  <c r="E122" i="19"/>
  <c r="H121" i="19"/>
  <c r="F121" i="19"/>
  <c r="E121" i="19"/>
  <c r="H120" i="19"/>
  <c r="F120" i="19"/>
  <c r="E120" i="19"/>
  <c r="H119" i="19"/>
  <c r="F119" i="19"/>
  <c r="E119" i="19"/>
  <c r="H118" i="19"/>
  <c r="F118" i="19"/>
  <c r="E118" i="19"/>
  <c r="H117" i="19"/>
  <c r="F117" i="19"/>
  <c r="E117" i="19"/>
  <c r="H116" i="19"/>
  <c r="F116" i="19"/>
  <c r="E116" i="19"/>
  <c r="H115" i="19"/>
  <c r="F115" i="19"/>
  <c r="E115" i="19"/>
  <c r="H114" i="19"/>
  <c r="F114" i="19"/>
  <c r="E114" i="19"/>
  <c r="H113" i="19"/>
  <c r="F113" i="19"/>
  <c r="E113" i="19"/>
  <c r="H112" i="19"/>
  <c r="F112" i="19"/>
  <c r="E112" i="19"/>
  <c r="H111" i="19"/>
  <c r="F111" i="19"/>
  <c r="E111" i="19"/>
  <c r="H110" i="19"/>
  <c r="F110" i="19"/>
  <c r="E110" i="19"/>
  <c r="H109" i="19"/>
  <c r="I109" i="19" s="1"/>
  <c r="F109" i="19"/>
  <c r="E109" i="19"/>
  <c r="H108" i="19"/>
  <c r="F108" i="19"/>
  <c r="E108" i="19"/>
  <c r="H107" i="19"/>
  <c r="F107" i="19"/>
  <c r="E107" i="19"/>
  <c r="H106" i="19"/>
  <c r="F106" i="19"/>
  <c r="E106" i="19"/>
  <c r="H105" i="19"/>
  <c r="F105" i="19"/>
  <c r="E105" i="19"/>
  <c r="H104" i="19"/>
  <c r="F104" i="19"/>
  <c r="E104" i="19"/>
  <c r="H103" i="19"/>
  <c r="F103" i="19"/>
  <c r="E103" i="19"/>
  <c r="H102" i="19"/>
  <c r="F102" i="19"/>
  <c r="E102" i="19"/>
  <c r="H101" i="19"/>
  <c r="I101" i="19" s="1"/>
  <c r="F101" i="19"/>
  <c r="E101" i="19"/>
  <c r="H84" i="19"/>
  <c r="F84" i="19"/>
  <c r="E84" i="19"/>
  <c r="H83" i="19"/>
  <c r="F83" i="19"/>
  <c r="E83" i="19"/>
  <c r="H82" i="19"/>
  <c r="F82" i="19"/>
  <c r="E82" i="19"/>
  <c r="H81" i="19"/>
  <c r="F81" i="19"/>
  <c r="E81" i="19"/>
  <c r="H80" i="19"/>
  <c r="F80" i="19"/>
  <c r="E80" i="19"/>
  <c r="H79" i="19"/>
  <c r="F79" i="19"/>
  <c r="E79" i="19"/>
  <c r="H78" i="19"/>
  <c r="F78" i="19"/>
  <c r="E78" i="19"/>
  <c r="H77" i="19"/>
  <c r="F77" i="19"/>
  <c r="E77" i="19"/>
  <c r="H76" i="19"/>
  <c r="F76" i="19"/>
  <c r="E76" i="19"/>
  <c r="H75" i="19"/>
  <c r="F75" i="19"/>
  <c r="E75" i="19"/>
  <c r="H74" i="19"/>
  <c r="F74" i="19"/>
  <c r="E74" i="19"/>
  <c r="H73" i="19"/>
  <c r="F73" i="19"/>
  <c r="E73" i="19"/>
  <c r="H72" i="19"/>
  <c r="F72" i="19"/>
  <c r="E72" i="19"/>
  <c r="H71" i="19"/>
  <c r="F71" i="19"/>
  <c r="E71" i="19"/>
  <c r="H70" i="19"/>
  <c r="F70" i="19"/>
  <c r="E70" i="19"/>
  <c r="H69" i="19"/>
  <c r="F69" i="19"/>
  <c r="E69" i="19"/>
  <c r="H68" i="19"/>
  <c r="F68" i="19"/>
  <c r="E68" i="19"/>
  <c r="H67" i="19"/>
  <c r="F67" i="19"/>
  <c r="E67" i="19"/>
  <c r="H66" i="19"/>
  <c r="F66" i="19"/>
  <c r="E66" i="19"/>
  <c r="H65" i="19"/>
  <c r="F65" i="19"/>
  <c r="E65" i="19"/>
  <c r="H64" i="19"/>
  <c r="F64" i="19"/>
  <c r="E64" i="19"/>
  <c r="H63" i="19"/>
  <c r="F63" i="19"/>
  <c r="E63" i="19"/>
  <c r="H62" i="19"/>
  <c r="F62" i="19"/>
  <c r="E62" i="19"/>
  <c r="H61" i="19"/>
  <c r="F61" i="19"/>
  <c r="E61" i="19"/>
  <c r="H55" i="19"/>
  <c r="F55" i="19"/>
  <c r="E55" i="19"/>
  <c r="H54" i="19"/>
  <c r="F54" i="19"/>
  <c r="E54" i="19"/>
  <c r="H53" i="19"/>
  <c r="I53" i="19" s="1"/>
  <c r="F53" i="19"/>
  <c r="E53" i="19"/>
  <c r="H49" i="19"/>
  <c r="F49" i="19"/>
  <c r="E49" i="19"/>
  <c r="H48" i="19"/>
  <c r="F48" i="19"/>
  <c r="E48" i="19"/>
  <c r="H47" i="19"/>
  <c r="F47" i="19"/>
  <c r="E47" i="19"/>
  <c r="H46" i="19"/>
  <c r="F46" i="19"/>
  <c r="E46" i="19"/>
  <c r="H45" i="19"/>
  <c r="F45" i="19"/>
  <c r="E45" i="19"/>
  <c r="H44" i="19"/>
  <c r="F44" i="19"/>
  <c r="E44" i="19"/>
  <c r="H43" i="19"/>
  <c r="F43" i="19"/>
  <c r="E43" i="19"/>
  <c r="H42" i="19"/>
  <c r="F42" i="19"/>
  <c r="E42" i="19"/>
  <c r="H41" i="19"/>
  <c r="F41" i="19"/>
  <c r="E41" i="19"/>
  <c r="H40" i="19"/>
  <c r="F40" i="19"/>
  <c r="E40" i="19"/>
  <c r="H39" i="19"/>
  <c r="F39" i="19"/>
  <c r="E39" i="19"/>
  <c r="H38" i="19"/>
  <c r="F38" i="19"/>
  <c r="E38" i="19"/>
  <c r="H37" i="19"/>
  <c r="F37" i="19"/>
  <c r="E37" i="19"/>
  <c r="H36" i="19"/>
  <c r="F36" i="19"/>
  <c r="E36" i="19"/>
  <c r="H35" i="19"/>
  <c r="F35" i="19"/>
  <c r="E35" i="19"/>
  <c r="H34" i="19"/>
  <c r="F34" i="19"/>
  <c r="E34" i="19"/>
  <c r="H33" i="19"/>
  <c r="F33" i="19"/>
  <c r="E33" i="19"/>
  <c r="H32" i="19"/>
  <c r="F32" i="19"/>
  <c r="E32" i="19"/>
  <c r="H31" i="19"/>
  <c r="F31" i="19"/>
  <c r="E31" i="19"/>
  <c r="H30" i="19"/>
  <c r="F30" i="19"/>
  <c r="E30" i="19"/>
  <c r="H29" i="19"/>
  <c r="N37" i="19" s="1"/>
  <c r="F29" i="19"/>
  <c r="E29" i="19"/>
  <c r="H28" i="19"/>
  <c r="F28" i="19"/>
  <c r="E28" i="19"/>
  <c r="H27" i="19"/>
  <c r="F27" i="19"/>
  <c r="E27" i="19"/>
  <c r="H26" i="19"/>
  <c r="F26" i="19"/>
  <c r="E26" i="19"/>
  <c r="H25" i="19"/>
  <c r="F25" i="19"/>
  <c r="E25" i="19"/>
  <c r="H24" i="19"/>
  <c r="F24" i="19"/>
  <c r="E24" i="19"/>
  <c r="H23" i="19"/>
  <c r="F23" i="19"/>
  <c r="E23" i="19"/>
  <c r="H22" i="19"/>
  <c r="F22" i="19"/>
  <c r="E22" i="19"/>
  <c r="H21" i="19"/>
  <c r="G21" i="19"/>
  <c r="F21" i="19"/>
  <c r="E21" i="19"/>
  <c r="H20" i="19"/>
  <c r="G20" i="19"/>
  <c r="F20" i="19"/>
  <c r="E20" i="19"/>
  <c r="H19" i="19"/>
  <c r="G19" i="19"/>
  <c r="F19" i="19"/>
  <c r="E19" i="19"/>
  <c r="H18" i="19"/>
  <c r="G18" i="19"/>
  <c r="F18" i="19"/>
  <c r="E18" i="19"/>
  <c r="H17" i="19"/>
  <c r="G17" i="19"/>
  <c r="F17" i="19"/>
  <c r="E17" i="19"/>
  <c r="H16" i="19"/>
  <c r="G16" i="19"/>
  <c r="F16" i="19"/>
  <c r="E16" i="19"/>
  <c r="H15" i="19"/>
  <c r="G15" i="19"/>
  <c r="F15" i="19"/>
  <c r="E15" i="19"/>
  <c r="H14" i="19"/>
  <c r="G14" i="19"/>
  <c r="F14" i="19"/>
  <c r="E14" i="19"/>
  <c r="H13" i="19"/>
  <c r="I13" i="19" s="1"/>
  <c r="G13" i="19"/>
  <c r="F13" i="19"/>
  <c r="E13" i="19"/>
  <c r="H12" i="19"/>
  <c r="G12" i="19"/>
  <c r="F12" i="19"/>
  <c r="E12" i="19"/>
  <c r="H11" i="19"/>
  <c r="G11" i="19"/>
  <c r="F11" i="19"/>
  <c r="E11" i="19"/>
  <c r="H10" i="19"/>
  <c r="G10" i="19"/>
  <c r="F10" i="19"/>
  <c r="E10" i="19"/>
  <c r="H9" i="19"/>
  <c r="G9" i="19"/>
  <c r="F9" i="19"/>
  <c r="E9" i="19"/>
  <c r="H8" i="19"/>
  <c r="G8" i="19"/>
  <c r="F8" i="19"/>
  <c r="E8" i="19"/>
  <c r="H7" i="19"/>
  <c r="G7" i="19"/>
  <c r="F7" i="19"/>
  <c r="E7" i="19"/>
  <c r="H6" i="19"/>
  <c r="G6" i="19"/>
  <c r="F6" i="19"/>
  <c r="E6" i="19"/>
  <c r="H5" i="19"/>
  <c r="I5" i="19" s="1"/>
  <c r="G5" i="19"/>
  <c r="F5" i="19"/>
  <c r="E5" i="19"/>
  <c r="H190" i="20"/>
  <c r="F190" i="20"/>
  <c r="E190" i="20"/>
  <c r="H189" i="20"/>
  <c r="F189" i="20"/>
  <c r="E189" i="20"/>
  <c r="H188" i="20"/>
  <c r="F188" i="20"/>
  <c r="E188" i="20"/>
  <c r="H187" i="20"/>
  <c r="F187" i="20"/>
  <c r="E187" i="20"/>
  <c r="H186" i="20"/>
  <c r="F186" i="20"/>
  <c r="E186" i="20"/>
  <c r="H185" i="20"/>
  <c r="F185" i="20"/>
  <c r="E185" i="20"/>
  <c r="H184" i="20"/>
  <c r="F184" i="20"/>
  <c r="E184" i="20"/>
  <c r="H183" i="20"/>
  <c r="I183" i="20" s="1"/>
  <c r="F183" i="20"/>
  <c r="E183" i="20"/>
  <c r="H182" i="20"/>
  <c r="F182" i="20"/>
  <c r="E182" i="20"/>
  <c r="H181" i="20"/>
  <c r="F181" i="20"/>
  <c r="E181" i="20"/>
  <c r="H180" i="20"/>
  <c r="F180" i="20"/>
  <c r="E180" i="20"/>
  <c r="H179" i="20"/>
  <c r="F179" i="20"/>
  <c r="E179" i="20"/>
  <c r="H178" i="20"/>
  <c r="F178" i="20"/>
  <c r="E178" i="20"/>
  <c r="H177" i="20"/>
  <c r="F177" i="20"/>
  <c r="E177" i="20"/>
  <c r="F176" i="20"/>
  <c r="E176" i="20"/>
  <c r="I175" i="20"/>
  <c r="F175" i="20"/>
  <c r="E175" i="20"/>
  <c r="H174" i="20"/>
  <c r="F174" i="20"/>
  <c r="E174" i="20"/>
  <c r="H173" i="20"/>
  <c r="F173" i="20"/>
  <c r="E173" i="20"/>
  <c r="H172" i="20"/>
  <c r="F172" i="20"/>
  <c r="E172" i="20"/>
  <c r="H171" i="20"/>
  <c r="F171" i="20"/>
  <c r="E171" i="20"/>
  <c r="H170" i="20"/>
  <c r="F170" i="20"/>
  <c r="E170" i="20"/>
  <c r="H169" i="20"/>
  <c r="F169" i="20"/>
  <c r="E169" i="20"/>
  <c r="H168" i="20"/>
  <c r="F168" i="20"/>
  <c r="E168" i="20"/>
  <c r="H167" i="20"/>
  <c r="I167" i="20" s="1"/>
  <c r="F167" i="20"/>
  <c r="E167" i="20"/>
  <c r="H166" i="20"/>
  <c r="F166" i="20"/>
  <c r="E166" i="20"/>
  <c r="H165" i="20"/>
  <c r="F165" i="20"/>
  <c r="E165" i="20"/>
  <c r="H164" i="20"/>
  <c r="F164" i="20"/>
  <c r="E164" i="20"/>
  <c r="H163" i="20"/>
  <c r="F163" i="20"/>
  <c r="E163" i="20"/>
  <c r="H162" i="20"/>
  <c r="F162" i="20"/>
  <c r="E162" i="20"/>
  <c r="H161" i="20"/>
  <c r="F161" i="20"/>
  <c r="E161" i="20"/>
  <c r="H160" i="20"/>
  <c r="F160" i="20"/>
  <c r="E160" i="20"/>
  <c r="H159" i="20"/>
  <c r="I159" i="20" s="1"/>
  <c r="F159" i="20"/>
  <c r="E159" i="20"/>
  <c r="H158" i="20"/>
  <c r="F158" i="20"/>
  <c r="E158" i="20"/>
  <c r="H157" i="20"/>
  <c r="F157" i="20"/>
  <c r="E157" i="20"/>
  <c r="H156" i="20"/>
  <c r="F156" i="20"/>
  <c r="E156" i="20"/>
  <c r="H155" i="20"/>
  <c r="I155" i="20" s="1"/>
  <c r="F155" i="20"/>
  <c r="E155" i="20"/>
  <c r="H154" i="20"/>
  <c r="F154" i="20"/>
  <c r="E154" i="20"/>
  <c r="H153" i="20"/>
  <c r="F153" i="20"/>
  <c r="E153" i="20"/>
  <c r="H152" i="20"/>
  <c r="F152" i="20"/>
  <c r="E152" i="20"/>
  <c r="H151" i="20"/>
  <c r="F151" i="20"/>
  <c r="E151" i="20"/>
  <c r="H150" i="20"/>
  <c r="F150" i="20"/>
  <c r="E150" i="20"/>
  <c r="F149" i="20"/>
  <c r="E149" i="20"/>
  <c r="F148" i="20"/>
  <c r="E148" i="20"/>
  <c r="I147" i="20"/>
  <c r="F147" i="20"/>
  <c r="E147" i="20"/>
  <c r="H146" i="20"/>
  <c r="F146" i="20"/>
  <c r="E146" i="20"/>
  <c r="H145" i="20"/>
  <c r="F145" i="20"/>
  <c r="E145" i="20"/>
  <c r="H144" i="20"/>
  <c r="F144" i="20"/>
  <c r="E144" i="20"/>
  <c r="H143" i="20"/>
  <c r="F143" i="20"/>
  <c r="E143" i="20"/>
  <c r="H142" i="20"/>
  <c r="F142" i="20"/>
  <c r="E142" i="20"/>
  <c r="H141" i="20"/>
  <c r="F141" i="20"/>
  <c r="E141" i="20"/>
  <c r="H140" i="20"/>
  <c r="F140" i="20"/>
  <c r="E140" i="20"/>
  <c r="H139" i="20"/>
  <c r="I139" i="20" s="1"/>
  <c r="F139" i="20"/>
  <c r="E139" i="20"/>
  <c r="H138" i="20"/>
  <c r="F138" i="20"/>
  <c r="E138" i="20"/>
  <c r="H137" i="20"/>
  <c r="F137" i="20"/>
  <c r="E137" i="20"/>
  <c r="H136" i="20"/>
  <c r="F136" i="20"/>
  <c r="E136" i="20"/>
  <c r="F135" i="20"/>
  <c r="E135" i="20"/>
  <c r="F134" i="20"/>
  <c r="E134" i="20"/>
  <c r="F133" i="20"/>
  <c r="E133" i="20"/>
  <c r="F132" i="20"/>
  <c r="E132" i="20"/>
  <c r="I131" i="20"/>
  <c r="F131" i="20"/>
  <c r="E131" i="20"/>
  <c r="H130" i="20"/>
  <c r="F130" i="20"/>
  <c r="E130" i="20"/>
  <c r="H129" i="20"/>
  <c r="F129" i="20"/>
  <c r="E129" i="20"/>
  <c r="H128" i="20"/>
  <c r="F128" i="20"/>
  <c r="E128" i="20"/>
  <c r="H127" i="20"/>
  <c r="F127" i="20"/>
  <c r="E127" i="20"/>
  <c r="H126" i="20"/>
  <c r="F126" i="20"/>
  <c r="E126" i="20"/>
  <c r="H125" i="20"/>
  <c r="F125" i="20"/>
  <c r="E125" i="20"/>
  <c r="H124" i="20"/>
  <c r="F124" i="20"/>
  <c r="E124" i="20"/>
  <c r="H123" i="20"/>
  <c r="F123" i="20"/>
  <c r="E123" i="20"/>
  <c r="H122" i="20"/>
  <c r="F122" i="20"/>
  <c r="E122" i="20"/>
  <c r="H121" i="20"/>
  <c r="F121" i="20"/>
  <c r="E121" i="20"/>
  <c r="H120" i="20"/>
  <c r="F120" i="20"/>
  <c r="E120" i="20"/>
  <c r="H119" i="20"/>
  <c r="F119" i="20"/>
  <c r="E119" i="20"/>
  <c r="H118" i="20"/>
  <c r="F118" i="20"/>
  <c r="E118" i="20"/>
  <c r="H117" i="20"/>
  <c r="F117" i="20"/>
  <c r="E117" i="20"/>
  <c r="H116" i="20"/>
  <c r="F116" i="20"/>
  <c r="E116" i="20"/>
  <c r="H115" i="20"/>
  <c r="I115" i="20" s="1"/>
  <c r="F115" i="20"/>
  <c r="E115" i="20"/>
  <c r="H114" i="20"/>
  <c r="F114" i="20"/>
  <c r="E114" i="20"/>
  <c r="H113" i="20"/>
  <c r="F113" i="20"/>
  <c r="E113" i="20"/>
  <c r="H112" i="20"/>
  <c r="F112" i="20"/>
  <c r="E112" i="20"/>
  <c r="H111" i="20"/>
  <c r="F111" i="20"/>
  <c r="E111" i="20"/>
  <c r="H110" i="20"/>
  <c r="F110" i="20"/>
  <c r="E110" i="20"/>
  <c r="H109" i="20"/>
  <c r="F109" i="20"/>
  <c r="E109" i="20"/>
  <c r="H108" i="20"/>
  <c r="F108" i="20"/>
  <c r="E108" i="20"/>
  <c r="I107" i="20"/>
  <c r="F107" i="20"/>
  <c r="E107" i="20"/>
  <c r="H90" i="20"/>
  <c r="F90" i="20"/>
  <c r="E90" i="20"/>
  <c r="H89" i="20"/>
  <c r="F89" i="20"/>
  <c r="E89" i="20"/>
  <c r="H88" i="20"/>
  <c r="F88" i="20"/>
  <c r="E88" i="20"/>
  <c r="H87" i="20"/>
  <c r="F87" i="20"/>
  <c r="E87" i="20"/>
  <c r="H86" i="20"/>
  <c r="F86" i="20"/>
  <c r="E86" i="20"/>
  <c r="H85" i="20"/>
  <c r="F85" i="20"/>
  <c r="E85" i="20"/>
  <c r="H84" i="20"/>
  <c r="F84" i="20"/>
  <c r="E84" i="20"/>
  <c r="H83" i="20"/>
  <c r="F83" i="20"/>
  <c r="E83" i="20"/>
  <c r="H82" i="20"/>
  <c r="F82" i="20"/>
  <c r="E82" i="20"/>
  <c r="H78" i="20"/>
  <c r="F78" i="20"/>
  <c r="E78" i="20"/>
  <c r="H77" i="20"/>
  <c r="F77" i="20"/>
  <c r="E77" i="20"/>
  <c r="H76" i="20"/>
  <c r="F76" i="20"/>
  <c r="E76" i="20"/>
  <c r="H75" i="20"/>
  <c r="F75" i="20"/>
  <c r="E75" i="20"/>
  <c r="H74" i="20"/>
  <c r="F74" i="20"/>
  <c r="E74" i="20"/>
  <c r="H73" i="20"/>
  <c r="F73" i="20"/>
  <c r="E73" i="20"/>
  <c r="H72" i="20"/>
  <c r="F72" i="20"/>
  <c r="E72" i="20"/>
  <c r="H71" i="20"/>
  <c r="F71" i="20"/>
  <c r="E71" i="20"/>
  <c r="H67" i="20"/>
  <c r="F67" i="20"/>
  <c r="E67" i="20"/>
  <c r="H66" i="20"/>
  <c r="F66" i="20"/>
  <c r="E66" i="20"/>
  <c r="H65" i="20"/>
  <c r="F65" i="20"/>
  <c r="E65" i="20"/>
  <c r="H64" i="20"/>
  <c r="F64" i="20"/>
  <c r="E64" i="20"/>
  <c r="H63" i="20"/>
  <c r="F63" i="20"/>
  <c r="E63" i="20"/>
  <c r="H62" i="20"/>
  <c r="F62" i="20"/>
  <c r="E62" i="20"/>
  <c r="H61" i="20"/>
  <c r="F61" i="20"/>
  <c r="E61" i="20"/>
  <c r="H60" i="20"/>
  <c r="F60" i="20"/>
  <c r="E60" i="20"/>
  <c r="H59" i="20"/>
  <c r="F59" i="20"/>
  <c r="E59" i="20"/>
  <c r="H58" i="20"/>
  <c r="F58" i="20"/>
  <c r="E58" i="20"/>
  <c r="H57" i="20"/>
  <c r="F57" i="20"/>
  <c r="E57" i="20"/>
  <c r="H56" i="20"/>
  <c r="F56" i="20"/>
  <c r="E56" i="20"/>
  <c r="H55" i="20"/>
  <c r="F55" i="20"/>
  <c r="E55" i="20"/>
  <c r="H54" i="20"/>
  <c r="F54" i="20"/>
  <c r="E54" i="20"/>
  <c r="H53" i="20"/>
  <c r="I53" i="20" s="1"/>
  <c r="F53" i="20"/>
  <c r="E53" i="20"/>
  <c r="H52" i="20"/>
  <c r="F52" i="20"/>
  <c r="E52" i="20"/>
  <c r="H51" i="20"/>
  <c r="F51" i="20"/>
  <c r="E51" i="20"/>
  <c r="H50" i="20"/>
  <c r="F50" i="20"/>
  <c r="E50" i="20"/>
  <c r="H49" i="20"/>
  <c r="F49" i="20"/>
  <c r="E49" i="20"/>
  <c r="H48" i="20"/>
  <c r="F48" i="20"/>
  <c r="E48" i="20"/>
  <c r="H47" i="20"/>
  <c r="F47" i="20"/>
  <c r="E47" i="20"/>
  <c r="H46" i="20"/>
  <c r="F46" i="20"/>
  <c r="E46" i="20"/>
  <c r="H45" i="20"/>
  <c r="I45" i="20" s="1"/>
  <c r="F45" i="20"/>
  <c r="E45" i="20"/>
  <c r="H44" i="20"/>
  <c r="F44" i="20"/>
  <c r="E44" i="20"/>
  <c r="H43" i="20"/>
  <c r="F43" i="20"/>
  <c r="E43" i="20"/>
  <c r="H42" i="20"/>
  <c r="F42" i="20"/>
  <c r="E42" i="20"/>
  <c r="H41" i="20"/>
  <c r="F41" i="20"/>
  <c r="E41" i="20"/>
  <c r="H40" i="20"/>
  <c r="F40" i="20"/>
  <c r="E40" i="20"/>
  <c r="H39" i="20"/>
  <c r="F39" i="20"/>
  <c r="E39" i="20"/>
  <c r="H38" i="20"/>
  <c r="F38" i="20"/>
  <c r="E38" i="20"/>
  <c r="H37" i="20"/>
  <c r="F37" i="20"/>
  <c r="E37" i="20"/>
  <c r="H36" i="20"/>
  <c r="F36" i="20"/>
  <c r="E36" i="20"/>
  <c r="H35" i="20"/>
  <c r="F35" i="20"/>
  <c r="E35" i="20"/>
  <c r="H34" i="20"/>
  <c r="F34" i="20"/>
  <c r="E34" i="20"/>
  <c r="H33" i="20"/>
  <c r="F33" i="20"/>
  <c r="E33" i="20"/>
  <c r="H32" i="20"/>
  <c r="F32" i="20"/>
  <c r="E32" i="20"/>
  <c r="H31" i="20"/>
  <c r="F31" i="20"/>
  <c r="E31" i="20"/>
  <c r="H30" i="20"/>
  <c r="F30" i="20"/>
  <c r="E30" i="20"/>
  <c r="H29" i="20"/>
  <c r="N37" i="20" s="1"/>
  <c r="F29" i="20"/>
  <c r="E29" i="20"/>
  <c r="H28" i="20"/>
  <c r="F28" i="20"/>
  <c r="E28" i="20"/>
  <c r="H27" i="20"/>
  <c r="F27" i="20"/>
  <c r="E27" i="20"/>
  <c r="H26" i="20"/>
  <c r="F26" i="20"/>
  <c r="E26" i="20"/>
  <c r="H25" i="20"/>
  <c r="F25" i="20"/>
  <c r="E25" i="20"/>
  <c r="H24" i="20"/>
  <c r="F24" i="20"/>
  <c r="E24" i="20"/>
  <c r="H23" i="20"/>
  <c r="F23" i="20"/>
  <c r="E23" i="20"/>
  <c r="H22" i="20"/>
  <c r="F22" i="20"/>
  <c r="E22" i="20"/>
  <c r="H21" i="20"/>
  <c r="G21" i="20"/>
  <c r="F21" i="20"/>
  <c r="E21" i="20"/>
  <c r="H20" i="20"/>
  <c r="G20" i="20"/>
  <c r="F20" i="20"/>
  <c r="E20" i="20"/>
  <c r="H19" i="20"/>
  <c r="G19" i="20"/>
  <c r="F19" i="20"/>
  <c r="E19" i="20"/>
  <c r="H18" i="20"/>
  <c r="G18" i="20"/>
  <c r="F18" i="20"/>
  <c r="E18" i="20"/>
  <c r="G17" i="20"/>
  <c r="F17" i="20"/>
  <c r="E17" i="20"/>
  <c r="G16" i="20"/>
  <c r="F16" i="20"/>
  <c r="E16" i="20"/>
  <c r="G15" i="20"/>
  <c r="F15" i="20"/>
  <c r="E15" i="20"/>
  <c r="G14" i="20"/>
  <c r="F14" i="20"/>
  <c r="E14" i="20"/>
  <c r="G13" i="20"/>
  <c r="F13" i="20"/>
  <c r="E13" i="20"/>
  <c r="H12" i="20"/>
  <c r="G12" i="20"/>
  <c r="F12" i="20"/>
  <c r="E12" i="20"/>
  <c r="H11" i="20"/>
  <c r="G11" i="20"/>
  <c r="F11" i="20"/>
  <c r="E11" i="20"/>
  <c r="G10" i="20"/>
  <c r="F10" i="20"/>
  <c r="E10" i="20"/>
  <c r="G9" i="20"/>
  <c r="F9" i="20"/>
  <c r="E9" i="20"/>
  <c r="G8" i="20"/>
  <c r="F8" i="20"/>
  <c r="E8" i="20"/>
  <c r="G7" i="20"/>
  <c r="F7" i="20"/>
  <c r="E7" i="20"/>
  <c r="G6" i="20"/>
  <c r="F6" i="20"/>
  <c r="E6" i="20"/>
  <c r="N13" i="20"/>
  <c r="G5" i="20"/>
  <c r="F5" i="20"/>
  <c r="E5" i="20"/>
  <c r="C1" i="20"/>
  <c r="E5" i="7"/>
  <c r="BE200" i="1"/>
  <c r="BF200" i="1"/>
  <c r="M200" i="1"/>
  <c r="O200" i="1"/>
  <c r="AS200" i="1"/>
  <c r="BC200" i="1"/>
  <c r="E16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5" i="4"/>
  <c r="B13" i="6"/>
  <c r="C13" i="6"/>
  <c r="E13" i="6"/>
  <c r="B14" i="6"/>
  <c r="C14" i="6"/>
  <c r="E14" i="6"/>
  <c r="B15" i="6"/>
  <c r="C15" i="6"/>
  <c r="E15" i="6"/>
  <c r="B17" i="6"/>
  <c r="C17" i="6"/>
  <c r="E17" i="6"/>
  <c r="B18" i="6"/>
  <c r="C18" i="6"/>
  <c r="E18" i="6"/>
  <c r="B19" i="6"/>
  <c r="C19" i="6"/>
  <c r="E19" i="6"/>
  <c r="B20" i="6"/>
  <c r="C20" i="6"/>
  <c r="E20" i="6"/>
  <c r="B21" i="6"/>
  <c r="C21" i="6"/>
  <c r="E21" i="6"/>
  <c r="B22" i="6"/>
  <c r="C22" i="6"/>
  <c r="E22" i="6"/>
  <c r="B23" i="6"/>
  <c r="C23" i="6"/>
  <c r="E23" i="6"/>
  <c r="B24" i="6"/>
  <c r="C24" i="6"/>
  <c r="E24" i="6"/>
  <c r="B25" i="6"/>
  <c r="C25" i="6"/>
  <c r="E25" i="6"/>
  <c r="B26" i="6"/>
  <c r="C26" i="6"/>
  <c r="E26" i="6"/>
  <c r="B27" i="6"/>
  <c r="C27" i="6"/>
  <c r="E27" i="6"/>
  <c r="B28" i="6"/>
  <c r="C28" i="6"/>
  <c r="E28" i="6"/>
  <c r="B29" i="6"/>
  <c r="C29" i="6"/>
  <c r="E29" i="6"/>
  <c r="B30" i="6"/>
  <c r="C30" i="6"/>
  <c r="E30" i="6"/>
  <c r="B31" i="6"/>
  <c r="C31" i="6"/>
  <c r="E31" i="6"/>
  <c r="B32" i="6"/>
  <c r="C32" i="6"/>
  <c r="E32" i="6"/>
  <c r="B33" i="6"/>
  <c r="C33" i="6"/>
  <c r="E33" i="6"/>
  <c r="B34" i="6"/>
  <c r="C34" i="6"/>
  <c r="E34" i="6"/>
  <c r="B35" i="6"/>
  <c r="C35" i="6"/>
  <c r="E35" i="6"/>
  <c r="B36" i="6"/>
  <c r="C36" i="6"/>
  <c r="E36" i="6"/>
  <c r="B37" i="6"/>
  <c r="C37" i="6"/>
  <c r="E37" i="6"/>
  <c r="B38" i="6"/>
  <c r="C38" i="6"/>
  <c r="E38" i="6"/>
  <c r="B39" i="6"/>
  <c r="C39" i="6"/>
  <c r="E39" i="6"/>
  <c r="B40" i="6"/>
  <c r="C40" i="6"/>
  <c r="E40" i="6"/>
  <c r="B41" i="6"/>
  <c r="C41" i="6"/>
  <c r="E41" i="6"/>
  <c r="B42" i="6"/>
  <c r="C42" i="6"/>
  <c r="E42" i="6"/>
  <c r="B43" i="6"/>
  <c r="C43" i="6"/>
  <c r="E43" i="6"/>
  <c r="B44" i="6"/>
  <c r="C44" i="6"/>
  <c r="E44" i="6"/>
  <c r="B45" i="6"/>
  <c r="C45" i="6"/>
  <c r="E45" i="6"/>
  <c r="B46" i="6"/>
  <c r="C46" i="6"/>
  <c r="E46" i="6"/>
  <c r="B47" i="6"/>
  <c r="C47" i="6"/>
  <c r="E47" i="6"/>
  <c r="B48" i="6"/>
  <c r="C48" i="6"/>
  <c r="E48" i="6"/>
  <c r="B49" i="6"/>
  <c r="C49" i="6"/>
  <c r="E49" i="6"/>
  <c r="B50" i="6"/>
  <c r="C50" i="6"/>
  <c r="E50" i="6"/>
  <c r="B51" i="6"/>
  <c r="C51" i="6"/>
  <c r="E51" i="6"/>
  <c r="B52" i="6"/>
  <c r="C52" i="6"/>
  <c r="E52" i="6"/>
  <c r="B53" i="6"/>
  <c r="C53" i="6"/>
  <c r="E53" i="6"/>
  <c r="B54" i="6"/>
  <c r="C54" i="6"/>
  <c r="E54" i="6"/>
  <c r="B55" i="6"/>
  <c r="C55" i="6"/>
  <c r="E55" i="6"/>
  <c r="B56" i="6"/>
  <c r="C56" i="6"/>
  <c r="E56" i="6"/>
  <c r="B57" i="6"/>
  <c r="C57" i="6"/>
  <c r="E57" i="6"/>
  <c r="B58" i="6"/>
  <c r="C58" i="6"/>
  <c r="E58" i="6"/>
  <c r="B59" i="6"/>
  <c r="C59" i="6"/>
  <c r="E59" i="6"/>
  <c r="B60" i="6"/>
  <c r="C60" i="6"/>
  <c r="E60" i="6"/>
  <c r="B61" i="6"/>
  <c r="C61" i="6"/>
  <c r="E61" i="6"/>
  <c r="B62" i="6"/>
  <c r="C62" i="6"/>
  <c r="E62" i="6"/>
  <c r="B63" i="6"/>
  <c r="C63" i="6"/>
  <c r="E63" i="6"/>
  <c r="B64" i="6"/>
  <c r="C64" i="6"/>
  <c r="E64" i="6"/>
  <c r="B65" i="6"/>
  <c r="C65" i="6"/>
  <c r="E65" i="6"/>
  <c r="B66" i="6"/>
  <c r="C66" i="6"/>
  <c r="E66" i="6"/>
  <c r="B67" i="6"/>
  <c r="C67" i="6"/>
  <c r="E67" i="6"/>
  <c r="B68" i="6"/>
  <c r="C68" i="6"/>
  <c r="E68" i="6"/>
  <c r="B69" i="6"/>
  <c r="C69" i="6"/>
  <c r="E69" i="6"/>
  <c r="B70" i="6"/>
  <c r="C70" i="6"/>
  <c r="E70" i="6"/>
  <c r="B71" i="6"/>
  <c r="C71" i="6"/>
  <c r="E71" i="6"/>
  <c r="B72" i="6"/>
  <c r="C72" i="6"/>
  <c r="E72" i="6"/>
  <c r="B73" i="6"/>
  <c r="C73" i="6"/>
  <c r="E73" i="6"/>
  <c r="B74" i="6"/>
  <c r="C74" i="6"/>
  <c r="E74" i="6"/>
  <c r="B75" i="6"/>
  <c r="C75" i="6"/>
  <c r="E75" i="6"/>
  <c r="B76" i="6"/>
  <c r="C76" i="6"/>
  <c r="E76" i="6"/>
  <c r="B77" i="6"/>
  <c r="C77" i="6"/>
  <c r="E77" i="6"/>
  <c r="B79" i="6"/>
  <c r="C79" i="6"/>
  <c r="E79" i="6"/>
  <c r="B80" i="6"/>
  <c r="C80" i="6"/>
  <c r="E80" i="6"/>
  <c r="B81" i="6"/>
  <c r="C81" i="6"/>
  <c r="E81" i="6"/>
  <c r="B82" i="6"/>
  <c r="C82" i="6"/>
  <c r="E82" i="6"/>
  <c r="B83" i="6"/>
  <c r="C83" i="6"/>
  <c r="E83" i="6"/>
  <c r="B84" i="6"/>
  <c r="C84" i="6"/>
  <c r="E84" i="6"/>
  <c r="B85" i="6"/>
  <c r="C85" i="6"/>
  <c r="E85" i="6"/>
  <c r="B86" i="6"/>
  <c r="C86" i="6"/>
  <c r="E86" i="6"/>
  <c r="B87" i="6"/>
  <c r="C87" i="6"/>
  <c r="E87" i="6"/>
  <c r="B88" i="6"/>
  <c r="C88" i="6"/>
  <c r="E88" i="6"/>
  <c r="B89" i="6"/>
  <c r="C89" i="6"/>
  <c r="E89" i="6"/>
  <c r="B90" i="6"/>
  <c r="C90" i="6"/>
  <c r="E90" i="6"/>
  <c r="B91" i="6"/>
  <c r="C91" i="6"/>
  <c r="E91" i="6"/>
  <c r="B92" i="6"/>
  <c r="C92" i="6"/>
  <c r="E92" i="6"/>
  <c r="B93" i="6"/>
  <c r="C93" i="6"/>
  <c r="E93" i="6"/>
  <c r="B94" i="6"/>
  <c r="C94" i="6"/>
  <c r="E94" i="6"/>
  <c r="B95" i="6"/>
  <c r="C95" i="6"/>
  <c r="E95" i="6"/>
  <c r="B96" i="6"/>
  <c r="C96" i="6"/>
  <c r="E96" i="6"/>
  <c r="B97" i="6"/>
  <c r="C97" i="6"/>
  <c r="E97" i="6"/>
  <c r="B98" i="6"/>
  <c r="C98" i="6"/>
  <c r="E98" i="6"/>
  <c r="B99" i="6"/>
  <c r="C99" i="6"/>
  <c r="E99" i="6"/>
  <c r="B100" i="6"/>
  <c r="C100" i="6"/>
  <c r="E100" i="6"/>
  <c r="B101" i="6"/>
  <c r="C101" i="6"/>
  <c r="E101" i="6"/>
  <c r="B102" i="6"/>
  <c r="C102" i="6"/>
  <c r="E102" i="6"/>
  <c r="B103" i="6"/>
  <c r="C103" i="6"/>
  <c r="E103" i="6"/>
  <c r="B104" i="6"/>
  <c r="C104" i="6"/>
  <c r="E104" i="6"/>
  <c r="B105" i="6"/>
  <c r="C105" i="6"/>
  <c r="E105" i="6"/>
  <c r="B106" i="6"/>
  <c r="C106" i="6"/>
  <c r="E106" i="6"/>
  <c r="B107" i="6"/>
  <c r="C107" i="6"/>
  <c r="E107" i="6"/>
  <c r="B108" i="6"/>
  <c r="C108" i="6"/>
  <c r="E108" i="6"/>
  <c r="B109" i="6"/>
  <c r="C109" i="6"/>
  <c r="E109" i="6"/>
  <c r="B110" i="6"/>
  <c r="C110" i="6"/>
  <c r="E110" i="6"/>
  <c r="B111" i="6"/>
  <c r="C111" i="6"/>
  <c r="E111" i="6"/>
  <c r="B112" i="6"/>
  <c r="C112" i="6"/>
  <c r="E112" i="6"/>
  <c r="B113" i="6"/>
  <c r="C113" i="6"/>
  <c r="E113" i="6"/>
  <c r="B2" i="6"/>
  <c r="C2" i="6"/>
  <c r="E2" i="6"/>
  <c r="B3" i="6"/>
  <c r="C3" i="6"/>
  <c r="E3" i="6"/>
  <c r="B4" i="6"/>
  <c r="C4" i="6"/>
  <c r="E4" i="6"/>
  <c r="B5" i="6"/>
  <c r="C5" i="6"/>
  <c r="E5" i="6"/>
  <c r="B6" i="6"/>
  <c r="C6" i="6"/>
  <c r="E6" i="6"/>
  <c r="B7" i="6"/>
  <c r="C7" i="6"/>
  <c r="E7" i="6"/>
  <c r="B8" i="6"/>
  <c r="C8" i="6"/>
  <c r="E8" i="6"/>
  <c r="B9" i="6"/>
  <c r="C9" i="6"/>
  <c r="E9" i="6"/>
  <c r="B10" i="6"/>
  <c r="C10" i="6"/>
  <c r="E10" i="6"/>
  <c r="B114" i="6"/>
  <c r="C114" i="6"/>
  <c r="E114" i="6"/>
  <c r="B115" i="6"/>
  <c r="C115" i="6"/>
  <c r="E115" i="6"/>
  <c r="B116" i="6"/>
  <c r="C116" i="6"/>
  <c r="E116" i="6"/>
  <c r="E12" i="6"/>
  <c r="C12" i="6"/>
  <c r="B12" i="6"/>
  <c r="B339" i="8"/>
  <c r="C339" i="8"/>
  <c r="D339" i="8"/>
  <c r="E339" i="8"/>
  <c r="B345" i="8"/>
  <c r="C345" i="8"/>
  <c r="D345" i="8"/>
  <c r="B347" i="8"/>
  <c r="C347" i="8"/>
  <c r="D347" i="8"/>
  <c r="E347" i="8"/>
  <c r="B355" i="8"/>
  <c r="C355" i="8"/>
  <c r="D355" i="8"/>
  <c r="E355" i="8"/>
  <c r="B356" i="8"/>
  <c r="C356" i="8"/>
  <c r="D356" i="8"/>
  <c r="E356" i="8"/>
  <c r="B357" i="8"/>
  <c r="C357" i="8"/>
  <c r="D357" i="8"/>
  <c r="B359" i="8"/>
  <c r="C359" i="8"/>
  <c r="D359" i="8"/>
  <c r="E359" i="8"/>
  <c r="B360" i="8"/>
  <c r="C360" i="8"/>
  <c r="D360" i="8"/>
  <c r="E360" i="8"/>
  <c r="B362" i="8"/>
  <c r="C362" i="8"/>
  <c r="D362" i="8"/>
  <c r="B368" i="8"/>
  <c r="C368" i="8"/>
  <c r="D368" i="8"/>
  <c r="E368" i="8"/>
  <c r="B369" i="8"/>
  <c r="C369" i="8"/>
  <c r="D369" i="8"/>
  <c r="E369" i="8"/>
  <c r="B372" i="8"/>
  <c r="C372" i="8"/>
  <c r="D372" i="8"/>
  <c r="E372" i="8"/>
  <c r="B374" i="8"/>
  <c r="C374" i="8"/>
  <c r="D374" i="8"/>
  <c r="B299" i="8"/>
  <c r="C299" i="8"/>
  <c r="D299" i="8"/>
  <c r="E299" i="8"/>
  <c r="B300" i="8"/>
  <c r="C300" i="8"/>
  <c r="D300" i="8"/>
  <c r="E300" i="8"/>
  <c r="B307" i="8"/>
  <c r="C307" i="8"/>
  <c r="D307" i="8"/>
  <c r="E307" i="8"/>
  <c r="B308" i="8"/>
  <c r="C308" i="8"/>
  <c r="D308" i="8"/>
  <c r="E308" i="8"/>
  <c r="B318" i="8"/>
  <c r="C318" i="8"/>
  <c r="D318" i="8"/>
  <c r="E318" i="8"/>
  <c r="B319" i="8"/>
  <c r="C319" i="8"/>
  <c r="D319" i="8"/>
  <c r="E319" i="8"/>
  <c r="B320" i="8"/>
  <c r="C320" i="8"/>
  <c r="D320" i="8"/>
  <c r="E320" i="8"/>
  <c r="B321" i="8"/>
  <c r="C321" i="8"/>
  <c r="D321" i="8"/>
  <c r="E321" i="8"/>
  <c r="B322" i="8"/>
  <c r="C322" i="8"/>
  <c r="D322" i="8"/>
  <c r="B323" i="8"/>
  <c r="C323" i="8"/>
  <c r="D323" i="8"/>
  <c r="E323" i="8"/>
  <c r="B326" i="8"/>
  <c r="C326" i="8"/>
  <c r="D326" i="8"/>
  <c r="E326" i="8"/>
  <c r="B327" i="8"/>
  <c r="C327" i="8"/>
  <c r="D327" i="8"/>
  <c r="E327" i="8"/>
  <c r="B256" i="8"/>
  <c r="C256" i="8"/>
  <c r="D256" i="8"/>
  <c r="E256" i="8"/>
  <c r="B267" i="8"/>
  <c r="C267" i="8"/>
  <c r="D267" i="8"/>
  <c r="E267" i="8"/>
  <c r="B273" i="8"/>
  <c r="C273" i="8"/>
  <c r="D273" i="8"/>
  <c r="B278" i="8"/>
  <c r="C278" i="8"/>
  <c r="D278" i="8"/>
  <c r="E278" i="8"/>
  <c r="B281" i="8"/>
  <c r="C281" i="8"/>
  <c r="D281" i="8"/>
  <c r="E281" i="8"/>
  <c r="B210" i="8"/>
  <c r="C210" i="8"/>
  <c r="D210" i="8"/>
  <c r="B214" i="8"/>
  <c r="C214" i="8"/>
  <c r="D214" i="8"/>
  <c r="B216" i="8"/>
  <c r="C216" i="8"/>
  <c r="D216" i="8"/>
  <c r="E216" i="8"/>
  <c r="B217" i="8"/>
  <c r="C217" i="8"/>
  <c r="D217" i="8"/>
  <c r="E217" i="8"/>
  <c r="B218" i="8"/>
  <c r="C218" i="8"/>
  <c r="D218" i="8"/>
  <c r="E218" i="8"/>
  <c r="B219" i="8"/>
  <c r="C219" i="8"/>
  <c r="D219" i="8"/>
  <c r="E219" i="8"/>
  <c r="B222" i="8"/>
  <c r="C222" i="8"/>
  <c r="D222" i="8"/>
  <c r="E222" i="8"/>
  <c r="B223" i="8"/>
  <c r="C223" i="8"/>
  <c r="D223" i="8"/>
  <c r="E223" i="8"/>
  <c r="B224" i="8"/>
  <c r="C224" i="8"/>
  <c r="D224" i="8"/>
  <c r="B232" i="8"/>
  <c r="C232" i="8"/>
  <c r="D232" i="8"/>
  <c r="E232" i="8"/>
  <c r="B239" i="8"/>
  <c r="C239" i="8"/>
  <c r="D239" i="8"/>
  <c r="E239" i="8"/>
  <c r="B240" i="8"/>
  <c r="C240" i="8"/>
  <c r="D240" i="8"/>
  <c r="E240" i="8"/>
  <c r="B241" i="8"/>
  <c r="C241" i="8"/>
  <c r="D241" i="8"/>
  <c r="E241" i="8"/>
  <c r="B242" i="8"/>
  <c r="C242" i="8"/>
  <c r="D242" i="8"/>
  <c r="E242" i="8"/>
  <c r="B206" i="8"/>
  <c r="C206" i="8"/>
  <c r="D206" i="8"/>
  <c r="B108" i="8"/>
  <c r="C108" i="8"/>
  <c r="D108" i="8"/>
  <c r="E108" i="8"/>
  <c r="B109" i="8"/>
  <c r="C109" i="8"/>
  <c r="D109" i="8"/>
  <c r="E109" i="8"/>
  <c r="B110" i="8"/>
  <c r="C110" i="8"/>
  <c r="D110" i="8"/>
  <c r="C112" i="8"/>
  <c r="D112" i="8"/>
  <c r="E112" i="8"/>
  <c r="B114" i="8"/>
  <c r="C114" i="8"/>
  <c r="D114" i="8"/>
  <c r="E114" i="8"/>
  <c r="B115" i="8"/>
  <c r="C115" i="8"/>
  <c r="D115" i="8"/>
  <c r="E115" i="8"/>
  <c r="B124" i="8"/>
  <c r="C124" i="8"/>
  <c r="D124" i="8"/>
  <c r="E124" i="8"/>
  <c r="B125" i="8"/>
  <c r="C125" i="8"/>
  <c r="D125" i="8"/>
  <c r="E125" i="8"/>
  <c r="B128" i="8"/>
  <c r="C128" i="8"/>
  <c r="D128" i="8"/>
  <c r="E128" i="8"/>
  <c r="C135" i="8"/>
  <c r="D135" i="8"/>
  <c r="E135" i="8"/>
  <c r="C136" i="8"/>
  <c r="D136" i="8"/>
  <c r="E136" i="8"/>
  <c r="B140" i="8"/>
  <c r="C140" i="8"/>
  <c r="D140" i="8"/>
  <c r="E140" i="8"/>
  <c r="B141" i="8"/>
  <c r="C141" i="8"/>
  <c r="D141" i="8"/>
  <c r="C143" i="8"/>
  <c r="D143" i="8"/>
  <c r="E143" i="8"/>
  <c r="C144" i="8"/>
  <c r="D144" i="8"/>
  <c r="E144" i="8"/>
  <c r="B148" i="8"/>
  <c r="C148" i="8"/>
  <c r="D148" i="8"/>
  <c r="B149" i="8"/>
  <c r="C149" i="8"/>
  <c r="D149" i="8"/>
  <c r="C151" i="8"/>
  <c r="D151" i="8"/>
  <c r="E151" i="8"/>
  <c r="B158" i="8"/>
  <c r="C158" i="8"/>
  <c r="D158" i="8"/>
  <c r="E158" i="8"/>
  <c r="B159" i="8"/>
  <c r="C159" i="8"/>
  <c r="D159" i="8"/>
  <c r="B4" i="8"/>
  <c r="E338" i="8"/>
  <c r="D338" i="8"/>
  <c r="C338" i="8"/>
  <c r="E298" i="8"/>
  <c r="D298" i="8"/>
  <c r="C298" i="8"/>
  <c r="B298" i="8"/>
  <c r="E255" i="8"/>
  <c r="D255" i="8"/>
  <c r="C255" i="8"/>
  <c r="B255" i="8"/>
  <c r="C107" i="8"/>
  <c r="B107" i="8"/>
  <c r="M45" i="21" l="1"/>
  <c r="I45" i="21" s="1"/>
  <c r="I29" i="15"/>
  <c r="N45" i="15"/>
  <c r="I5" i="17"/>
  <c r="N13" i="17"/>
  <c r="N21" i="17" s="1"/>
  <c r="I21" i="17" s="1"/>
  <c r="I29" i="13"/>
  <c r="I29" i="14"/>
  <c r="I45" i="15"/>
  <c r="I29" i="18"/>
  <c r="N45" i="14"/>
  <c r="I45" i="14" s="1"/>
  <c r="I29" i="17"/>
  <c r="N45" i="17"/>
  <c r="I45" i="17" s="1"/>
  <c r="I29" i="19"/>
  <c r="N45" i="19"/>
  <c r="I45" i="19" s="1"/>
  <c r="I5" i="13"/>
  <c r="N45" i="18"/>
  <c r="I45" i="18" s="1"/>
  <c r="I5" i="20"/>
  <c r="I29" i="20"/>
  <c r="M13" i="21"/>
  <c r="M21" i="21" s="1"/>
  <c r="N21" i="13"/>
  <c r="I21" i="13" s="1"/>
  <c r="N45" i="13"/>
  <c r="I37" i="13"/>
  <c r="I13" i="13"/>
  <c r="I37" i="14"/>
  <c r="N13" i="14"/>
  <c r="N21" i="14" s="1"/>
  <c r="I21" i="14" s="1"/>
  <c r="I37" i="15"/>
  <c r="N13" i="15"/>
  <c r="N21" i="15" s="1"/>
  <c r="I21" i="15" s="1"/>
  <c r="N13" i="16"/>
  <c r="N21" i="16" s="1"/>
  <c r="I21" i="16" s="1"/>
  <c r="N37" i="16"/>
  <c r="N45" i="16" s="1"/>
  <c r="I45" i="16" s="1"/>
  <c r="I37" i="17"/>
  <c r="I37" i="18"/>
  <c r="N13" i="18"/>
  <c r="N21" i="18" s="1"/>
  <c r="I21" i="18" s="1"/>
  <c r="I37" i="19"/>
  <c r="N13" i="19"/>
  <c r="N21" i="19" s="1"/>
  <c r="I21" i="19" s="1"/>
  <c r="N21" i="20"/>
  <c r="I21" i="20" s="1"/>
  <c r="N45" i="20"/>
  <c r="I37" i="20"/>
  <c r="I13" i="20"/>
  <c r="I13" i="17" l="1"/>
  <c r="I13" i="16"/>
  <c r="I13" i="18"/>
  <c r="BH200" i="1"/>
  <c r="C5" i="8"/>
  <c r="D5" i="8"/>
  <c r="C32" i="8"/>
  <c r="D32" i="8"/>
  <c r="C33" i="8"/>
  <c r="D33" i="8"/>
  <c r="C35" i="8"/>
  <c r="D35" i="8"/>
  <c r="D4" i="8"/>
  <c r="AZ1" i="10" l="1"/>
  <c r="AN1" i="10"/>
  <c r="M1" i="10"/>
  <c r="C1" i="7"/>
  <c r="B8" i="10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E2" i="5"/>
  <c r="D2" i="5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7" i="10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1" i="1"/>
  <c r="BE202" i="1"/>
  <c r="BE203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405" i="1" l="1"/>
  <c r="G21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I29" i="7" s="1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I125" i="7" s="1"/>
  <c r="H126" i="7"/>
  <c r="H127" i="7"/>
  <c r="H128" i="7"/>
  <c r="H129" i="7"/>
  <c r="H130" i="7"/>
  <c r="H131" i="7"/>
  <c r="H132" i="7"/>
  <c r="H133" i="7"/>
  <c r="I133" i="7" s="1"/>
  <c r="H134" i="7"/>
  <c r="H135" i="7"/>
  <c r="H136" i="7"/>
  <c r="H137" i="7"/>
  <c r="H138" i="7"/>
  <c r="H139" i="7"/>
  <c r="H140" i="7"/>
  <c r="I141" i="7"/>
  <c r="H142" i="7"/>
  <c r="H143" i="7"/>
  <c r="H144" i="7"/>
  <c r="H145" i="7"/>
  <c r="H146" i="7"/>
  <c r="H147" i="7"/>
  <c r="H148" i="7"/>
  <c r="H149" i="7"/>
  <c r="I149" i="7" s="1"/>
  <c r="H150" i="7"/>
  <c r="H151" i="7"/>
  <c r="H152" i="7"/>
  <c r="H153" i="7"/>
  <c r="I153" i="7" s="1"/>
  <c r="H154" i="7"/>
  <c r="H155" i="7"/>
  <c r="H156" i="7"/>
  <c r="H157" i="7"/>
  <c r="H158" i="7"/>
  <c r="H159" i="7"/>
  <c r="H160" i="7"/>
  <c r="H161" i="7"/>
  <c r="I161" i="7" s="1"/>
  <c r="H162" i="7"/>
  <c r="H163" i="7"/>
  <c r="H164" i="7"/>
  <c r="H165" i="7"/>
  <c r="H166" i="7"/>
  <c r="H167" i="7"/>
  <c r="H168" i="7"/>
  <c r="H169" i="7"/>
  <c r="I169" i="7" s="1"/>
  <c r="H170" i="7"/>
  <c r="H171" i="7"/>
  <c r="H172" i="7"/>
  <c r="H173" i="7"/>
  <c r="H174" i="7"/>
  <c r="H175" i="7"/>
  <c r="H176" i="7"/>
  <c r="H177" i="7"/>
  <c r="I177" i="7" s="1"/>
  <c r="H178" i="7"/>
  <c r="H179" i="7"/>
  <c r="H180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E6" i="7"/>
  <c r="F6" i="7"/>
  <c r="G6" i="7"/>
  <c r="E7" i="7"/>
  <c r="F7" i="7"/>
  <c r="G7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E15" i="7"/>
  <c r="F15" i="7"/>
  <c r="G15" i="7"/>
  <c r="E16" i="7"/>
  <c r="F16" i="7"/>
  <c r="G16" i="7"/>
  <c r="E17" i="7"/>
  <c r="F17" i="7"/>
  <c r="G17" i="7"/>
  <c r="E18" i="7"/>
  <c r="F18" i="7"/>
  <c r="G18" i="7"/>
  <c r="E19" i="7"/>
  <c r="F19" i="7"/>
  <c r="G19" i="7"/>
  <c r="E20" i="7"/>
  <c r="F20" i="7"/>
  <c r="G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E131" i="7"/>
  <c r="F131" i="7"/>
  <c r="E132" i="7"/>
  <c r="F13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141" i="7"/>
  <c r="F141" i="7"/>
  <c r="E142" i="7"/>
  <c r="F142" i="7"/>
  <c r="E143" i="7"/>
  <c r="F143" i="7"/>
  <c r="E144" i="7"/>
  <c r="F144" i="7"/>
  <c r="E145" i="7"/>
  <c r="F145" i="7"/>
  <c r="E146" i="7"/>
  <c r="F146" i="7"/>
  <c r="E147" i="7"/>
  <c r="F147" i="7"/>
  <c r="E148" i="7"/>
  <c r="F148" i="7"/>
  <c r="E149" i="7"/>
  <c r="F149" i="7"/>
  <c r="E150" i="7"/>
  <c r="F150" i="7"/>
  <c r="E151" i="7"/>
  <c r="F151" i="7"/>
  <c r="E152" i="7"/>
  <c r="F152" i="7"/>
  <c r="E153" i="7"/>
  <c r="F153" i="7"/>
  <c r="E154" i="7"/>
  <c r="F154" i="7"/>
  <c r="E155" i="7"/>
  <c r="F155" i="7"/>
  <c r="E156" i="7"/>
  <c r="F156" i="7"/>
  <c r="E157" i="7"/>
  <c r="F157" i="7"/>
  <c r="E158" i="7"/>
  <c r="F158" i="7"/>
  <c r="E159" i="7"/>
  <c r="F159" i="7"/>
  <c r="E160" i="7"/>
  <c r="F160" i="7"/>
  <c r="E161" i="7"/>
  <c r="F161" i="7"/>
  <c r="E162" i="7"/>
  <c r="F162" i="7"/>
  <c r="E163" i="7"/>
  <c r="F163" i="7"/>
  <c r="E164" i="7"/>
  <c r="F164" i="7"/>
  <c r="E165" i="7"/>
  <c r="F165" i="7"/>
  <c r="E166" i="7"/>
  <c r="F166" i="7"/>
  <c r="E167" i="7"/>
  <c r="F167" i="7"/>
  <c r="E168" i="7"/>
  <c r="F168" i="7"/>
  <c r="E169" i="7"/>
  <c r="F169" i="7"/>
  <c r="E170" i="7"/>
  <c r="F170" i="7"/>
  <c r="E171" i="7"/>
  <c r="F171" i="7"/>
  <c r="E172" i="7"/>
  <c r="F172" i="7"/>
  <c r="E173" i="7"/>
  <c r="F173" i="7"/>
  <c r="E174" i="7"/>
  <c r="F174" i="7"/>
  <c r="E175" i="7"/>
  <c r="F175" i="7"/>
  <c r="E176" i="7"/>
  <c r="F176" i="7"/>
  <c r="E177" i="7"/>
  <c r="F177" i="7"/>
  <c r="E178" i="7"/>
  <c r="F178" i="7"/>
  <c r="E179" i="7"/>
  <c r="F179" i="7"/>
  <c r="E180" i="7"/>
  <c r="F180" i="7"/>
  <c r="E181" i="7"/>
  <c r="F181" i="7"/>
  <c r="E182" i="7"/>
  <c r="F182" i="7"/>
  <c r="E183" i="7"/>
  <c r="F183" i="7"/>
  <c r="E184" i="7"/>
  <c r="F184" i="7"/>
  <c r="G5" i="7"/>
  <c r="M5" i="7"/>
  <c r="F5" i="7"/>
  <c r="B28" i="10" l="1"/>
  <c r="B27" i="10"/>
  <c r="B26" i="10"/>
  <c r="B25" i="10"/>
  <c r="B24" i="10"/>
  <c r="B22" i="10"/>
  <c r="B20" i="10"/>
  <c r="I37" i="7" l="1"/>
  <c r="I45" i="7"/>
  <c r="C80" i="31"/>
  <c r="C39" i="10"/>
  <c r="C49" i="29"/>
  <c r="C50" i="27"/>
  <c r="C17" i="30"/>
  <c r="C79" i="29"/>
  <c r="C48" i="31"/>
  <c r="C38" i="27"/>
  <c r="C41" i="27"/>
  <c r="C15" i="29"/>
  <c r="C48" i="30"/>
  <c r="C79" i="27"/>
  <c r="C44" i="27"/>
  <c r="C80" i="27"/>
  <c r="C43" i="10"/>
  <c r="C77" i="29"/>
  <c r="C78" i="31"/>
  <c r="C46" i="28"/>
  <c r="C74" i="27"/>
  <c r="C39" i="26"/>
  <c r="C77" i="27"/>
  <c r="C57" i="31"/>
  <c r="C79" i="31"/>
  <c r="C46" i="29"/>
  <c r="C11" i="28"/>
  <c r="C75" i="31"/>
  <c r="C19" i="29"/>
  <c r="C52" i="29"/>
  <c r="C71" i="27"/>
  <c r="C19" i="28"/>
  <c r="C16" i="27"/>
  <c r="C12" i="29"/>
  <c r="C13" i="26"/>
  <c r="C21" i="31"/>
  <c r="C24" i="27"/>
  <c r="C25" i="28"/>
  <c r="C10" i="26"/>
  <c r="C69" i="27"/>
  <c r="C44" i="29"/>
  <c r="C70" i="27"/>
  <c r="C10" i="29"/>
  <c r="C12" i="27"/>
  <c r="C65" i="27"/>
  <c r="C22" i="27"/>
  <c r="C12" i="26"/>
  <c r="C70" i="31"/>
  <c r="C9" i="30"/>
  <c r="C67" i="27"/>
  <c r="C15" i="26"/>
  <c r="C26" i="27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C55" i="31" l="1"/>
  <c r="C49" i="27"/>
  <c r="C17" i="26"/>
  <c r="C42" i="27"/>
  <c r="C19" i="26"/>
  <c r="C47" i="31"/>
  <c r="C40" i="27"/>
  <c r="C14" i="27"/>
  <c r="C19" i="27"/>
  <c r="C37" i="27"/>
  <c r="C43" i="27"/>
  <c r="C11" i="27"/>
  <c r="C8" i="27"/>
  <c r="C19" i="30"/>
  <c r="C20" i="29"/>
  <c r="C66" i="27"/>
  <c r="C15" i="31"/>
  <c r="C44" i="10"/>
  <c r="C45" i="27"/>
  <c r="C50" i="28"/>
  <c r="C42" i="28"/>
  <c r="C15" i="30"/>
  <c r="C8" i="28"/>
  <c r="C13" i="28"/>
  <c r="C72" i="27"/>
  <c r="C13" i="27"/>
  <c r="C8" i="26"/>
  <c r="C75" i="27"/>
  <c r="C42" i="29"/>
  <c r="C15" i="27"/>
  <c r="C48" i="29"/>
  <c r="C44" i="31"/>
  <c r="C17" i="27"/>
  <c r="C18" i="28"/>
  <c r="C14" i="30"/>
  <c r="C14" i="28"/>
  <c r="C11" i="30"/>
  <c r="C14" i="31"/>
  <c r="C21" i="27"/>
  <c r="C46" i="27"/>
  <c r="C45" i="26"/>
  <c r="C40" i="10"/>
  <c r="C10" i="25"/>
  <c r="C46" i="31"/>
  <c r="C75" i="29"/>
  <c r="C49" i="28"/>
  <c r="C70" i="29"/>
  <c r="C42" i="31"/>
  <c r="C46" i="10"/>
  <c r="C47" i="27"/>
  <c r="C47" i="28"/>
  <c r="C44" i="30"/>
  <c r="C39" i="30"/>
  <c r="C81" i="31"/>
  <c r="C41" i="28"/>
  <c r="C58" i="31"/>
  <c r="C50" i="10"/>
  <c r="C44" i="28"/>
  <c r="C41" i="30"/>
  <c r="C73" i="31"/>
  <c r="C9" i="28"/>
  <c r="C13" i="30"/>
  <c r="C16" i="31"/>
  <c r="C8" i="31"/>
  <c r="C16" i="26"/>
  <c r="C11" i="31"/>
  <c r="C10" i="30"/>
  <c r="C9" i="31"/>
  <c r="C41" i="29"/>
  <c r="C20" i="31"/>
  <c r="C53" i="29"/>
  <c r="C25" i="26"/>
  <c r="C11" i="29"/>
  <c r="C72" i="31"/>
  <c r="C14" i="26"/>
  <c r="C9" i="27"/>
  <c r="C9" i="29"/>
  <c r="C8" i="30"/>
  <c r="C74" i="31"/>
  <c r="C50" i="29"/>
  <c r="C24" i="26"/>
  <c r="C81" i="29"/>
  <c r="C12" i="25"/>
  <c r="C57" i="28"/>
  <c r="C48" i="10"/>
  <c r="C40" i="28"/>
  <c r="C77" i="31"/>
  <c r="C14" i="29"/>
  <c r="C82" i="29"/>
  <c r="C55" i="28"/>
  <c r="C56" i="31"/>
  <c r="C41" i="31"/>
  <c r="C71" i="29"/>
  <c r="C45" i="28"/>
  <c r="C50" i="31"/>
  <c r="C52" i="28"/>
  <c r="C46" i="30"/>
  <c r="C51" i="31"/>
  <c r="C53" i="28"/>
  <c r="C20" i="26"/>
  <c r="C20" i="27"/>
  <c r="C22" i="31"/>
  <c r="C18" i="30"/>
  <c r="C24" i="28"/>
  <c r="C51" i="29"/>
  <c r="C13" i="31"/>
  <c r="C45" i="29"/>
  <c r="C25" i="27"/>
  <c r="C22" i="26"/>
  <c r="C16" i="28"/>
  <c r="C39" i="29"/>
  <c r="C39" i="27"/>
  <c r="C41" i="10"/>
  <c r="C78" i="27"/>
  <c r="C40" i="26"/>
  <c r="C56" i="28"/>
  <c r="C50" i="30"/>
  <c r="C42" i="26"/>
  <c r="C73" i="29"/>
  <c r="C72" i="29"/>
  <c r="C40" i="31"/>
  <c r="C13" i="29"/>
  <c r="C82" i="31"/>
  <c r="C39" i="28"/>
  <c r="C48" i="28"/>
  <c r="C45" i="31"/>
  <c r="C76" i="29"/>
  <c r="C43" i="28"/>
  <c r="C42" i="30"/>
  <c r="C59" i="31"/>
  <c r="C51" i="30"/>
  <c r="C15" i="28"/>
  <c r="C10" i="31"/>
  <c r="C12" i="28"/>
  <c r="C40" i="29"/>
  <c r="C22" i="28"/>
  <c r="C18" i="31"/>
  <c r="C47" i="29"/>
  <c r="C16" i="30"/>
  <c r="C20" i="28"/>
  <c r="C43" i="29"/>
  <c r="C11" i="26"/>
  <c r="C8" i="25"/>
  <c r="C68" i="27"/>
  <c r="C71" i="31"/>
  <c r="C49" i="10"/>
  <c r="C51" i="27"/>
  <c r="C43" i="26"/>
  <c r="C39" i="31"/>
  <c r="C76" i="27"/>
  <c r="C16" i="29"/>
  <c r="C54" i="31"/>
  <c r="C59" i="28"/>
  <c r="C58" i="28"/>
  <c r="C49" i="30"/>
  <c r="C11" i="10"/>
  <c r="C15" i="10"/>
  <c r="C19" i="10"/>
  <c r="C23" i="10"/>
  <c r="C27" i="10"/>
  <c r="C13" i="10"/>
  <c r="C21" i="10"/>
  <c r="C7" i="10"/>
  <c r="C14" i="10"/>
  <c r="C22" i="10"/>
  <c r="C8" i="10"/>
  <c r="C12" i="10"/>
  <c r="C16" i="10"/>
  <c r="C20" i="10"/>
  <c r="C24" i="10"/>
  <c r="C28" i="10"/>
  <c r="C17" i="10"/>
  <c r="C25" i="10"/>
  <c r="C10" i="10"/>
  <c r="C18" i="10"/>
  <c r="C26" i="10"/>
  <c r="B5" i="8"/>
  <c r="B32" i="8"/>
  <c r="B33" i="8"/>
  <c r="B35" i="8"/>
  <c r="I5" i="7" l="1"/>
  <c r="N13" i="7"/>
  <c r="AS287" i="1"/>
  <c r="AS288" i="1"/>
  <c r="AS289" i="1"/>
  <c r="AS290" i="1"/>
  <c r="AS291" i="1"/>
  <c r="AS292" i="1"/>
  <c r="AS293" i="1"/>
  <c r="N21" i="7" l="1"/>
  <c r="I21" i="7" s="1"/>
  <c r="I13" i="7"/>
  <c r="BF4" i="1" l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1" i="1"/>
  <c r="BF202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405" i="1" l="1"/>
  <c r="B4" i="5" l="1"/>
  <c r="C4" i="5"/>
  <c r="B3" i="5"/>
  <c r="C3" i="5"/>
  <c r="B2" i="5"/>
  <c r="C2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C5" i="5"/>
  <c r="B5" i="5"/>
  <c r="B16" i="4" l="1"/>
  <c r="C16" i="4"/>
  <c r="B17" i="4"/>
  <c r="C17" i="4"/>
  <c r="B18" i="4"/>
  <c r="C18" i="4"/>
  <c r="B19" i="4"/>
  <c r="C19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C15" i="4"/>
  <c r="B15" i="4"/>
  <c r="M228" i="1"/>
  <c r="M140" i="1"/>
  <c r="M185" i="1"/>
  <c r="M152" i="1"/>
  <c r="M230" i="1"/>
  <c r="M84" i="1"/>
  <c r="M188" i="1"/>
  <c r="M213" i="1"/>
  <c r="M284" i="1"/>
  <c r="M242" i="1"/>
  <c r="M207" i="1"/>
  <c r="M34" i="1"/>
  <c r="M101" i="1"/>
  <c r="M66" i="1"/>
  <c r="M316" i="1"/>
  <c r="M54" i="1"/>
  <c r="M96" i="1"/>
  <c r="M44" i="1"/>
  <c r="M77" i="1"/>
  <c r="M38" i="1"/>
  <c r="M176" i="1"/>
  <c r="M239" i="1"/>
  <c r="M42" i="1"/>
  <c r="M98" i="1"/>
  <c r="M55" i="1"/>
  <c r="M273" i="1"/>
  <c r="M45" i="1"/>
  <c r="M19" i="1"/>
  <c r="M97" i="1"/>
  <c r="M166" i="1"/>
  <c r="M108" i="1"/>
  <c r="M139" i="1"/>
  <c r="M27" i="1"/>
  <c r="M22" i="1"/>
  <c r="M322" i="1"/>
  <c r="M158" i="1"/>
  <c r="M78" i="1"/>
  <c r="M240" i="1"/>
  <c r="M64" i="1"/>
  <c r="M24" i="1"/>
  <c r="M62" i="1"/>
  <c r="M49" i="1"/>
  <c r="M9" i="1"/>
  <c r="M33" i="1"/>
  <c r="M189" i="1"/>
  <c r="M288" i="1"/>
  <c r="M184" i="1"/>
  <c r="M165" i="1"/>
  <c r="M138" i="1"/>
  <c r="M80" i="1"/>
  <c r="M82" i="1"/>
  <c r="M180" i="1"/>
  <c r="M201" i="1"/>
  <c r="M134" i="1"/>
  <c r="M246" i="1"/>
  <c r="M295" i="1"/>
  <c r="M50" i="1"/>
  <c r="M51" i="1"/>
  <c r="M243" i="1"/>
  <c r="M231" i="1"/>
  <c r="M264" i="1"/>
  <c r="M301" i="1"/>
  <c r="M198" i="1"/>
  <c r="M294" i="1"/>
  <c r="M163" i="1"/>
  <c r="M39" i="1"/>
  <c r="M46" i="1"/>
  <c r="M283" i="1"/>
  <c r="M100" i="1"/>
  <c r="M155" i="1"/>
  <c r="M16" i="1"/>
  <c r="M186" i="1"/>
  <c r="M146" i="1"/>
  <c r="M63" i="1"/>
  <c r="M94" i="1"/>
  <c r="M86" i="1"/>
  <c r="M199" i="1"/>
  <c r="M76" i="1"/>
  <c r="M212" i="1"/>
  <c r="M141" i="1"/>
  <c r="M281" i="1"/>
  <c r="M137" i="1"/>
  <c r="M109" i="1"/>
  <c r="M32" i="1"/>
  <c r="M172" i="1"/>
  <c r="M173" i="1"/>
  <c r="M270" i="1"/>
  <c r="M106" i="1"/>
  <c r="M300" i="1"/>
  <c r="M148" i="1"/>
  <c r="M105" i="1"/>
  <c r="M265" i="1"/>
  <c r="M183" i="1"/>
  <c r="M224" i="1"/>
  <c r="M181" i="1"/>
  <c r="M43" i="1"/>
  <c r="M75" i="1"/>
  <c r="M102" i="1"/>
  <c r="M293" i="1"/>
  <c r="M93" i="1"/>
  <c r="M85" i="1"/>
  <c r="M319" i="1"/>
  <c r="M217" i="1"/>
  <c r="M167" i="1"/>
  <c r="M147" i="1"/>
  <c r="M266" i="1"/>
  <c r="M144" i="1"/>
  <c r="M211" i="1"/>
  <c r="M30" i="1"/>
  <c r="M81" i="1"/>
  <c r="M47" i="1"/>
  <c r="M89" i="1"/>
  <c r="M177" i="1"/>
  <c r="M315" i="1"/>
  <c r="M216" i="1"/>
  <c r="M248" i="1"/>
  <c r="M227" i="1"/>
  <c r="M169" i="1"/>
  <c r="M7" i="1"/>
  <c r="M83" i="1"/>
  <c r="M36" i="1"/>
  <c r="M210" i="1"/>
  <c r="M160" i="1"/>
  <c r="M159" i="1"/>
  <c r="M161" i="1"/>
  <c r="M99" i="1"/>
  <c r="M221" i="1"/>
  <c r="M133" i="1"/>
  <c r="M23" i="1"/>
  <c r="M156" i="1"/>
  <c r="M149" i="1"/>
  <c r="M57" i="1"/>
  <c r="M302" i="1"/>
  <c r="M59" i="1"/>
  <c r="M145" i="1"/>
  <c r="M209" i="1"/>
  <c r="M271" i="1"/>
  <c r="M68" i="1"/>
  <c r="M8" i="1"/>
  <c r="M296" i="1"/>
  <c r="M5" i="1"/>
  <c r="M150" i="1"/>
  <c r="M13" i="1"/>
  <c r="M91" i="1"/>
  <c r="M153" i="1"/>
  <c r="M92" i="1"/>
  <c r="M164" i="1"/>
  <c r="M297" i="1"/>
  <c r="M143" i="1"/>
  <c r="M268" i="1"/>
  <c r="M174" i="1"/>
  <c r="M285" i="1"/>
  <c r="M254" i="1"/>
  <c r="M202" i="1"/>
  <c r="M253" i="1"/>
  <c r="M235" i="1"/>
  <c r="M58" i="1"/>
  <c r="M170" i="1"/>
  <c r="M79" i="1"/>
  <c r="M269" i="1"/>
  <c r="M52" i="1"/>
  <c r="M182" i="1"/>
  <c r="M3" i="1"/>
  <c r="M263" i="1"/>
  <c r="M249" i="1"/>
  <c r="M321" i="1"/>
  <c r="M135" i="1"/>
  <c r="M220" i="1"/>
  <c r="M262" i="1"/>
  <c r="M171" i="1"/>
  <c r="M136" i="1"/>
  <c r="M162" i="1"/>
  <c r="M29" i="1"/>
  <c r="M60" i="1"/>
  <c r="M67" i="1"/>
  <c r="M244" i="1"/>
  <c r="M74" i="1"/>
  <c r="M154" i="1"/>
  <c r="M20" i="1"/>
  <c r="M53" i="1"/>
  <c r="M157" i="1"/>
  <c r="M292" i="1"/>
  <c r="M223" i="1"/>
  <c r="M56" i="1"/>
  <c r="M187" i="1"/>
  <c r="M26" i="1"/>
  <c r="M28" i="1"/>
  <c r="M4" i="1"/>
  <c r="M232" i="1"/>
  <c r="M15" i="1"/>
  <c r="M261" i="1"/>
  <c r="M298" i="1"/>
  <c r="M192" i="1"/>
  <c r="M17" i="1"/>
  <c r="M25" i="1"/>
  <c r="M31" i="1"/>
  <c r="M87" i="1"/>
  <c r="M107" i="1"/>
  <c r="M287" i="1"/>
  <c r="M69" i="1"/>
  <c r="M10" i="1"/>
  <c r="M252" i="1"/>
  <c r="M151" i="1"/>
  <c r="M65" i="1"/>
  <c r="M195" i="1"/>
  <c r="M168" i="1"/>
  <c r="M178" i="1"/>
  <c r="M205" i="1"/>
  <c r="M90" i="1"/>
  <c r="M11" i="1"/>
  <c r="M179" i="1"/>
  <c r="M190" i="1"/>
  <c r="M41" i="1"/>
  <c r="M14" i="1"/>
  <c r="M175" i="1"/>
  <c r="M70" i="1"/>
  <c r="M219" i="1"/>
  <c r="M196" i="1"/>
  <c r="M197" i="1"/>
  <c r="M193" i="1"/>
  <c r="M194" i="1"/>
  <c r="M104" i="1"/>
  <c r="M88" i="1"/>
  <c r="M37" i="1"/>
  <c r="M191" i="1"/>
  <c r="M289" i="1"/>
  <c r="M260" i="1"/>
  <c r="M267" i="1"/>
  <c r="M278" i="1"/>
  <c r="M208" i="1"/>
  <c r="M272" i="1"/>
  <c r="M323" i="1"/>
  <c r="M291" i="1"/>
  <c r="M318" i="1"/>
  <c r="M215" i="1"/>
  <c r="M277" i="1"/>
  <c r="M317" i="1"/>
  <c r="M233" i="1"/>
  <c r="M299" i="1"/>
  <c r="M225" i="1"/>
  <c r="M206" i="1"/>
  <c r="M247" i="1"/>
  <c r="O61" i="1" l="1"/>
  <c r="O173" i="1" l="1"/>
  <c r="O213" i="1" l="1"/>
  <c r="O33" i="1"/>
  <c r="O160" i="1"/>
  <c r="BC271" i="1" l="1"/>
  <c r="BC229" i="1"/>
  <c r="BC98" i="1"/>
  <c r="BC78" i="1"/>
  <c r="BC133" i="1"/>
  <c r="BC60" i="1"/>
  <c r="BC237" i="1"/>
  <c r="BC159" i="1"/>
  <c r="BC240" i="1"/>
  <c r="BC215" i="1"/>
  <c r="BC135" i="1"/>
  <c r="BC69" i="1"/>
  <c r="BC226" i="1"/>
  <c r="BC55" i="1"/>
  <c r="BC185" i="1"/>
  <c r="BC214" i="1"/>
  <c r="BC31" i="1"/>
  <c r="BC83" i="1"/>
  <c r="BC8" i="1"/>
  <c r="BC167" i="1"/>
  <c r="BC143" i="1"/>
  <c r="BC269" i="1"/>
  <c r="BC210" i="1"/>
  <c r="BC38" i="1"/>
  <c r="BC255" i="1"/>
  <c r="BC268" i="1"/>
  <c r="BC172" i="1"/>
  <c r="BC7" i="1"/>
  <c r="BC154" i="1"/>
  <c r="BC68" i="1"/>
  <c r="BC65" i="1"/>
  <c r="BC230" i="1"/>
  <c r="BC244" i="1"/>
  <c r="BC142" i="1"/>
  <c r="BC79" i="1"/>
  <c r="BC232" i="1"/>
  <c r="BC57" i="1"/>
  <c r="BC188" i="1"/>
  <c r="BC161" i="1"/>
  <c r="BC90" i="1"/>
  <c r="BC169" i="1"/>
  <c r="BC96" i="1"/>
  <c r="BC6" i="1"/>
  <c r="BC196" i="1"/>
  <c r="BC162" i="1"/>
  <c r="BC21" i="1"/>
  <c r="BC28" i="1"/>
  <c r="BC233" i="1"/>
  <c r="BC276" i="1"/>
  <c r="BC22" i="1"/>
  <c r="BC66" i="1"/>
  <c r="BC208" i="1"/>
  <c r="BC134" i="1"/>
  <c r="BC37" i="1"/>
  <c r="BC62" i="1"/>
  <c r="BC146" i="1"/>
  <c r="BC47" i="1"/>
  <c r="BC220" i="1"/>
  <c r="BC182" i="1"/>
  <c r="BC282" i="1"/>
  <c r="BC136" i="1"/>
  <c r="BC225" i="1"/>
  <c r="BC140" i="1"/>
  <c r="BC242" i="1"/>
  <c r="BC194" i="1"/>
  <c r="BC87" i="1"/>
  <c r="BC201" i="1"/>
  <c r="BC209" i="1"/>
  <c r="BC246" i="1"/>
  <c r="BC213" i="1"/>
  <c r="BC137" i="1"/>
  <c r="BC227" i="1"/>
  <c r="BC171" i="1"/>
  <c r="BC239" i="1"/>
  <c r="BC149" i="1"/>
  <c r="BC267" i="1"/>
  <c r="BC12" i="1"/>
  <c r="BC56" i="1"/>
  <c r="BC92" i="1"/>
  <c r="BC24" i="1"/>
  <c r="BC15" i="1"/>
  <c r="BC207" i="1"/>
  <c r="BC13" i="1"/>
  <c r="BC184" i="1"/>
  <c r="BC59" i="1"/>
  <c r="BC49" i="1"/>
  <c r="BC35" i="1"/>
  <c r="BC67" i="1"/>
  <c r="BC195" i="1"/>
  <c r="BC241" i="1"/>
  <c r="BC197" i="1"/>
  <c r="BC41" i="1"/>
  <c r="BC63" i="1"/>
  <c r="BC141" i="1"/>
  <c r="BC153" i="1"/>
  <c r="BC94" i="1"/>
  <c r="BC86" i="1"/>
  <c r="BC39" i="1"/>
  <c r="BC138" i="1"/>
  <c r="BC178" i="1"/>
  <c r="BC285" i="1"/>
  <c r="BC73" i="1"/>
  <c r="BC77" i="1"/>
  <c r="BC165" i="1"/>
  <c r="BC32" i="1"/>
  <c r="BC157" i="1"/>
  <c r="BC91" i="1"/>
  <c r="BC155" i="1"/>
  <c r="BC72" i="1"/>
  <c r="BC18" i="1"/>
  <c r="BC139" i="1"/>
  <c r="BC81" i="1"/>
  <c r="BC173" i="1"/>
  <c r="BC219" i="1"/>
  <c r="BC186" i="1"/>
  <c r="BC150" i="1"/>
  <c r="BC235" i="1"/>
  <c r="BC82" i="1"/>
  <c r="BC198" i="1"/>
  <c r="BC74" i="1"/>
  <c r="BC93" i="1"/>
  <c r="BC217" i="1"/>
  <c r="BC48" i="1"/>
  <c r="BC179" i="1"/>
  <c r="BC181" i="1"/>
  <c r="BC64" i="1"/>
  <c r="BC53" i="1"/>
  <c r="BC156" i="1"/>
  <c r="BC58" i="1"/>
  <c r="BC147" i="1"/>
  <c r="BC23" i="1"/>
  <c r="BC183" i="1"/>
  <c r="BC152" i="1"/>
  <c r="BC19" i="1"/>
  <c r="BC180" i="1"/>
  <c r="BC29" i="1"/>
  <c r="BC164" i="1"/>
  <c r="BC249" i="1"/>
  <c r="BC193" i="1"/>
  <c r="BC84" i="1"/>
  <c r="BC61" i="1"/>
  <c r="BC75" i="1"/>
  <c r="BC80" i="1"/>
  <c r="BC278" i="1"/>
  <c r="BC275" i="1"/>
  <c r="BC166" i="1"/>
  <c r="BC151" i="1"/>
  <c r="BC30" i="1"/>
  <c r="BC231" i="1"/>
  <c r="BC158" i="1"/>
  <c r="BC145" i="1"/>
  <c r="BC216" i="1"/>
  <c r="BC228" i="1"/>
  <c r="BC176" i="1"/>
  <c r="BC34" i="1"/>
  <c r="BC221" i="1"/>
  <c r="BC190" i="1"/>
  <c r="BC25" i="1"/>
  <c r="BC243" i="1"/>
  <c r="BC224" i="1"/>
  <c r="BC170" i="1"/>
  <c r="BC211" i="1"/>
  <c r="BC70" i="1"/>
  <c r="BC205" i="1"/>
  <c r="BC99" i="1"/>
  <c r="BC236" i="1"/>
  <c r="BC192" i="1"/>
  <c r="BC26" i="1"/>
  <c r="BC187" i="1"/>
  <c r="BC245" i="1"/>
  <c r="BC251" i="1"/>
  <c r="BC252" i="1"/>
  <c r="BC212" i="1"/>
  <c r="BC254" i="1"/>
  <c r="BC9" i="1"/>
  <c r="BC14" i="1"/>
  <c r="BC4" i="1"/>
  <c r="BC168" i="1"/>
  <c r="BC234" i="1"/>
  <c r="BC76" i="1"/>
  <c r="BC88" i="1"/>
  <c r="BC52" i="1"/>
  <c r="BC27" i="1"/>
  <c r="BC163" i="1"/>
  <c r="BC33" i="1"/>
  <c r="BC218" i="1"/>
  <c r="BC160" i="1"/>
  <c r="BC89" i="1"/>
  <c r="BC95" i="1"/>
  <c r="BC43" i="1"/>
  <c r="BC5" i="1"/>
  <c r="BC20" i="1"/>
  <c r="BC85" i="1"/>
  <c r="BC44" i="1"/>
  <c r="BC51" i="1"/>
  <c r="BC199" i="1"/>
  <c r="BC202" i="1"/>
  <c r="BC238" i="1"/>
  <c r="BC50" i="1"/>
  <c r="BC272" i="1"/>
  <c r="BC174" i="1"/>
  <c r="BC11" i="1"/>
  <c r="BC247" i="1"/>
  <c r="BC286" i="1"/>
  <c r="BC222" i="1"/>
  <c r="BC16" i="1"/>
  <c r="BC277" i="1"/>
  <c r="BC189" i="1"/>
  <c r="BC148" i="1"/>
  <c r="BC175" i="1"/>
  <c r="BC10" i="1"/>
  <c r="BC46" i="1"/>
  <c r="BC45" i="1"/>
  <c r="BC54" i="1"/>
  <c r="BC144" i="1"/>
  <c r="BC71" i="1"/>
  <c r="BC206" i="1"/>
  <c r="BC40" i="1"/>
  <c r="BC17" i="1"/>
  <c r="BC36" i="1"/>
  <c r="BC42" i="1"/>
  <c r="BC177" i="1"/>
  <c r="BC253" i="1"/>
  <c r="BC248" i="1"/>
  <c r="BC223" i="1"/>
  <c r="BC191" i="1"/>
  <c r="BC256" i="1"/>
  <c r="BC257" i="1"/>
  <c r="BC258" i="1"/>
  <c r="BC259" i="1"/>
  <c r="BC260" i="1"/>
  <c r="BC261" i="1"/>
  <c r="BC262" i="1"/>
  <c r="BC263" i="1"/>
  <c r="BC264" i="1"/>
  <c r="BC265" i="1"/>
  <c r="BC270" i="1"/>
  <c r="BC273" i="1"/>
  <c r="BC274" i="1"/>
  <c r="BC279" i="1"/>
  <c r="BC280" i="1"/>
  <c r="BC281" i="1"/>
  <c r="BC283" i="1"/>
  <c r="BC127" i="1"/>
  <c r="BC97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287" i="1"/>
  <c r="BC128" i="1"/>
  <c r="BC129" i="1"/>
  <c r="BC130" i="1"/>
  <c r="BC131" i="1"/>
  <c r="BC132" i="1"/>
  <c r="BC288" i="1"/>
  <c r="BC284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250" i="1"/>
  <c r="AS229" i="1"/>
  <c r="AS98" i="1"/>
  <c r="AS78" i="1"/>
  <c r="AS133" i="1"/>
  <c r="AS60" i="1"/>
  <c r="AS237" i="1"/>
  <c r="AS159" i="1"/>
  <c r="AS240" i="1"/>
  <c r="AS215" i="1"/>
  <c r="AS135" i="1"/>
  <c r="AS69" i="1"/>
  <c r="AS226" i="1"/>
  <c r="AS55" i="1"/>
  <c r="AS185" i="1"/>
  <c r="AS214" i="1"/>
  <c r="AS31" i="1"/>
  <c r="AS83" i="1"/>
  <c r="AS8" i="1"/>
  <c r="AS167" i="1"/>
  <c r="AS143" i="1"/>
  <c r="AS269" i="1"/>
  <c r="AS210" i="1"/>
  <c r="AS38" i="1"/>
  <c r="AS255" i="1"/>
  <c r="AS268" i="1"/>
  <c r="AS172" i="1"/>
  <c r="AS7" i="1"/>
  <c r="AS154" i="1"/>
  <c r="AS68" i="1"/>
  <c r="AS65" i="1"/>
  <c r="AS230" i="1"/>
  <c r="AS244" i="1"/>
  <c r="AS142" i="1"/>
  <c r="AS79" i="1"/>
  <c r="AS232" i="1"/>
  <c r="AS57" i="1"/>
  <c r="AS188" i="1"/>
  <c r="AS161" i="1"/>
  <c r="AS90" i="1"/>
  <c r="AS169" i="1"/>
  <c r="AS96" i="1"/>
  <c r="AS6" i="1"/>
  <c r="AS196" i="1"/>
  <c r="AS162" i="1"/>
  <c r="AS21" i="1"/>
  <c r="AS28" i="1"/>
  <c r="AS233" i="1"/>
  <c r="AS276" i="1"/>
  <c r="AS22" i="1"/>
  <c r="AS66" i="1"/>
  <c r="AS208" i="1"/>
  <c r="AS134" i="1"/>
  <c r="AS37" i="1"/>
  <c r="AS62" i="1"/>
  <c r="AS146" i="1"/>
  <c r="AS47" i="1"/>
  <c r="AS220" i="1"/>
  <c r="AS182" i="1"/>
  <c r="AS282" i="1"/>
  <c r="AS136" i="1"/>
  <c r="AS225" i="1"/>
  <c r="AS140" i="1"/>
  <c r="AS242" i="1"/>
  <c r="AS194" i="1"/>
  <c r="AS87" i="1"/>
  <c r="AS201" i="1"/>
  <c r="AS209" i="1"/>
  <c r="AS246" i="1"/>
  <c r="AS213" i="1"/>
  <c r="AS137" i="1"/>
  <c r="AS227" i="1"/>
  <c r="AS171" i="1"/>
  <c r="AS239" i="1"/>
  <c r="AS149" i="1"/>
  <c r="AS267" i="1"/>
  <c r="AS12" i="1"/>
  <c r="AS56" i="1"/>
  <c r="AS92" i="1"/>
  <c r="AS24" i="1"/>
  <c r="AS15" i="1"/>
  <c r="AS207" i="1"/>
  <c r="AS13" i="1"/>
  <c r="AS184" i="1"/>
  <c r="AS59" i="1"/>
  <c r="AS49" i="1"/>
  <c r="AS35" i="1"/>
  <c r="AS67" i="1"/>
  <c r="AS195" i="1"/>
  <c r="AS241" i="1"/>
  <c r="AS197" i="1"/>
  <c r="AS41" i="1"/>
  <c r="AS63" i="1"/>
  <c r="AS141" i="1"/>
  <c r="AS153" i="1"/>
  <c r="AS94" i="1"/>
  <c r="AS86" i="1"/>
  <c r="AS39" i="1"/>
  <c r="AS138" i="1"/>
  <c r="AS178" i="1"/>
  <c r="AS285" i="1"/>
  <c r="AS73" i="1"/>
  <c r="AS77" i="1"/>
  <c r="AS165" i="1"/>
  <c r="AS32" i="1"/>
  <c r="AS157" i="1"/>
  <c r="AS91" i="1"/>
  <c r="AS155" i="1"/>
  <c r="AS72" i="1"/>
  <c r="AS18" i="1"/>
  <c r="AS139" i="1"/>
  <c r="AS81" i="1"/>
  <c r="AS173" i="1"/>
  <c r="AS219" i="1"/>
  <c r="AS186" i="1"/>
  <c r="AS150" i="1"/>
  <c r="AS235" i="1"/>
  <c r="AS82" i="1"/>
  <c r="AS198" i="1"/>
  <c r="AS74" i="1"/>
  <c r="AS93" i="1"/>
  <c r="AS217" i="1"/>
  <c r="AS48" i="1"/>
  <c r="AS179" i="1"/>
  <c r="AS181" i="1"/>
  <c r="AS64" i="1"/>
  <c r="AS53" i="1"/>
  <c r="AS156" i="1"/>
  <c r="AS58" i="1"/>
  <c r="AS147" i="1"/>
  <c r="AS23" i="1"/>
  <c r="AS183" i="1"/>
  <c r="AS152" i="1"/>
  <c r="AS19" i="1"/>
  <c r="AS180" i="1"/>
  <c r="AS29" i="1"/>
  <c r="AS164" i="1"/>
  <c r="AS249" i="1"/>
  <c r="AS193" i="1"/>
  <c r="AS84" i="1"/>
  <c r="AS61" i="1"/>
  <c r="AS75" i="1"/>
  <c r="AS80" i="1"/>
  <c r="AS278" i="1"/>
  <c r="AS275" i="1"/>
  <c r="AS166" i="1"/>
  <c r="AS151" i="1"/>
  <c r="AS30" i="1"/>
  <c r="AS231" i="1"/>
  <c r="AS158" i="1"/>
  <c r="AS145" i="1"/>
  <c r="AS216" i="1"/>
  <c r="AS228" i="1"/>
  <c r="AS176" i="1"/>
  <c r="AS34" i="1"/>
  <c r="AS221" i="1"/>
  <c r="AS190" i="1"/>
  <c r="AS25" i="1"/>
  <c r="AS243" i="1"/>
  <c r="AS224" i="1"/>
  <c r="AS170" i="1"/>
  <c r="AS211" i="1"/>
  <c r="AS70" i="1"/>
  <c r="AS205" i="1"/>
  <c r="AS99" i="1"/>
  <c r="AS236" i="1"/>
  <c r="AS192" i="1"/>
  <c r="AS26" i="1"/>
  <c r="AS187" i="1"/>
  <c r="AS245" i="1"/>
  <c r="AS251" i="1"/>
  <c r="AS252" i="1"/>
  <c r="AS212" i="1"/>
  <c r="AS254" i="1"/>
  <c r="AS9" i="1"/>
  <c r="AS14" i="1"/>
  <c r="AS4" i="1"/>
  <c r="AS168" i="1"/>
  <c r="AS234" i="1"/>
  <c r="AS76" i="1"/>
  <c r="AS88" i="1"/>
  <c r="AS52" i="1"/>
  <c r="AS27" i="1"/>
  <c r="AS163" i="1"/>
  <c r="AS33" i="1"/>
  <c r="AS218" i="1"/>
  <c r="AS160" i="1"/>
  <c r="AS89" i="1"/>
  <c r="AS95" i="1"/>
  <c r="AS43" i="1"/>
  <c r="AS5" i="1"/>
  <c r="AS20" i="1"/>
  <c r="AS85" i="1"/>
  <c r="AS44" i="1"/>
  <c r="AS51" i="1"/>
  <c r="AS199" i="1"/>
  <c r="AS202" i="1"/>
  <c r="AS238" i="1"/>
  <c r="AS50" i="1"/>
  <c r="AS272" i="1"/>
  <c r="AS174" i="1"/>
  <c r="AS11" i="1"/>
  <c r="AS247" i="1"/>
  <c r="AS286" i="1"/>
  <c r="AS222" i="1"/>
  <c r="AS16" i="1"/>
  <c r="AS277" i="1"/>
  <c r="AS189" i="1"/>
  <c r="AS148" i="1"/>
  <c r="AS175" i="1"/>
  <c r="AS10" i="1"/>
  <c r="AS46" i="1"/>
  <c r="AS45" i="1"/>
  <c r="AS54" i="1"/>
  <c r="AS144" i="1"/>
  <c r="AS71" i="1"/>
  <c r="AS206" i="1"/>
  <c r="AS40" i="1"/>
  <c r="AS17" i="1"/>
  <c r="AS36" i="1"/>
  <c r="AS42" i="1"/>
  <c r="AS177" i="1"/>
  <c r="AS253" i="1"/>
  <c r="AS248" i="1"/>
  <c r="AS223" i="1"/>
  <c r="AS191" i="1"/>
  <c r="AS294" i="1"/>
  <c r="AS295" i="1"/>
  <c r="AS296" i="1"/>
  <c r="AS297" i="1"/>
  <c r="AS298" i="1"/>
  <c r="AS299" i="1"/>
  <c r="AS300" i="1"/>
  <c r="AS301" i="1"/>
  <c r="AS271" i="1"/>
  <c r="AS250" i="1"/>
  <c r="M127" i="1"/>
  <c r="M40" i="1"/>
  <c r="M73" i="1"/>
  <c r="M12" i="1"/>
  <c r="M72" i="1"/>
  <c r="M71" i="1"/>
  <c r="M21" i="1"/>
  <c r="M6" i="1"/>
  <c r="M103" i="1"/>
  <c r="M35" i="1"/>
  <c r="M48" i="1"/>
  <c r="M18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5" i="1"/>
  <c r="M126" i="1"/>
  <c r="M275" i="1"/>
  <c r="M128" i="1"/>
  <c r="M129" i="1"/>
  <c r="M130" i="1"/>
  <c r="M131" i="1"/>
  <c r="M132" i="1"/>
  <c r="M257" i="1"/>
  <c r="M229" i="1"/>
  <c r="M245" i="1"/>
  <c r="M256" i="1"/>
  <c r="M251" i="1"/>
  <c r="M214" i="1"/>
  <c r="M259" i="1"/>
  <c r="M290" i="1"/>
  <c r="M280" i="1"/>
  <c r="M279" i="1"/>
  <c r="M320" i="1"/>
  <c r="O297" i="1"/>
  <c r="O287" i="1"/>
  <c r="O23" i="1"/>
  <c r="O84" i="1"/>
  <c r="O133" i="1"/>
  <c r="O167" i="1"/>
  <c r="O159" i="1"/>
  <c r="O219" i="1"/>
  <c r="O135" i="1"/>
  <c r="O102" i="1"/>
  <c r="O252" i="1"/>
  <c r="O11" i="1"/>
  <c r="O185" i="1"/>
  <c r="O281" i="1"/>
  <c r="O3" i="1"/>
  <c r="O75" i="1"/>
  <c r="O91" i="1"/>
  <c r="O147" i="1"/>
  <c r="O143" i="1"/>
  <c r="O302" i="1"/>
  <c r="O261" i="1"/>
  <c r="O107" i="1"/>
  <c r="O301" i="1"/>
  <c r="O217" i="1"/>
  <c r="O172" i="1"/>
  <c r="O7" i="1"/>
  <c r="O154" i="1"/>
  <c r="O74" i="1"/>
  <c r="O44" i="1"/>
  <c r="O269" i="1"/>
  <c r="O246" i="1"/>
  <c r="O142" i="1"/>
  <c r="O90" i="1"/>
  <c r="O263" i="1"/>
  <c r="O70" i="1"/>
  <c r="O188" i="1"/>
  <c r="O161" i="1"/>
  <c r="O80" i="1"/>
  <c r="O169" i="1"/>
  <c r="O34" i="1"/>
  <c r="O77" i="1"/>
  <c r="O196" i="1"/>
  <c r="O162" i="1"/>
  <c r="O54" i="1"/>
  <c r="O56" i="1"/>
  <c r="O254" i="1"/>
  <c r="O242" i="1"/>
  <c r="O16" i="1"/>
  <c r="O59" i="1"/>
  <c r="O93" i="1"/>
  <c r="O134" i="1"/>
  <c r="O108" i="1"/>
  <c r="O265" i="1"/>
  <c r="O146" i="1"/>
  <c r="O55" i="1"/>
  <c r="O209" i="1"/>
  <c r="O182" i="1"/>
  <c r="O247" i="1"/>
  <c r="O136" i="1"/>
  <c r="O228" i="1"/>
  <c r="O140" i="1"/>
  <c r="O194" i="1"/>
  <c r="O52" i="1"/>
  <c r="O201" i="1"/>
  <c r="O298" i="1"/>
  <c r="O231" i="1"/>
  <c r="O205" i="1"/>
  <c r="O137" i="1"/>
  <c r="O221" i="1"/>
  <c r="O171" i="1"/>
  <c r="O284" i="1"/>
  <c r="O149" i="1"/>
  <c r="O268" i="1"/>
  <c r="O66" i="1"/>
  <c r="O76" i="1"/>
  <c r="O13" i="1"/>
  <c r="O32" i="1"/>
  <c r="O4" i="1"/>
  <c r="O262" i="1"/>
  <c r="O51" i="1"/>
  <c r="O184" i="1"/>
  <c r="O94" i="1"/>
  <c r="O41" i="1"/>
  <c r="O293" i="1"/>
  <c r="O19" i="1"/>
  <c r="O195" i="1"/>
  <c r="O239" i="1"/>
  <c r="O197" i="1"/>
  <c r="O26" i="1"/>
  <c r="O22" i="1"/>
  <c r="O141" i="1"/>
  <c r="O153" i="1"/>
  <c r="O27" i="1"/>
  <c r="O92" i="1"/>
  <c r="O68" i="1"/>
  <c r="O138" i="1"/>
  <c r="O178" i="1"/>
  <c r="O232" i="1"/>
  <c r="O14" i="1"/>
  <c r="O79" i="1"/>
  <c r="O165" i="1"/>
  <c r="O17" i="1"/>
  <c r="O157" i="1"/>
  <c r="O42" i="1"/>
  <c r="O155" i="1"/>
  <c r="O25" i="1"/>
  <c r="O10" i="1"/>
  <c r="O139" i="1"/>
  <c r="O106" i="1"/>
  <c r="O96" i="1"/>
  <c r="O270" i="1"/>
  <c r="O264" i="1"/>
  <c r="O186" i="1"/>
  <c r="O150" i="1"/>
  <c r="O249" i="1"/>
  <c r="O109" i="1"/>
  <c r="O198" i="1"/>
  <c r="O57" i="1"/>
  <c r="O8" i="1"/>
  <c r="O235" i="1"/>
  <c r="O69" i="1"/>
  <c r="O179" i="1"/>
  <c r="O43" i="1"/>
  <c r="O86" i="1"/>
  <c r="O53" i="1"/>
  <c r="O156" i="1"/>
  <c r="O38" i="1"/>
  <c r="O266" i="1"/>
  <c r="O100" i="1"/>
  <c r="O224" i="1"/>
  <c r="O152" i="1"/>
  <c r="O82" i="1"/>
  <c r="O180" i="1"/>
  <c r="O78" i="1"/>
  <c r="O164" i="1"/>
  <c r="O193" i="1"/>
  <c r="O65" i="1"/>
  <c r="O85" i="1"/>
  <c r="O60" i="1"/>
  <c r="O63" i="1"/>
  <c r="O207" i="1"/>
  <c r="O294" i="1"/>
  <c r="O166" i="1"/>
  <c r="O151" i="1"/>
  <c r="O67" i="1"/>
  <c r="O243" i="1"/>
  <c r="O158" i="1"/>
  <c r="O145" i="1"/>
  <c r="O273" i="1"/>
  <c r="O183" i="1"/>
  <c r="O176" i="1"/>
  <c r="O36" i="1"/>
  <c r="O210" i="1"/>
  <c r="O190" i="1"/>
  <c r="O62" i="1"/>
  <c r="O296" i="1"/>
  <c r="O295" i="1"/>
  <c r="O170" i="1"/>
  <c r="O181" i="1"/>
  <c r="O87" i="1"/>
  <c r="O223" i="1"/>
  <c r="O15" i="1"/>
  <c r="O288" i="1"/>
  <c r="O192" i="1"/>
  <c r="O95" i="1"/>
  <c r="O187" i="1"/>
  <c r="O292" i="1"/>
  <c r="O227" i="1"/>
  <c r="O148" i="1"/>
  <c r="O220" i="1"/>
  <c r="O212" i="1"/>
  <c r="O99" i="1"/>
  <c r="O50" i="1"/>
  <c r="O300" i="1"/>
  <c r="O168" i="1"/>
  <c r="O144" i="1"/>
  <c r="O46" i="1"/>
  <c r="O28" i="1"/>
  <c r="O49" i="1"/>
  <c r="O29" i="1"/>
  <c r="O163" i="1"/>
  <c r="O45" i="1"/>
  <c r="O58" i="1"/>
  <c r="O64" i="1"/>
  <c r="O98" i="1"/>
  <c r="O24" i="1"/>
  <c r="O9" i="1"/>
  <c r="O20" i="1"/>
  <c r="O31" i="1"/>
  <c r="O83" i="1"/>
  <c r="O199" i="1"/>
  <c r="O202" i="1"/>
  <c r="O253" i="1"/>
  <c r="O101" i="1"/>
  <c r="O271" i="1"/>
  <c r="O174" i="1"/>
  <c r="O39" i="1"/>
  <c r="O285" i="1"/>
  <c r="O283" i="1"/>
  <c r="O244" i="1"/>
  <c r="O5" i="1"/>
  <c r="O240" i="1"/>
  <c r="O189" i="1"/>
  <c r="O105" i="1"/>
  <c r="O175" i="1"/>
  <c r="O97" i="1"/>
  <c r="O104" i="1"/>
  <c r="O88" i="1"/>
  <c r="O37" i="1"/>
  <c r="O211" i="1"/>
  <c r="O30" i="1"/>
  <c r="O81" i="1"/>
  <c r="O47" i="1"/>
  <c r="O89" i="1"/>
  <c r="O177" i="1"/>
  <c r="O216" i="1"/>
  <c r="O248" i="1"/>
  <c r="O191" i="1"/>
  <c r="O289" i="1"/>
  <c r="O260" i="1"/>
  <c r="O267" i="1"/>
  <c r="O278" i="1"/>
  <c r="O208" i="1"/>
  <c r="O272" i="1"/>
  <c r="O291" i="1"/>
  <c r="O215" i="1"/>
  <c r="O277" i="1"/>
  <c r="O233" i="1"/>
  <c r="O299" i="1"/>
  <c r="O225" i="1"/>
  <c r="O206" i="1"/>
  <c r="O127" i="1"/>
  <c r="O40" i="1"/>
  <c r="O73" i="1"/>
  <c r="O12" i="1"/>
  <c r="O72" i="1"/>
  <c r="O71" i="1"/>
  <c r="O21" i="1"/>
  <c r="O6" i="1"/>
  <c r="O103" i="1"/>
  <c r="O35" i="1"/>
  <c r="O48" i="1"/>
  <c r="O18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275" i="1"/>
  <c r="O128" i="1"/>
  <c r="O129" i="1"/>
  <c r="O130" i="1"/>
  <c r="O131" i="1"/>
  <c r="O132" i="1"/>
  <c r="O257" i="1"/>
  <c r="O229" i="1"/>
  <c r="O245" i="1"/>
  <c r="O256" i="1"/>
  <c r="O251" i="1"/>
  <c r="O214" i="1"/>
  <c r="O259" i="1"/>
  <c r="O290" i="1"/>
  <c r="O280" i="1"/>
  <c r="O279" i="1"/>
  <c r="O236" i="1"/>
  <c r="O222" i="1"/>
  <c r="O286" i="1"/>
  <c r="O282" i="1"/>
  <c r="O230" i="1" l="1"/>
  <c r="B6" i="2" l="1"/>
  <c r="B5" i="2"/>
  <c r="B4" i="2"/>
  <c r="B3" i="2"/>
  <c r="B2" i="2"/>
  <c r="N206" i="1" l="1"/>
  <c r="N204" i="1"/>
  <c r="P204" i="1" s="1"/>
  <c r="N306" i="1"/>
  <c r="N304" i="1"/>
  <c r="P304" i="1" s="1"/>
  <c r="N311" i="1"/>
  <c r="N313" i="1"/>
  <c r="P313" i="1" s="1"/>
  <c r="N309" i="1"/>
  <c r="N308" i="1"/>
  <c r="P308" i="1" s="1"/>
  <c r="N211" i="1"/>
  <c r="N319" i="1"/>
  <c r="N322" i="1"/>
  <c r="N207" i="1"/>
  <c r="N323" i="1"/>
  <c r="N209" i="1"/>
  <c r="P209" i="1" s="1"/>
  <c r="N212" i="1"/>
  <c r="P212" i="1" s="1"/>
  <c r="N208" i="1"/>
  <c r="P208" i="1" s="1"/>
  <c r="N210" i="1"/>
  <c r="N320" i="1"/>
  <c r="N305" i="1"/>
  <c r="N307" i="1"/>
  <c r="N315" i="1"/>
  <c r="P315" i="1" s="1"/>
  <c r="N205" i="1"/>
  <c r="P205" i="1" s="1"/>
  <c r="N302" i="1"/>
  <c r="N318" i="1"/>
  <c r="N301" i="1"/>
  <c r="P301" i="1" s="1"/>
  <c r="N213" i="1"/>
  <c r="P213" i="1" s="1"/>
  <c r="N250" i="1"/>
  <c r="N222" i="1"/>
  <c r="P222" i="1" s="1"/>
  <c r="N258" i="1"/>
  <c r="P258" i="1" s="1"/>
  <c r="N274" i="1"/>
  <c r="P274" i="1" s="1"/>
  <c r="N218" i="1"/>
  <c r="P218" i="1" s="1"/>
  <c r="N314" i="1"/>
  <c r="P314" i="1" s="1"/>
  <c r="N303" i="1"/>
  <c r="P303" i="1" s="1"/>
  <c r="N310" i="1"/>
  <c r="P310" i="1" s="1"/>
  <c r="N241" i="1"/>
  <c r="N234" i="1"/>
  <c r="N226" i="1"/>
  <c r="P226" i="1" s="1"/>
  <c r="N282" i="1"/>
  <c r="N236" i="1"/>
  <c r="P236" i="1" s="1"/>
  <c r="N276" i="1"/>
  <c r="P276" i="1" s="1"/>
  <c r="N255" i="1"/>
  <c r="P255" i="1" s="1"/>
  <c r="N286" i="1"/>
  <c r="P286" i="1" s="1"/>
  <c r="N237" i="1"/>
  <c r="P237" i="1" s="1"/>
  <c r="N312" i="1"/>
  <c r="N238" i="1"/>
  <c r="N240" i="1"/>
  <c r="N248" i="1"/>
  <c r="N289" i="1"/>
  <c r="P289" i="1" s="1"/>
  <c r="N262" i="1"/>
  <c r="P262" i="1" s="1"/>
  <c r="N253" i="1"/>
  <c r="P253" i="1" s="1"/>
  <c r="N228" i="1"/>
  <c r="N221" i="1"/>
  <c r="P221" i="1" s="1"/>
  <c r="N272" i="1"/>
  <c r="N217" i="1"/>
  <c r="P217" i="1" s="1"/>
  <c r="N233" i="1"/>
  <c r="P233" i="1" s="1"/>
  <c r="N264" i="1"/>
  <c r="P264" i="1" s="1"/>
  <c r="N266" i="1"/>
  <c r="N298" i="1"/>
  <c r="P298" i="1" s="1"/>
  <c r="N215" i="1"/>
  <c r="P215" i="1" s="1"/>
  <c r="N292" i="1"/>
  <c r="N291" i="1"/>
  <c r="N285" i="1"/>
  <c r="P285" i="1" s="1"/>
  <c r="N296" i="1"/>
  <c r="P296" i="1" s="1"/>
  <c r="N249" i="1"/>
  <c r="P249" i="1" s="1"/>
  <c r="N316" i="1"/>
  <c r="N239" i="1"/>
  <c r="P239" i="1" s="1"/>
  <c r="N265" i="1"/>
  <c r="N252" i="1"/>
  <c r="N254" i="1"/>
  <c r="N225" i="1"/>
  <c r="P225" i="1" s="1"/>
  <c r="N278" i="1"/>
  <c r="N277" i="1"/>
  <c r="N271" i="1"/>
  <c r="P271" i="1" s="1"/>
  <c r="N270" i="1"/>
  <c r="P270" i="1" s="1"/>
  <c r="N297" i="1"/>
  <c r="N232" i="1"/>
  <c r="N219" i="1"/>
  <c r="P219" i="1" s="1"/>
  <c r="N260" i="1"/>
  <c r="P260" i="1" s="1"/>
  <c r="N267" i="1"/>
  <c r="P267" i="1" s="1"/>
  <c r="N230" i="1"/>
  <c r="P230" i="1" s="1"/>
  <c r="N243" i="1"/>
  <c r="P243" i="1" s="1"/>
  <c r="N300" i="1"/>
  <c r="P300" i="1" s="1"/>
  <c r="N244" i="1"/>
  <c r="N231" i="1"/>
  <c r="P231" i="1" s="1"/>
  <c r="N294" i="1"/>
  <c r="P294" i="1" s="1"/>
  <c r="N321" i="1"/>
  <c r="N235" i="1"/>
  <c r="P235" i="1" s="1"/>
  <c r="N283" i="1"/>
  <c r="P283" i="1" s="1"/>
  <c r="N269" i="1"/>
  <c r="P269" i="1" s="1"/>
  <c r="N224" i="1"/>
  <c r="P224" i="1" s="1"/>
  <c r="N242" i="1"/>
  <c r="P242" i="1" s="1"/>
  <c r="N246" i="1"/>
  <c r="N247" i="1"/>
  <c r="N223" i="1"/>
  <c r="P223" i="1" s="1"/>
  <c r="N263" i="1"/>
  <c r="P263" i="1" s="1"/>
  <c r="N317" i="1"/>
  <c r="N216" i="1"/>
  <c r="P216" i="1" s="1"/>
  <c r="N281" i="1"/>
  <c r="P281" i="1" s="1"/>
  <c r="N220" i="1"/>
  <c r="P220" i="1" s="1"/>
  <c r="N299" i="1"/>
  <c r="N295" i="1"/>
  <c r="P295" i="1" s="1"/>
  <c r="N268" i="1"/>
  <c r="P268" i="1" s="1"/>
  <c r="N227" i="1"/>
  <c r="P227" i="1" s="1"/>
  <c r="N273" i="1"/>
  <c r="P273" i="1" s="1"/>
  <c r="N287" i="1"/>
  <c r="P287" i="1" s="1"/>
  <c r="N293" i="1"/>
  <c r="P293" i="1" s="1"/>
  <c r="N261" i="1"/>
  <c r="N288" i="1"/>
  <c r="P288" i="1" s="1"/>
  <c r="N284" i="1"/>
  <c r="P284" i="1" s="1"/>
  <c r="N279" i="1"/>
  <c r="N245" i="1"/>
  <c r="P245" i="1" s="1"/>
  <c r="N251" i="1"/>
  <c r="P251" i="1" s="1"/>
  <c r="N259" i="1"/>
  <c r="N229" i="1"/>
  <c r="P229" i="1" s="1"/>
  <c r="N214" i="1"/>
  <c r="P214" i="1" s="1"/>
  <c r="N275" i="1"/>
  <c r="N256" i="1"/>
  <c r="N280" i="1"/>
  <c r="N257" i="1"/>
  <c r="P257" i="1" s="1"/>
  <c r="N290" i="1"/>
  <c r="N326" i="1"/>
  <c r="N325" i="1"/>
  <c r="P241" i="1"/>
  <c r="P311" i="1"/>
  <c r="P282" i="1"/>
  <c r="P309" i="1"/>
  <c r="P307" i="1"/>
  <c r="P305" i="1"/>
  <c r="P234" i="1"/>
  <c r="P250" i="1"/>
  <c r="P312" i="1"/>
  <c r="P238" i="1"/>
  <c r="N324" i="1"/>
  <c r="N200" i="1"/>
  <c r="N67" i="1"/>
  <c r="P67" i="1" s="1"/>
  <c r="N87" i="1"/>
  <c r="P87" i="1" s="1"/>
  <c r="N43" i="1"/>
  <c r="P43" i="1" s="1"/>
  <c r="P240" i="1"/>
  <c r="N61" i="1"/>
  <c r="P61" i="1" s="1"/>
  <c r="N173" i="1"/>
  <c r="P173" i="1" s="1"/>
  <c r="N160" i="1"/>
  <c r="P160" i="1" s="1"/>
  <c r="N33" i="1"/>
  <c r="N102" i="1"/>
  <c r="P102" i="1" s="1"/>
  <c r="N84" i="1"/>
  <c r="P84" i="1" s="1"/>
  <c r="AV321" i="1"/>
  <c r="AU321" i="1" s="1"/>
  <c r="AT321" i="1" s="1"/>
  <c r="N135" i="1"/>
  <c r="P135" i="1" s="1"/>
  <c r="N133" i="1"/>
  <c r="P133" i="1" s="1"/>
  <c r="N167" i="1"/>
  <c r="P167" i="1" s="1"/>
  <c r="P252" i="1"/>
  <c r="N159" i="1"/>
  <c r="P159" i="1" s="1"/>
  <c r="N23" i="1"/>
  <c r="P23" i="1" s="1"/>
  <c r="N185" i="1"/>
  <c r="P185" i="1" s="1"/>
  <c r="N146" i="1"/>
  <c r="P146" i="1" s="1"/>
  <c r="N3" i="1"/>
  <c r="N147" i="1"/>
  <c r="P147" i="1" s="1"/>
  <c r="N75" i="1"/>
  <c r="P75" i="1" s="1"/>
  <c r="N11" i="1"/>
  <c r="P11" i="1" s="1"/>
  <c r="P297" i="1"/>
  <c r="N74" i="1"/>
  <c r="P74" i="1" s="1"/>
  <c r="P246" i="1"/>
  <c r="N70" i="1"/>
  <c r="P70" i="1" s="1"/>
  <c r="N169" i="1"/>
  <c r="P169" i="1" s="1"/>
  <c r="N162" i="1"/>
  <c r="P162" i="1" s="1"/>
  <c r="N134" i="1"/>
  <c r="P134" i="1" s="1"/>
  <c r="N55" i="1"/>
  <c r="P55" i="1" s="1"/>
  <c r="N136" i="1"/>
  <c r="P136" i="1" s="1"/>
  <c r="N194" i="1"/>
  <c r="P194" i="1" s="1"/>
  <c r="N171" i="1"/>
  <c r="P171" i="1" s="1"/>
  <c r="N66" i="1"/>
  <c r="P66" i="1" s="1"/>
  <c r="N4" i="1"/>
  <c r="P4" i="1" s="1"/>
  <c r="N94" i="1"/>
  <c r="P94" i="1" s="1"/>
  <c r="N195" i="1"/>
  <c r="P195" i="1" s="1"/>
  <c r="N22" i="1"/>
  <c r="P22" i="1" s="1"/>
  <c r="N92" i="1"/>
  <c r="P92" i="1" s="1"/>
  <c r="P232" i="1"/>
  <c r="N17" i="1"/>
  <c r="P17" i="1" s="1"/>
  <c r="N25" i="1"/>
  <c r="P25" i="1" s="1"/>
  <c r="N96" i="1"/>
  <c r="P96" i="1" s="1"/>
  <c r="N150" i="1"/>
  <c r="P150" i="1" s="1"/>
  <c r="N57" i="1"/>
  <c r="P57" i="1" s="1"/>
  <c r="N179" i="1"/>
  <c r="P179" i="1" s="1"/>
  <c r="N156" i="1"/>
  <c r="P156" i="1" s="1"/>
  <c r="N78" i="1"/>
  <c r="P78" i="1" s="1"/>
  <c r="N65" i="1"/>
  <c r="P65" i="1" s="1"/>
  <c r="P207" i="1"/>
  <c r="P210" i="1"/>
  <c r="N95" i="1"/>
  <c r="P95" i="1" s="1"/>
  <c r="N148" i="1"/>
  <c r="P148" i="1" s="1"/>
  <c r="N50" i="1"/>
  <c r="P50" i="1" s="1"/>
  <c r="N46" i="1"/>
  <c r="P46" i="1" s="1"/>
  <c r="N163" i="1"/>
  <c r="P163" i="1" s="1"/>
  <c r="N24" i="1"/>
  <c r="P24" i="1" s="1"/>
  <c r="N83" i="1"/>
  <c r="P83" i="1" s="1"/>
  <c r="N101" i="1"/>
  <c r="P101" i="1" s="1"/>
  <c r="N97" i="1"/>
  <c r="P97" i="1" s="1"/>
  <c r="N81" i="1"/>
  <c r="P81" i="1" s="1"/>
  <c r="N40" i="1"/>
  <c r="N71" i="1"/>
  <c r="N35" i="1"/>
  <c r="N111" i="1"/>
  <c r="N115" i="1"/>
  <c r="N119" i="1"/>
  <c r="N123" i="1"/>
  <c r="P275" i="1"/>
  <c r="N131" i="1"/>
  <c r="AV320" i="1"/>
  <c r="AU320" i="1" s="1"/>
  <c r="AT320" i="1" s="1"/>
  <c r="P261" i="1"/>
  <c r="N172" i="1"/>
  <c r="P172" i="1" s="1"/>
  <c r="N44" i="1"/>
  <c r="P44" i="1" s="1"/>
  <c r="N142" i="1"/>
  <c r="P142" i="1" s="1"/>
  <c r="N188" i="1"/>
  <c r="P188" i="1" s="1"/>
  <c r="N34" i="1"/>
  <c r="P34" i="1" s="1"/>
  <c r="N54" i="1"/>
  <c r="P54" i="1" s="1"/>
  <c r="N16" i="1"/>
  <c r="P16" i="1" s="1"/>
  <c r="N108" i="1"/>
  <c r="P108" i="1" s="1"/>
  <c r="P228" i="1"/>
  <c r="N52" i="1"/>
  <c r="P52" i="1" s="1"/>
  <c r="N76" i="1"/>
  <c r="P76" i="1" s="1"/>
  <c r="N41" i="1"/>
  <c r="P41" i="1" s="1"/>
  <c r="N141" i="1"/>
  <c r="P141" i="1" s="1"/>
  <c r="N68" i="1"/>
  <c r="P68" i="1" s="1"/>
  <c r="N14" i="1"/>
  <c r="P14" i="1" s="1"/>
  <c r="N157" i="1"/>
  <c r="P157" i="1" s="1"/>
  <c r="N10" i="1"/>
  <c r="P10" i="1" s="1"/>
  <c r="N8" i="1"/>
  <c r="P8" i="1" s="1"/>
  <c r="N38" i="1"/>
  <c r="P38" i="1" s="1"/>
  <c r="N152" i="1"/>
  <c r="P152" i="1" s="1"/>
  <c r="N164" i="1"/>
  <c r="P164" i="1" s="1"/>
  <c r="N85" i="1"/>
  <c r="P85" i="1" s="1"/>
  <c r="N183" i="1"/>
  <c r="P183" i="1" s="1"/>
  <c r="N190" i="1"/>
  <c r="P190" i="1" s="1"/>
  <c r="N170" i="1"/>
  <c r="P170" i="1" s="1"/>
  <c r="N15" i="1"/>
  <c r="P15" i="1" s="1"/>
  <c r="N187" i="1"/>
  <c r="P187" i="1" s="1"/>
  <c r="N28" i="1"/>
  <c r="P28" i="1" s="1"/>
  <c r="N45" i="1"/>
  <c r="P45" i="1" s="1"/>
  <c r="N58" i="1"/>
  <c r="P58" i="1" s="1"/>
  <c r="N9" i="1"/>
  <c r="P9" i="1" s="1"/>
  <c r="N199" i="1"/>
  <c r="P199" i="1" s="1"/>
  <c r="N189" i="1"/>
  <c r="P189" i="1" s="1"/>
  <c r="N104" i="1"/>
  <c r="P104" i="1" s="1"/>
  <c r="N47" i="1"/>
  <c r="P47" i="1" s="1"/>
  <c r="P291" i="1"/>
  <c r="P206" i="1"/>
  <c r="N73" i="1"/>
  <c r="N21" i="1"/>
  <c r="N48" i="1"/>
  <c r="N112" i="1"/>
  <c r="N116" i="1"/>
  <c r="N120" i="1"/>
  <c r="N124" i="1"/>
  <c r="N128" i="1"/>
  <c r="N132" i="1"/>
  <c r="P256" i="1"/>
  <c r="N107" i="1"/>
  <c r="P107" i="1" s="1"/>
  <c r="N7" i="1"/>
  <c r="P7" i="1" s="1"/>
  <c r="N90" i="1"/>
  <c r="P90" i="1" s="1"/>
  <c r="N161" i="1"/>
  <c r="P161" i="1" s="1"/>
  <c r="N77" i="1"/>
  <c r="P77" i="1" s="1"/>
  <c r="N56" i="1"/>
  <c r="P56" i="1" s="1"/>
  <c r="N59" i="1"/>
  <c r="P59" i="1" s="1"/>
  <c r="P265" i="1"/>
  <c r="N182" i="1"/>
  <c r="P182" i="1" s="1"/>
  <c r="N140" i="1"/>
  <c r="P140" i="1" s="1"/>
  <c r="N201" i="1"/>
  <c r="P201" i="1" s="1"/>
  <c r="N137" i="1"/>
  <c r="P137" i="1" s="1"/>
  <c r="N149" i="1"/>
  <c r="P149" i="1" s="1"/>
  <c r="N13" i="1"/>
  <c r="P13" i="1" s="1"/>
  <c r="N51" i="1"/>
  <c r="P51" i="1" s="1"/>
  <c r="N197" i="1"/>
  <c r="P197" i="1" s="1"/>
  <c r="N153" i="1"/>
  <c r="P153" i="1" s="1"/>
  <c r="N138" i="1"/>
  <c r="P138" i="1" s="1"/>
  <c r="N79" i="1"/>
  <c r="P79" i="1" s="1"/>
  <c r="N42" i="1"/>
  <c r="P42" i="1" s="1"/>
  <c r="N139" i="1"/>
  <c r="P139" i="1" s="1"/>
  <c r="N109" i="1"/>
  <c r="P109" i="1" s="1"/>
  <c r="N86" i="1"/>
  <c r="P86" i="1" s="1"/>
  <c r="N82" i="1"/>
  <c r="P82" i="1" s="1"/>
  <c r="N60" i="1"/>
  <c r="P60" i="1" s="1"/>
  <c r="N166" i="1"/>
  <c r="P166" i="1" s="1"/>
  <c r="N158" i="1"/>
  <c r="P158" i="1" s="1"/>
  <c r="N176" i="1"/>
  <c r="P176" i="1" s="1"/>
  <c r="N62" i="1"/>
  <c r="P62" i="1" s="1"/>
  <c r="N181" i="1"/>
  <c r="P181" i="1" s="1"/>
  <c r="P292" i="1"/>
  <c r="N168" i="1"/>
  <c r="P168" i="1" s="1"/>
  <c r="N49" i="1"/>
  <c r="P49" i="1" s="1"/>
  <c r="N64" i="1"/>
  <c r="P64" i="1" s="1"/>
  <c r="N20" i="1"/>
  <c r="P20" i="1" s="1"/>
  <c r="N202" i="1"/>
  <c r="P202" i="1" s="1"/>
  <c r="N174" i="1"/>
  <c r="P174" i="1" s="1"/>
  <c r="N105" i="1"/>
  <c r="P105" i="1" s="1"/>
  <c r="N88" i="1"/>
  <c r="P88" i="1" s="1"/>
  <c r="P211" i="1"/>
  <c r="N89" i="1"/>
  <c r="P89" i="1" s="1"/>
  <c r="N12" i="1"/>
  <c r="N6" i="1"/>
  <c r="N18" i="1"/>
  <c r="N113" i="1"/>
  <c r="N117" i="1"/>
  <c r="N121" i="1"/>
  <c r="N125" i="1"/>
  <c r="N129" i="1"/>
  <c r="N93" i="1"/>
  <c r="P93" i="1" s="1"/>
  <c r="N184" i="1"/>
  <c r="P184" i="1" s="1"/>
  <c r="N178" i="1"/>
  <c r="P178" i="1" s="1"/>
  <c r="N186" i="1"/>
  <c r="P186" i="1" s="1"/>
  <c r="N100" i="1"/>
  <c r="P100" i="1" s="1"/>
  <c r="N151" i="1"/>
  <c r="P151" i="1" s="1"/>
  <c r="N144" i="1"/>
  <c r="P144" i="1" s="1"/>
  <c r="N31" i="1"/>
  <c r="P31" i="1" s="1"/>
  <c r="N175" i="1"/>
  <c r="P175" i="1" s="1"/>
  <c r="N191" i="1"/>
  <c r="P191" i="1" s="1"/>
  <c r="P299" i="1"/>
  <c r="N110" i="1"/>
  <c r="N126" i="1"/>
  <c r="N80" i="1"/>
  <c r="P80" i="1" s="1"/>
  <c r="N19" i="1"/>
  <c r="P19" i="1" s="1"/>
  <c r="N165" i="1"/>
  <c r="P165" i="1" s="1"/>
  <c r="N198" i="1"/>
  <c r="P198" i="1" s="1"/>
  <c r="N180" i="1"/>
  <c r="P180" i="1" s="1"/>
  <c r="N145" i="1"/>
  <c r="P145" i="1" s="1"/>
  <c r="N192" i="1"/>
  <c r="P192" i="1" s="1"/>
  <c r="N29" i="1"/>
  <c r="P29" i="1" s="1"/>
  <c r="N37" i="1"/>
  <c r="P37" i="1" s="1"/>
  <c r="N127" i="1"/>
  <c r="N114" i="1"/>
  <c r="N130" i="1"/>
  <c r="N154" i="1"/>
  <c r="P154" i="1" s="1"/>
  <c r="N196" i="1"/>
  <c r="P196" i="1" s="1"/>
  <c r="P247" i="1"/>
  <c r="N26" i="1"/>
  <c r="P26" i="1" s="1"/>
  <c r="N155" i="1"/>
  <c r="P155" i="1" s="1"/>
  <c r="N69" i="1"/>
  <c r="P69" i="1" s="1"/>
  <c r="N193" i="1"/>
  <c r="P193" i="1" s="1"/>
  <c r="N36" i="1"/>
  <c r="P36" i="1" s="1"/>
  <c r="N39" i="1"/>
  <c r="P39" i="1" s="1"/>
  <c r="N30" i="1"/>
  <c r="P30" i="1" s="1"/>
  <c r="P272" i="1"/>
  <c r="N72" i="1"/>
  <c r="N118" i="1"/>
  <c r="P254" i="1"/>
  <c r="N32" i="1"/>
  <c r="P32" i="1" s="1"/>
  <c r="N27" i="1"/>
  <c r="P27" i="1" s="1"/>
  <c r="N106" i="1"/>
  <c r="P106" i="1" s="1"/>
  <c r="N53" i="1"/>
  <c r="P53" i="1" s="1"/>
  <c r="N63" i="1"/>
  <c r="P63" i="1" s="1"/>
  <c r="N99" i="1"/>
  <c r="P99" i="1" s="1"/>
  <c r="N98" i="1"/>
  <c r="P98" i="1" s="1"/>
  <c r="N5" i="1"/>
  <c r="P5" i="1" s="1"/>
  <c r="N177" i="1"/>
  <c r="P177" i="1" s="1"/>
  <c r="N103" i="1"/>
  <c r="N122" i="1"/>
  <c r="N143" i="1"/>
  <c r="P143" i="1" s="1"/>
  <c r="N91" i="1"/>
  <c r="P91" i="1" s="1"/>
  <c r="AV204" i="1" l="1"/>
  <c r="AU204" i="1" s="1"/>
  <c r="AT204" i="1" s="1"/>
  <c r="X204" i="1" s="1"/>
  <c r="P3" i="1"/>
  <c r="AV3" i="1"/>
  <c r="AU3" i="1" s="1"/>
  <c r="AT3" i="1" s="1"/>
  <c r="P200" i="1"/>
  <c r="AV200" i="1"/>
  <c r="AU200" i="1" s="1"/>
  <c r="AT200" i="1" s="1"/>
  <c r="P324" i="1"/>
  <c r="AV324" i="1"/>
  <c r="AU324" i="1" s="1"/>
  <c r="AT324" i="1" s="1"/>
  <c r="P325" i="1"/>
  <c r="AV325" i="1"/>
  <c r="AU325" i="1" s="1"/>
  <c r="AT325" i="1" s="1"/>
  <c r="P306" i="1"/>
  <c r="AV306" i="1"/>
  <c r="AU306" i="1" s="1"/>
  <c r="AT306" i="1" s="1"/>
  <c r="AV326" i="1"/>
  <c r="AU326" i="1" s="1"/>
  <c r="AT326" i="1" s="1"/>
  <c r="P326" i="1"/>
  <c r="P266" i="1"/>
  <c r="AV266" i="1"/>
  <c r="AU266" i="1" s="1"/>
  <c r="AT266" i="1" s="1"/>
  <c r="BA321" i="1"/>
  <c r="AY321" i="1"/>
  <c r="AW321" i="1"/>
  <c r="AZ321" i="1"/>
  <c r="AX321" i="1"/>
  <c r="P317" i="1"/>
  <c r="AV317" i="1"/>
  <c r="AU317" i="1" s="1"/>
  <c r="AT317" i="1" s="1"/>
  <c r="P319" i="1"/>
  <c r="AV319" i="1"/>
  <c r="AU319" i="1" s="1"/>
  <c r="AT319" i="1" s="1"/>
  <c r="AW320" i="1"/>
  <c r="AZ320" i="1"/>
  <c r="BA320" i="1"/>
  <c r="AX320" i="1"/>
  <c r="AY320" i="1"/>
  <c r="P316" i="1"/>
  <c r="AV316" i="1"/>
  <c r="AU316" i="1" s="1"/>
  <c r="AT316" i="1" s="1"/>
  <c r="AV311" i="1"/>
  <c r="AU311" i="1" s="1"/>
  <c r="AT311" i="1" s="1"/>
  <c r="AX311" i="1" s="1"/>
  <c r="AV323" i="1"/>
  <c r="AU323" i="1" s="1"/>
  <c r="AT323" i="1" s="1"/>
  <c r="P318" i="1"/>
  <c r="AV318" i="1"/>
  <c r="AU318" i="1" s="1"/>
  <c r="AT318" i="1" s="1"/>
  <c r="AV314" i="1"/>
  <c r="AU314" i="1" s="1"/>
  <c r="AT314" i="1" s="1"/>
  <c r="AW314" i="1" s="1"/>
  <c r="AV322" i="1"/>
  <c r="AU322" i="1" s="1"/>
  <c r="AT322" i="1" s="1"/>
  <c r="AV308" i="1"/>
  <c r="AU308" i="1" s="1"/>
  <c r="AT308" i="1" s="1"/>
  <c r="AV307" i="1"/>
  <c r="AU307" i="1" s="1"/>
  <c r="AT307" i="1" s="1"/>
  <c r="P278" i="1"/>
  <c r="AV313" i="1"/>
  <c r="AU313" i="1" s="1"/>
  <c r="AT313" i="1" s="1"/>
  <c r="P302" i="1"/>
  <c r="AV309" i="1"/>
  <c r="AU309" i="1" s="1"/>
  <c r="AT309" i="1" s="1"/>
  <c r="P248" i="1"/>
  <c r="AV315" i="1"/>
  <c r="AU315" i="1" s="1"/>
  <c r="AT315" i="1" s="1"/>
  <c r="AV302" i="1"/>
  <c r="AU302" i="1" s="1"/>
  <c r="AT302" i="1" s="1"/>
  <c r="AY302" i="1" s="1"/>
  <c r="P244" i="1"/>
  <c r="AV312" i="1"/>
  <c r="AU312" i="1" s="1"/>
  <c r="AT312" i="1" s="1"/>
  <c r="P277" i="1"/>
  <c r="AV310" i="1"/>
  <c r="AU310" i="1" s="1"/>
  <c r="AT310" i="1" s="1"/>
  <c r="P323" i="1"/>
  <c r="AV305" i="1"/>
  <c r="AU305" i="1" s="1"/>
  <c r="AT305" i="1" s="1"/>
  <c r="P321" i="1"/>
  <c r="AV303" i="1"/>
  <c r="AU303" i="1" s="1"/>
  <c r="AT303" i="1" s="1"/>
  <c r="P322" i="1"/>
  <c r="AV304" i="1"/>
  <c r="AU304" i="1" s="1"/>
  <c r="AT304" i="1" s="1"/>
  <c r="P33" i="1"/>
  <c r="AV250" i="1"/>
  <c r="AV31" i="1"/>
  <c r="AU31" i="1" s="1"/>
  <c r="AT31" i="1" s="1"/>
  <c r="AV185" i="1"/>
  <c r="AU185" i="1" s="1"/>
  <c r="AT185" i="1" s="1"/>
  <c r="BH185" i="1" s="1"/>
  <c r="AV237" i="1"/>
  <c r="AU237" i="1" s="1"/>
  <c r="AT237" i="1" s="1"/>
  <c r="AV135" i="1"/>
  <c r="AU135" i="1" s="1"/>
  <c r="AT135" i="1" s="1"/>
  <c r="BH135" i="1" s="1"/>
  <c r="AV229" i="1"/>
  <c r="AU229" i="1" s="1"/>
  <c r="AT229" i="1" s="1"/>
  <c r="AV55" i="1"/>
  <c r="AU55" i="1" s="1"/>
  <c r="AT55" i="1" s="1"/>
  <c r="AV98" i="1"/>
  <c r="AU98" i="1" s="1"/>
  <c r="AT98" i="1" s="1"/>
  <c r="AV215" i="1"/>
  <c r="AU215" i="1" s="1"/>
  <c r="AT215" i="1" s="1"/>
  <c r="AV240" i="1"/>
  <c r="AU240" i="1" s="1"/>
  <c r="AT240" i="1" s="1"/>
  <c r="AV83" i="1"/>
  <c r="AU83" i="1" s="1"/>
  <c r="AT83" i="1" s="1"/>
  <c r="AV214" i="1"/>
  <c r="AU214" i="1" s="1"/>
  <c r="AT214" i="1" s="1"/>
  <c r="AV159" i="1"/>
  <c r="AU159" i="1" s="1"/>
  <c r="AT159" i="1" s="1"/>
  <c r="BH159" i="1" s="1"/>
  <c r="AV60" i="1"/>
  <c r="AU60" i="1" s="1"/>
  <c r="AT60" i="1" s="1"/>
  <c r="AV78" i="1"/>
  <c r="AU78" i="1" s="1"/>
  <c r="AT78" i="1" s="1"/>
  <c r="AV167" i="1"/>
  <c r="AU167" i="1" s="1"/>
  <c r="AT167" i="1" s="1"/>
  <c r="AV226" i="1"/>
  <c r="AU226" i="1" s="1"/>
  <c r="AT226" i="1" s="1"/>
  <c r="AV133" i="1"/>
  <c r="AU133" i="1" s="1"/>
  <c r="AT133" i="1" s="1"/>
  <c r="BH133" i="1" s="1"/>
  <c r="AV69" i="1"/>
  <c r="AU69" i="1" s="1"/>
  <c r="AT69" i="1" s="1"/>
  <c r="AV143" i="1"/>
  <c r="AU143" i="1" s="1"/>
  <c r="AT143" i="1" s="1"/>
  <c r="BH143" i="1" s="1"/>
  <c r="AV243" i="1"/>
  <c r="AU243" i="1" s="1"/>
  <c r="AT243" i="1" s="1"/>
  <c r="AV251" i="1"/>
  <c r="AU251" i="1" s="1"/>
  <c r="AT251" i="1" s="1"/>
  <c r="AV196" i="1"/>
  <c r="AU196" i="1" s="1"/>
  <c r="AT196" i="1" s="1"/>
  <c r="AV54" i="1"/>
  <c r="AU54" i="1" s="1"/>
  <c r="AT54" i="1" s="1"/>
  <c r="AV67" i="1"/>
  <c r="AU67" i="1" s="1"/>
  <c r="AT67" i="1" s="1"/>
  <c r="AV279" i="1"/>
  <c r="AU279" i="1" s="1"/>
  <c r="AT279" i="1" s="1"/>
  <c r="AV186" i="1"/>
  <c r="AU186" i="1" s="1"/>
  <c r="AT186" i="1" s="1"/>
  <c r="AV291" i="1"/>
  <c r="AU291" i="1" s="1"/>
  <c r="AT291" i="1" s="1"/>
  <c r="AV121" i="1"/>
  <c r="AU121" i="1" s="1"/>
  <c r="AT121" i="1" s="1"/>
  <c r="X121" i="1" s="1"/>
  <c r="BH121" i="1" s="1"/>
  <c r="P121" i="1"/>
  <c r="AV265" i="1"/>
  <c r="AU265" i="1" s="1"/>
  <c r="AT265" i="1" s="1"/>
  <c r="AV222" i="1"/>
  <c r="AU222" i="1" s="1"/>
  <c r="AT222" i="1" s="1"/>
  <c r="AV25" i="1"/>
  <c r="AU25" i="1" s="1"/>
  <c r="AT25" i="1" s="1"/>
  <c r="AV139" i="1"/>
  <c r="AU139" i="1" s="1"/>
  <c r="AT139" i="1" s="1"/>
  <c r="AV92" i="1"/>
  <c r="AU92" i="1" s="1"/>
  <c r="AT92" i="1" s="1"/>
  <c r="AV28" i="1"/>
  <c r="AU28" i="1" s="1"/>
  <c r="AT28" i="1" s="1"/>
  <c r="AV298" i="1"/>
  <c r="AU298" i="1" s="1"/>
  <c r="AT298" i="1" s="1"/>
  <c r="AV112" i="1"/>
  <c r="AU112" i="1" s="1"/>
  <c r="AT112" i="1" s="1"/>
  <c r="P112" i="1"/>
  <c r="AV257" i="1"/>
  <c r="AU257" i="1" s="1"/>
  <c r="AT257" i="1" s="1"/>
  <c r="AV199" i="1"/>
  <c r="AU199" i="1" s="1"/>
  <c r="AT199" i="1" s="1"/>
  <c r="BH199" i="1" s="1"/>
  <c r="AV99" i="1"/>
  <c r="AU99" i="1" s="1"/>
  <c r="AT99" i="1" s="1"/>
  <c r="AV152" i="1"/>
  <c r="AU152" i="1" s="1"/>
  <c r="AT152" i="1" s="1"/>
  <c r="AV73" i="1"/>
  <c r="AU73" i="1" s="1"/>
  <c r="AT73" i="1" s="1"/>
  <c r="AV213" i="1"/>
  <c r="AU213" i="1" s="1"/>
  <c r="AT213" i="1" s="1"/>
  <c r="AV188" i="1"/>
  <c r="AU188" i="1" s="1"/>
  <c r="AT188" i="1" s="1"/>
  <c r="AV289" i="1"/>
  <c r="AU289" i="1" s="1"/>
  <c r="AT289" i="1" s="1"/>
  <c r="P71" i="1"/>
  <c r="AV103" i="1"/>
  <c r="AU103" i="1" s="1"/>
  <c r="AT103" i="1" s="1"/>
  <c r="AV17" i="1"/>
  <c r="AU17" i="1" s="1"/>
  <c r="AT17" i="1" s="1"/>
  <c r="AV252" i="1"/>
  <c r="AU252" i="1" s="1"/>
  <c r="AT252" i="1" s="1"/>
  <c r="AV84" i="1"/>
  <c r="AU84" i="1" s="1"/>
  <c r="AT84" i="1" s="1"/>
  <c r="AV162" i="1"/>
  <c r="AU162" i="1" s="1"/>
  <c r="AT162" i="1" s="1"/>
  <c r="AV122" i="1"/>
  <c r="AU122" i="1" s="1"/>
  <c r="AT122" i="1" s="1"/>
  <c r="X122" i="1" s="1"/>
  <c r="BH122" i="1" s="1"/>
  <c r="P122" i="1"/>
  <c r="AV16" i="1"/>
  <c r="AU16" i="1" s="1"/>
  <c r="AT16" i="1" s="1"/>
  <c r="AV80" i="1"/>
  <c r="AU80" i="1" s="1"/>
  <c r="AT80" i="1" s="1"/>
  <c r="AV24" i="1"/>
  <c r="AU24" i="1" s="1"/>
  <c r="AT24" i="1" s="1"/>
  <c r="AV284" i="1"/>
  <c r="AU284" i="1" s="1"/>
  <c r="AT284" i="1" s="1"/>
  <c r="AV40" i="1"/>
  <c r="AU40" i="1" s="1"/>
  <c r="AT40" i="1" s="1"/>
  <c r="AV34" i="1"/>
  <c r="AU34" i="1" s="1"/>
  <c r="AT34" i="1" s="1"/>
  <c r="AV41" i="1"/>
  <c r="AU41" i="1" s="1"/>
  <c r="AT41" i="1" s="1"/>
  <c r="AV154" i="1"/>
  <c r="AU154" i="1" s="1"/>
  <c r="AT154" i="1" s="1"/>
  <c r="BH154" i="1" s="1"/>
  <c r="AV114" i="1"/>
  <c r="AU114" i="1" s="1"/>
  <c r="AT114" i="1" s="1"/>
  <c r="X114" i="1" s="1"/>
  <c r="BH114" i="1" s="1"/>
  <c r="P114" i="1"/>
  <c r="AV238" i="1"/>
  <c r="AU238" i="1" s="1"/>
  <c r="AT238" i="1" s="1"/>
  <c r="AV180" i="1"/>
  <c r="AU180" i="1" s="1"/>
  <c r="AT180" i="1" s="1"/>
  <c r="AV227" i="1"/>
  <c r="AU227" i="1" s="1"/>
  <c r="AT227" i="1" s="1"/>
  <c r="AV296" i="1"/>
  <c r="AU296" i="1" s="1"/>
  <c r="AT296" i="1" s="1"/>
  <c r="P279" i="1"/>
  <c r="AV191" i="1"/>
  <c r="AU191" i="1" s="1"/>
  <c r="AT191" i="1" s="1"/>
  <c r="BH191" i="1" s="1"/>
  <c r="AV70" i="1"/>
  <c r="AU70" i="1" s="1"/>
  <c r="AT70" i="1" s="1"/>
  <c r="AV178" i="1"/>
  <c r="AU178" i="1" s="1"/>
  <c r="AT178" i="1" s="1"/>
  <c r="AV232" i="1"/>
  <c r="AU232" i="1" s="1"/>
  <c r="AT232" i="1" s="1"/>
  <c r="AV288" i="1"/>
  <c r="AU288" i="1" s="1"/>
  <c r="AT288" i="1" s="1"/>
  <c r="P117" i="1"/>
  <c r="AV117" i="1"/>
  <c r="AU117" i="1" s="1"/>
  <c r="AT117" i="1" s="1"/>
  <c r="X117" i="1" s="1"/>
  <c r="BH117" i="1" s="1"/>
  <c r="AV101" i="1"/>
  <c r="AU101" i="1" s="1"/>
  <c r="AT101" i="1" s="1"/>
  <c r="P12" i="1"/>
  <c r="AV261" i="1"/>
  <c r="AU261" i="1" s="1"/>
  <c r="AT261" i="1" s="1"/>
  <c r="AV206" i="1"/>
  <c r="AU206" i="1" s="1"/>
  <c r="AT206" i="1" s="1"/>
  <c r="AV174" i="1"/>
  <c r="AU174" i="1" s="1"/>
  <c r="AT174" i="1" s="1"/>
  <c r="BH174" i="1" s="1"/>
  <c r="AV218" i="1"/>
  <c r="AU218" i="1" s="1"/>
  <c r="AT218" i="1" s="1"/>
  <c r="AV245" i="1"/>
  <c r="AU245" i="1" s="1"/>
  <c r="AT245" i="1" s="1"/>
  <c r="AV176" i="1"/>
  <c r="AU176" i="1" s="1"/>
  <c r="AT176" i="1" s="1"/>
  <c r="AV249" i="1"/>
  <c r="AU249" i="1" s="1"/>
  <c r="AT249" i="1" s="1"/>
  <c r="AV217" i="1"/>
  <c r="AU217" i="1" s="1"/>
  <c r="AT217" i="1" s="1"/>
  <c r="AV91" i="1"/>
  <c r="AU91" i="1" s="1"/>
  <c r="AT91" i="1" s="1"/>
  <c r="AV197" i="1"/>
  <c r="AU197" i="1" s="1"/>
  <c r="AT197" i="1" s="1"/>
  <c r="AV149" i="1"/>
  <c r="AU149" i="1" s="1"/>
  <c r="AT149" i="1" s="1"/>
  <c r="AV182" i="1"/>
  <c r="AU182" i="1" s="1"/>
  <c r="AT182" i="1" s="1"/>
  <c r="AV6" i="1"/>
  <c r="AU6" i="1" s="1"/>
  <c r="AT6" i="1" s="1"/>
  <c r="AV7" i="1"/>
  <c r="AU7" i="1" s="1"/>
  <c r="AT7" i="1" s="1"/>
  <c r="AV294" i="1"/>
  <c r="AU294" i="1" s="1"/>
  <c r="AT294" i="1" s="1"/>
  <c r="P290" i="1"/>
  <c r="P124" i="1"/>
  <c r="AV124" i="1"/>
  <c r="AU124" i="1" s="1"/>
  <c r="AT124" i="1" s="1"/>
  <c r="X124" i="1" s="1"/>
  <c r="BH124" i="1" s="1"/>
  <c r="P48" i="1"/>
  <c r="AV108" i="1"/>
  <c r="AU108" i="1" s="1"/>
  <c r="AT108" i="1" s="1"/>
  <c r="AV273" i="1"/>
  <c r="AU273" i="1" s="1"/>
  <c r="AT273" i="1" s="1"/>
  <c r="AV248" i="1"/>
  <c r="AU248" i="1" s="1"/>
  <c r="AT248" i="1" s="1"/>
  <c r="AV189" i="1"/>
  <c r="AU189" i="1" s="1"/>
  <c r="AT189" i="1" s="1"/>
  <c r="BH189" i="1" s="1"/>
  <c r="AV20" i="1"/>
  <c r="AU20" i="1" s="1"/>
  <c r="AT20" i="1" s="1"/>
  <c r="AV4" i="1"/>
  <c r="AU4" i="1" s="1"/>
  <c r="AT4" i="1" s="1"/>
  <c r="AV170" i="1"/>
  <c r="AU170" i="1" s="1"/>
  <c r="AT170" i="1" s="1"/>
  <c r="AV275" i="1"/>
  <c r="AU275" i="1" s="1"/>
  <c r="AT275" i="1" s="1"/>
  <c r="AV58" i="1"/>
  <c r="AU58" i="1" s="1"/>
  <c r="AT58" i="1" s="1"/>
  <c r="AV173" i="1"/>
  <c r="AU173" i="1" s="1"/>
  <c r="AT173" i="1" s="1"/>
  <c r="AV39" i="1"/>
  <c r="AU39" i="1" s="1"/>
  <c r="AT39" i="1" s="1"/>
  <c r="AV207" i="1"/>
  <c r="AU207" i="1" s="1"/>
  <c r="AT207" i="1" s="1"/>
  <c r="AV87" i="1"/>
  <c r="AU87" i="1" s="1"/>
  <c r="AT87" i="1" s="1"/>
  <c r="AV22" i="1"/>
  <c r="AU22" i="1" s="1"/>
  <c r="AT22" i="1" s="1"/>
  <c r="AV142" i="1"/>
  <c r="AU142" i="1" s="1"/>
  <c r="AT142" i="1" s="1"/>
  <c r="AV301" i="1"/>
  <c r="AU301" i="1" s="1"/>
  <c r="AT301" i="1" s="1"/>
  <c r="P131" i="1"/>
  <c r="AV131" i="1"/>
  <c r="AU131" i="1" s="1"/>
  <c r="AT131" i="1" s="1"/>
  <c r="P115" i="1"/>
  <c r="AV115" i="1"/>
  <c r="AU115" i="1" s="1"/>
  <c r="AT115" i="1" s="1"/>
  <c r="X115" i="1" s="1"/>
  <c r="BH115" i="1" s="1"/>
  <c r="P40" i="1"/>
  <c r="AV97" i="1"/>
  <c r="AU97" i="1" s="1"/>
  <c r="AT97" i="1" s="1"/>
  <c r="AV259" i="1"/>
  <c r="AU259" i="1" s="1"/>
  <c r="AT259" i="1" s="1"/>
  <c r="AV144" i="1"/>
  <c r="AU144" i="1" s="1"/>
  <c r="AT144" i="1" s="1"/>
  <c r="AV50" i="1"/>
  <c r="AU50" i="1" s="1"/>
  <c r="AT50" i="1" s="1"/>
  <c r="AV163" i="1"/>
  <c r="AU163" i="1" s="1"/>
  <c r="AT163" i="1" s="1"/>
  <c r="BH163" i="1" s="1"/>
  <c r="AV26" i="1"/>
  <c r="AU26" i="1" s="1"/>
  <c r="AT26" i="1" s="1"/>
  <c r="AV216" i="1"/>
  <c r="AU216" i="1" s="1"/>
  <c r="AT216" i="1" s="1"/>
  <c r="AV29" i="1"/>
  <c r="AU29" i="1" s="1"/>
  <c r="AT29" i="1" s="1"/>
  <c r="AV74" i="1"/>
  <c r="AU74" i="1" s="1"/>
  <c r="AT74" i="1" s="1"/>
  <c r="AV32" i="1"/>
  <c r="AU32" i="1" s="1"/>
  <c r="AT32" i="1" s="1"/>
  <c r="AV195" i="1"/>
  <c r="AU195" i="1" s="1"/>
  <c r="AT195" i="1" s="1"/>
  <c r="AV171" i="1"/>
  <c r="AU171" i="1" s="1"/>
  <c r="AT171" i="1" s="1"/>
  <c r="AV47" i="1"/>
  <c r="AU47" i="1" s="1"/>
  <c r="AT47" i="1" s="1"/>
  <c r="AV169" i="1"/>
  <c r="AU169" i="1" s="1"/>
  <c r="AT169" i="1" s="1"/>
  <c r="BH169" i="1" s="1"/>
  <c r="AV268" i="1"/>
  <c r="AU268" i="1" s="1"/>
  <c r="AT268" i="1" s="1"/>
  <c r="AV247" i="1"/>
  <c r="AU247" i="1" s="1"/>
  <c r="AT247" i="1" s="1"/>
  <c r="AV221" i="1"/>
  <c r="AU221" i="1" s="1"/>
  <c r="AT221" i="1" s="1"/>
  <c r="AV72" i="1"/>
  <c r="AU72" i="1" s="1"/>
  <c r="AT72" i="1" s="1"/>
  <c r="AV63" i="1"/>
  <c r="AU63" i="1" s="1"/>
  <c r="AT63" i="1" s="1"/>
  <c r="AV12" i="1"/>
  <c r="AU12" i="1" s="1"/>
  <c r="AT12" i="1" s="1"/>
  <c r="AV136" i="1"/>
  <c r="AU136" i="1" s="1"/>
  <c r="AT136" i="1" s="1"/>
  <c r="AV53" i="1"/>
  <c r="AU53" i="1" s="1"/>
  <c r="AT53" i="1" s="1"/>
  <c r="AV242" i="1"/>
  <c r="AU242" i="1" s="1"/>
  <c r="AT242" i="1" s="1"/>
  <c r="AV118" i="1"/>
  <c r="AU118" i="1" s="1"/>
  <c r="AT118" i="1" s="1"/>
  <c r="X118" i="1" s="1"/>
  <c r="BH118" i="1" s="1"/>
  <c r="P118" i="1"/>
  <c r="AV11" i="1"/>
  <c r="AU11" i="1" s="1"/>
  <c r="AT11" i="1" s="1"/>
  <c r="AV193" i="1"/>
  <c r="AU193" i="1" s="1"/>
  <c r="AT193" i="1" s="1"/>
  <c r="AV267" i="1"/>
  <c r="AU267" i="1" s="1"/>
  <c r="AT267" i="1" s="1"/>
  <c r="AV292" i="1"/>
  <c r="AU292" i="1" s="1"/>
  <c r="AT292" i="1" s="1"/>
  <c r="AV127" i="1"/>
  <c r="AU127" i="1" s="1"/>
  <c r="AT127" i="1" s="1"/>
  <c r="P127" i="1"/>
  <c r="AV27" i="1"/>
  <c r="AU27" i="1" s="1"/>
  <c r="AT27" i="1" s="1"/>
  <c r="AV198" i="1"/>
  <c r="AU198" i="1" s="1"/>
  <c r="AT198" i="1" s="1"/>
  <c r="AV146" i="1"/>
  <c r="AU146" i="1" s="1"/>
  <c r="AT146" i="1" s="1"/>
  <c r="AV126" i="1"/>
  <c r="AU126" i="1" s="1"/>
  <c r="AT126" i="1" s="1"/>
  <c r="P126" i="1"/>
  <c r="AV175" i="1"/>
  <c r="AU175" i="1" s="1"/>
  <c r="AT175" i="1" s="1"/>
  <c r="BH175" i="1" s="1"/>
  <c r="AV151" i="1"/>
  <c r="AU151" i="1" s="1"/>
  <c r="AT151" i="1" s="1"/>
  <c r="AV184" i="1"/>
  <c r="AU184" i="1" s="1"/>
  <c r="AT184" i="1" s="1"/>
  <c r="AV299" i="1"/>
  <c r="AU299" i="1" s="1"/>
  <c r="AT299" i="1" s="1"/>
  <c r="AV129" i="1"/>
  <c r="AU129" i="1" s="1"/>
  <c r="AT129" i="1" s="1"/>
  <c r="P129" i="1"/>
  <c r="P113" i="1"/>
  <c r="AV113" i="1"/>
  <c r="AU113" i="1" s="1"/>
  <c r="AT113" i="1" s="1"/>
  <c r="AV283" i="1"/>
  <c r="AU283" i="1" s="1"/>
  <c r="AT283" i="1" s="1"/>
  <c r="AV258" i="1"/>
  <c r="AU258" i="1" s="1"/>
  <c r="AT258" i="1" s="1"/>
  <c r="AV45" i="1"/>
  <c r="AU45" i="1" s="1"/>
  <c r="AT45" i="1" s="1"/>
  <c r="AV202" i="1"/>
  <c r="AU202" i="1" s="1"/>
  <c r="AT202" i="1" s="1"/>
  <c r="BH202" i="1" s="1"/>
  <c r="AV52" i="1"/>
  <c r="AU52" i="1" s="1"/>
  <c r="AT52" i="1" s="1"/>
  <c r="AV236" i="1"/>
  <c r="AU236" i="1" s="1"/>
  <c r="AT236" i="1" s="1"/>
  <c r="X226" i="1" s="1"/>
  <c r="BH226" i="1" s="1"/>
  <c r="AV158" i="1"/>
  <c r="AU158" i="1" s="1"/>
  <c r="AT158" i="1" s="1"/>
  <c r="AV19" i="1"/>
  <c r="AU19" i="1" s="1"/>
  <c r="AT19" i="1" s="1"/>
  <c r="AV82" i="1"/>
  <c r="AU82" i="1" s="1"/>
  <c r="AT82" i="1" s="1"/>
  <c r="AV77" i="1"/>
  <c r="AU77" i="1" s="1"/>
  <c r="AT77" i="1" s="1"/>
  <c r="AV35" i="1"/>
  <c r="AU35" i="1" s="1"/>
  <c r="AT35" i="1" s="1"/>
  <c r="AV137" i="1"/>
  <c r="AU137" i="1" s="1"/>
  <c r="AT137" i="1" s="1"/>
  <c r="AV62" i="1"/>
  <c r="AU62" i="1" s="1"/>
  <c r="AT62" i="1" s="1"/>
  <c r="AV161" i="1"/>
  <c r="AU161" i="1" s="1"/>
  <c r="AT161" i="1" s="1"/>
  <c r="AV38" i="1"/>
  <c r="AU38" i="1" s="1"/>
  <c r="AT38" i="1" s="1"/>
  <c r="AV290" i="1"/>
  <c r="AU290" i="1" s="1"/>
  <c r="AT290" i="1" s="1"/>
  <c r="AV120" i="1"/>
  <c r="AU120" i="1" s="1"/>
  <c r="AT120" i="1" s="1"/>
  <c r="X120" i="1" s="1"/>
  <c r="BH120" i="1" s="1"/>
  <c r="P120" i="1"/>
  <c r="P21" i="1"/>
  <c r="AV104" i="1"/>
  <c r="AU104" i="1" s="1"/>
  <c r="AT104" i="1" s="1"/>
  <c r="AV264" i="1"/>
  <c r="AU264" i="1" s="1"/>
  <c r="AT264" i="1" s="1"/>
  <c r="AV36" i="1"/>
  <c r="AU36" i="1" s="1"/>
  <c r="AT36" i="1" s="1"/>
  <c r="AV286" i="1"/>
  <c r="AU286" i="1" s="1"/>
  <c r="AT286" i="1" s="1"/>
  <c r="AV89" i="1"/>
  <c r="AU89" i="1" s="1"/>
  <c r="AT89" i="1" s="1"/>
  <c r="AV212" i="1"/>
  <c r="AU212" i="1" s="1"/>
  <c r="AT212" i="1" s="1"/>
  <c r="AV190" i="1"/>
  <c r="AU190" i="1" s="1"/>
  <c r="AT190" i="1" s="1"/>
  <c r="AV61" i="1"/>
  <c r="AU61" i="1" s="1"/>
  <c r="AT61" i="1" s="1"/>
  <c r="AV181" i="1"/>
  <c r="AU181" i="1" s="1"/>
  <c r="AT181" i="1" s="1"/>
  <c r="AV18" i="1"/>
  <c r="AU18" i="1" s="1"/>
  <c r="AT18" i="1" s="1"/>
  <c r="AV141" i="1"/>
  <c r="AU141" i="1" s="1"/>
  <c r="AT141" i="1" s="1"/>
  <c r="AV56" i="1"/>
  <c r="AU56" i="1" s="1"/>
  <c r="AT56" i="1" s="1"/>
  <c r="AV225" i="1"/>
  <c r="AU225" i="1" s="1"/>
  <c r="AT225" i="1" s="1"/>
  <c r="AV21" i="1"/>
  <c r="AU21" i="1" s="1"/>
  <c r="AT21" i="1" s="1"/>
  <c r="AV65" i="1"/>
  <c r="AU65" i="1" s="1"/>
  <c r="AT65" i="1" s="1"/>
  <c r="AV297" i="1"/>
  <c r="AU297" i="1" s="1"/>
  <c r="AT297" i="1" s="1"/>
  <c r="P320" i="1"/>
  <c r="AV287" i="1"/>
  <c r="AU287" i="1" s="1"/>
  <c r="AT287" i="1" s="1"/>
  <c r="P111" i="1"/>
  <c r="AV111" i="1"/>
  <c r="AU111" i="1" s="1"/>
  <c r="AT111" i="1" s="1"/>
  <c r="AV280" i="1"/>
  <c r="AU280" i="1" s="1"/>
  <c r="AT280" i="1" s="1"/>
  <c r="AV256" i="1"/>
  <c r="AU256" i="1" s="1"/>
  <c r="AT256" i="1" s="1"/>
  <c r="AV10" i="1"/>
  <c r="AU10" i="1" s="1"/>
  <c r="AT10" i="1" s="1"/>
  <c r="AV51" i="1"/>
  <c r="AU51" i="1" s="1"/>
  <c r="AT51" i="1" s="1"/>
  <c r="AV76" i="1"/>
  <c r="AU76" i="1" s="1"/>
  <c r="AT76" i="1" s="1"/>
  <c r="AV205" i="1"/>
  <c r="AU205" i="1" s="1"/>
  <c r="AT205" i="1" s="1"/>
  <c r="AV30" i="1"/>
  <c r="AU30" i="1" s="1"/>
  <c r="AT30" i="1" s="1"/>
  <c r="AV183" i="1"/>
  <c r="AU183" i="1" s="1"/>
  <c r="AT183" i="1" s="1"/>
  <c r="AV150" i="1"/>
  <c r="AU150" i="1" s="1"/>
  <c r="AT150" i="1" s="1"/>
  <c r="AV285" i="1"/>
  <c r="AU285" i="1" s="1"/>
  <c r="AT285" i="1" s="1"/>
  <c r="AV59" i="1"/>
  <c r="AU59" i="1" s="1"/>
  <c r="AT59" i="1" s="1"/>
  <c r="AV246" i="1"/>
  <c r="AU246" i="1" s="1"/>
  <c r="AT246" i="1" s="1"/>
  <c r="AV134" i="1"/>
  <c r="AU134" i="1" s="1"/>
  <c r="AT134" i="1" s="1"/>
  <c r="AV57" i="1"/>
  <c r="AU57" i="1" s="1"/>
  <c r="AT57" i="1" s="1"/>
  <c r="AV269" i="1"/>
  <c r="AU269" i="1" s="1"/>
  <c r="AT269" i="1" s="1"/>
  <c r="AV177" i="1"/>
  <c r="AU177" i="1" s="1"/>
  <c r="AT177" i="1" s="1"/>
  <c r="BH177" i="1" s="1"/>
  <c r="AV94" i="1"/>
  <c r="AU94" i="1" s="1"/>
  <c r="AT94" i="1" s="1"/>
  <c r="AV262" i="1"/>
  <c r="AU262" i="1" s="1"/>
  <c r="AT262" i="1" s="1"/>
  <c r="AV155" i="1"/>
  <c r="AU155" i="1" s="1"/>
  <c r="AT155" i="1" s="1"/>
  <c r="AV130" i="1"/>
  <c r="AU130" i="1" s="1"/>
  <c r="AT130" i="1" s="1"/>
  <c r="P130" i="1"/>
  <c r="AV145" i="1"/>
  <c r="AU145" i="1" s="1"/>
  <c r="AT145" i="1" s="1"/>
  <c r="AV255" i="1"/>
  <c r="AU255" i="1" s="1"/>
  <c r="AT255" i="1" s="1"/>
  <c r="AV234" i="1"/>
  <c r="AU234" i="1" s="1"/>
  <c r="AT234" i="1" s="1"/>
  <c r="AV208" i="1"/>
  <c r="AU208" i="1" s="1"/>
  <c r="AT208" i="1" s="1"/>
  <c r="P6" i="1"/>
  <c r="AV105" i="1"/>
  <c r="AU105" i="1" s="1"/>
  <c r="AT105" i="1" s="1"/>
  <c r="AV42" i="1"/>
  <c r="AU42" i="1" s="1"/>
  <c r="AT42" i="1" s="1"/>
  <c r="AV95" i="1"/>
  <c r="AU95" i="1" s="1"/>
  <c r="AT95" i="1" s="1"/>
  <c r="AV254" i="1"/>
  <c r="AU254" i="1" s="1"/>
  <c r="AT254" i="1" s="1"/>
  <c r="AV75" i="1"/>
  <c r="AU75" i="1" s="1"/>
  <c r="AT75" i="1" s="1"/>
  <c r="AV64" i="1"/>
  <c r="AU64" i="1" s="1"/>
  <c r="AT64" i="1" s="1"/>
  <c r="AV153" i="1"/>
  <c r="AU153" i="1" s="1"/>
  <c r="AT153" i="1" s="1"/>
  <c r="AV140" i="1"/>
  <c r="AU140" i="1" s="1"/>
  <c r="AT140" i="1" s="1"/>
  <c r="BH140" i="1" s="1"/>
  <c r="AV230" i="1"/>
  <c r="AU230" i="1" s="1"/>
  <c r="AT230" i="1" s="1"/>
  <c r="AV128" i="1"/>
  <c r="AU128" i="1" s="1"/>
  <c r="AT128" i="1" s="1"/>
  <c r="P128" i="1"/>
  <c r="AV281" i="1"/>
  <c r="AU281" i="1" s="1"/>
  <c r="AT281" i="1" s="1"/>
  <c r="AV46" i="1"/>
  <c r="AU46" i="1" s="1"/>
  <c r="AT46" i="1" s="1"/>
  <c r="AV88" i="1"/>
  <c r="AU88" i="1" s="1"/>
  <c r="AT88" i="1" s="1"/>
  <c r="AV231" i="1"/>
  <c r="AU231" i="1" s="1"/>
  <c r="AT231" i="1" s="1"/>
  <c r="AV235" i="1"/>
  <c r="AU235" i="1" s="1"/>
  <c r="AT235" i="1" s="1"/>
  <c r="AV49" i="1"/>
  <c r="AU49" i="1" s="1"/>
  <c r="AT49" i="1" s="1"/>
  <c r="AV37" i="1"/>
  <c r="AU37" i="1" s="1"/>
  <c r="AT37" i="1" s="1"/>
  <c r="AV210" i="1"/>
  <c r="AU210" i="1" s="1"/>
  <c r="AT210" i="1" s="1"/>
  <c r="P119" i="1"/>
  <c r="AV119" i="1"/>
  <c r="AU119" i="1" s="1"/>
  <c r="AT119" i="1" s="1"/>
  <c r="X119" i="1" s="1"/>
  <c r="BH119" i="1" s="1"/>
  <c r="AV263" i="1"/>
  <c r="AU263" i="1" s="1"/>
  <c r="AT263" i="1" s="1"/>
  <c r="AV160" i="1"/>
  <c r="AU160" i="1" s="1"/>
  <c r="AT160" i="1" s="1"/>
  <c r="BH160" i="1" s="1"/>
  <c r="AV179" i="1"/>
  <c r="AU179" i="1" s="1"/>
  <c r="AT179" i="1" s="1"/>
  <c r="AV68" i="1"/>
  <c r="AU68" i="1" s="1"/>
  <c r="AT68" i="1" s="1"/>
  <c r="AV106" i="1"/>
  <c r="AU106" i="1" s="1"/>
  <c r="AT106" i="1" s="1"/>
  <c r="P103" i="1"/>
  <c r="AV43" i="1"/>
  <c r="AU43" i="1" s="1"/>
  <c r="AT43" i="1" s="1"/>
  <c r="X98" i="1" s="1"/>
  <c r="BH98" i="1" s="1"/>
  <c r="AV8" i="1"/>
  <c r="AU8" i="1" s="1"/>
  <c r="AT8" i="1" s="1"/>
  <c r="AV9" i="1"/>
  <c r="AV233" i="1"/>
  <c r="AU233" i="1" s="1"/>
  <c r="AT233" i="1" s="1"/>
  <c r="AV102" i="1"/>
  <c r="AU102" i="1" s="1"/>
  <c r="AT102" i="1" s="1"/>
  <c r="P72" i="1"/>
  <c r="AV48" i="1"/>
  <c r="AU48" i="1" s="1"/>
  <c r="AT48" i="1" s="1"/>
  <c r="AV282" i="1"/>
  <c r="AU282" i="1" s="1"/>
  <c r="AT282" i="1" s="1"/>
  <c r="AV300" i="1"/>
  <c r="AU300" i="1" s="1"/>
  <c r="AT300" i="1" s="1"/>
  <c r="AV192" i="1"/>
  <c r="AU192" i="1" s="1"/>
  <c r="AT192" i="1" s="1"/>
  <c r="AV165" i="1"/>
  <c r="AU165" i="1" s="1"/>
  <c r="AT165" i="1" s="1"/>
  <c r="AV90" i="1"/>
  <c r="AU90" i="1" s="1"/>
  <c r="AT90" i="1" s="1"/>
  <c r="AV110" i="1"/>
  <c r="AU110" i="1" s="1"/>
  <c r="AT110" i="1" s="1"/>
  <c r="X110" i="1" s="1"/>
  <c r="BH110" i="1" s="1"/>
  <c r="P110" i="1"/>
  <c r="AV44" i="1"/>
  <c r="AU44" i="1" s="1"/>
  <c r="AT44" i="1" s="1"/>
  <c r="X31" i="1" s="1"/>
  <c r="BH31" i="1" s="1"/>
  <c r="AV23" i="1"/>
  <c r="AU23" i="1" s="1"/>
  <c r="AT23" i="1" s="1"/>
  <c r="AV209" i="1"/>
  <c r="AU209" i="1" s="1"/>
  <c r="AT209" i="1" s="1"/>
  <c r="P280" i="1"/>
  <c r="AV295" i="1"/>
  <c r="AU295" i="1" s="1"/>
  <c r="AT295" i="1" s="1"/>
  <c r="AV125" i="1"/>
  <c r="AU125" i="1" s="1"/>
  <c r="AT125" i="1" s="1"/>
  <c r="P125" i="1"/>
  <c r="AV109" i="1"/>
  <c r="AU109" i="1" s="1"/>
  <c r="AT109" i="1" s="1"/>
  <c r="P18" i="1"/>
  <c r="AV274" i="1"/>
  <c r="AU274" i="1" s="1"/>
  <c r="AT274" i="1" s="1"/>
  <c r="AV223" i="1"/>
  <c r="AU223" i="1" s="1"/>
  <c r="AT223" i="1" s="1"/>
  <c r="AV148" i="1"/>
  <c r="AU148" i="1" s="1"/>
  <c r="AT148" i="1" s="1"/>
  <c r="AV85" i="1"/>
  <c r="AU85" i="1" s="1"/>
  <c r="AT85" i="1" s="1"/>
  <c r="AV168" i="1"/>
  <c r="AU168" i="1" s="1"/>
  <c r="AT168" i="1" s="1"/>
  <c r="AV211" i="1"/>
  <c r="AU211" i="1" s="1"/>
  <c r="AT211" i="1" s="1"/>
  <c r="AV166" i="1"/>
  <c r="AU166" i="1" s="1"/>
  <c r="AT166" i="1" s="1"/>
  <c r="AV147" i="1"/>
  <c r="AU147" i="1" s="1"/>
  <c r="AT147" i="1" s="1"/>
  <c r="AV219" i="1"/>
  <c r="AU219" i="1" s="1"/>
  <c r="AT219" i="1" s="1"/>
  <c r="AV138" i="1"/>
  <c r="AU138" i="1" s="1"/>
  <c r="AT138" i="1" s="1"/>
  <c r="AV13" i="1"/>
  <c r="AU13" i="1" s="1"/>
  <c r="AT13" i="1" s="1"/>
  <c r="AV201" i="1"/>
  <c r="AU201" i="1" s="1"/>
  <c r="AT201" i="1" s="1"/>
  <c r="AV66" i="1"/>
  <c r="AU66" i="1" s="1"/>
  <c r="AT66" i="1" s="1"/>
  <c r="AV79" i="1"/>
  <c r="AU79" i="1" s="1"/>
  <c r="AT79" i="1" s="1"/>
  <c r="AV132" i="1"/>
  <c r="AU132" i="1" s="1"/>
  <c r="AT132" i="1" s="1"/>
  <c r="P132" i="1"/>
  <c r="P116" i="1"/>
  <c r="AV116" i="1"/>
  <c r="AU116" i="1" s="1"/>
  <c r="AT116" i="1" s="1"/>
  <c r="X116" i="1" s="1"/>
  <c r="BH116" i="1" s="1"/>
  <c r="AV100" i="1"/>
  <c r="AU100" i="1" s="1"/>
  <c r="AT100" i="1" s="1"/>
  <c r="P73" i="1"/>
  <c r="AV260" i="1"/>
  <c r="AU260" i="1" s="1"/>
  <c r="AT260" i="1" s="1"/>
  <c r="AV71" i="1"/>
  <c r="AU71" i="1" s="1"/>
  <c r="AT71" i="1" s="1"/>
  <c r="AV272" i="1"/>
  <c r="AU272" i="1" s="1"/>
  <c r="AT272" i="1" s="1"/>
  <c r="AV33" i="1"/>
  <c r="AU33" i="1" s="1"/>
  <c r="AT33" i="1" s="1"/>
  <c r="X45" i="1" s="1"/>
  <c r="BH45" i="1" s="1"/>
  <c r="AV187" i="1"/>
  <c r="AU187" i="1" s="1"/>
  <c r="AT187" i="1" s="1"/>
  <c r="AV228" i="1"/>
  <c r="AU228" i="1" s="1"/>
  <c r="AT228" i="1" s="1"/>
  <c r="AV164" i="1"/>
  <c r="AU164" i="1" s="1"/>
  <c r="AT164" i="1" s="1"/>
  <c r="AV93" i="1"/>
  <c r="AU93" i="1" s="1"/>
  <c r="AT93" i="1" s="1"/>
  <c r="AV157" i="1"/>
  <c r="AU157" i="1" s="1"/>
  <c r="AT157" i="1" s="1"/>
  <c r="AV241" i="1"/>
  <c r="AU241" i="1" s="1"/>
  <c r="AT241" i="1" s="1"/>
  <c r="AV239" i="1"/>
  <c r="AU239" i="1" s="1"/>
  <c r="AT239" i="1" s="1"/>
  <c r="AV220" i="1"/>
  <c r="AU220" i="1" s="1"/>
  <c r="AT220" i="1" s="1"/>
  <c r="AV96" i="1"/>
  <c r="AU96" i="1" s="1"/>
  <c r="AT96" i="1" s="1"/>
  <c r="AV172" i="1"/>
  <c r="AU172" i="1" s="1"/>
  <c r="AT172" i="1" s="1"/>
  <c r="BH172" i="1" s="1"/>
  <c r="P259" i="1"/>
  <c r="AV293" i="1"/>
  <c r="AU293" i="1" s="1"/>
  <c r="AT293" i="1" s="1"/>
  <c r="P123" i="1"/>
  <c r="AV123" i="1"/>
  <c r="AU123" i="1" s="1"/>
  <c r="AT123" i="1" s="1"/>
  <c r="X123" i="1" s="1"/>
  <c r="BH123" i="1" s="1"/>
  <c r="AV107" i="1"/>
  <c r="AU107" i="1" s="1"/>
  <c r="AT107" i="1" s="1"/>
  <c r="P35" i="1"/>
  <c r="AV270" i="1"/>
  <c r="AU270" i="1" s="1"/>
  <c r="AT270" i="1" s="1"/>
  <c r="AV253" i="1"/>
  <c r="AU253" i="1" s="1"/>
  <c r="AT253" i="1" s="1"/>
  <c r="AV277" i="1"/>
  <c r="AU277" i="1" s="1"/>
  <c r="AT277" i="1" s="1"/>
  <c r="X240" i="1" s="1"/>
  <c r="BH240" i="1" s="1"/>
  <c r="AV5" i="1"/>
  <c r="AU5" i="1" s="1"/>
  <c r="AT5" i="1" s="1"/>
  <c r="X24" i="1" s="1"/>
  <c r="BH24" i="1" s="1"/>
  <c r="AV14" i="1"/>
  <c r="AU14" i="1" s="1"/>
  <c r="AT14" i="1" s="1"/>
  <c r="AV224" i="1"/>
  <c r="AU224" i="1" s="1"/>
  <c r="AT224" i="1" s="1"/>
  <c r="AV278" i="1"/>
  <c r="AU278" i="1" s="1"/>
  <c r="AT278" i="1" s="1"/>
  <c r="AV156" i="1"/>
  <c r="AU156" i="1" s="1"/>
  <c r="AT156" i="1" s="1"/>
  <c r="AV81" i="1"/>
  <c r="AU81" i="1" s="1"/>
  <c r="AT81" i="1" s="1"/>
  <c r="AV86" i="1"/>
  <c r="AU86" i="1" s="1"/>
  <c r="AT86" i="1" s="1"/>
  <c r="AV15" i="1"/>
  <c r="AU15" i="1" s="1"/>
  <c r="AT15" i="1" s="1"/>
  <c r="AV194" i="1"/>
  <c r="AU194" i="1" s="1"/>
  <c r="AT194" i="1" s="1"/>
  <c r="AV276" i="1"/>
  <c r="AU276" i="1" s="1"/>
  <c r="AT276" i="1" s="1"/>
  <c r="AV244" i="1"/>
  <c r="AU244" i="1" s="1"/>
  <c r="AT244" i="1" s="1"/>
  <c r="AV271" i="1"/>
  <c r="AZ185" i="1"/>
  <c r="AY185" i="1" l="1"/>
  <c r="AW185" i="1"/>
  <c r="X323" i="1"/>
  <c r="BH323" i="1" s="1"/>
  <c r="X248" i="1"/>
  <c r="BH248" i="1" s="1"/>
  <c r="X315" i="1"/>
  <c r="BH315" i="1" s="1"/>
  <c r="BA185" i="1"/>
  <c r="AX185" i="1"/>
  <c r="X18" i="1"/>
  <c r="BH18" i="1" s="1"/>
  <c r="X91" i="1"/>
  <c r="BH91" i="1" s="1"/>
  <c r="X74" i="1"/>
  <c r="BH74" i="1" s="1"/>
  <c r="X207" i="1"/>
  <c r="BH207" i="1" s="1"/>
  <c r="BH204" i="1"/>
  <c r="AX204" i="1"/>
  <c r="AZ204" i="1"/>
  <c r="AY204" i="1"/>
  <c r="AW204" i="1"/>
  <c r="BA204" i="1"/>
  <c r="X3" i="1"/>
  <c r="BH3" i="1" s="1"/>
  <c r="AZ3" i="1"/>
  <c r="BA3" i="1"/>
  <c r="AY3" i="1"/>
  <c r="AW3" i="1"/>
  <c r="AX3" i="1"/>
  <c r="X208" i="1"/>
  <c r="BH208" i="1" s="1"/>
  <c r="X301" i="1"/>
  <c r="BH301" i="1" s="1"/>
  <c r="X97" i="1"/>
  <c r="BH97" i="1" s="1"/>
  <c r="X20" i="1"/>
  <c r="BH20" i="1" s="1"/>
  <c r="X242" i="1"/>
  <c r="BH242" i="1" s="1"/>
  <c r="X104" i="1"/>
  <c r="BH104" i="1" s="1"/>
  <c r="X35" i="1"/>
  <c r="BH35" i="1" s="1"/>
  <c r="X61" i="1"/>
  <c r="BH61" i="1" s="1"/>
  <c r="BA325" i="1"/>
  <c r="AX325" i="1"/>
  <c r="AY325" i="1"/>
  <c r="AZ325" i="1"/>
  <c r="AW325" i="1"/>
  <c r="X325" i="1"/>
  <c r="BH325" i="1" s="1"/>
  <c r="AW306" i="1"/>
  <c r="BA306" i="1"/>
  <c r="AY306" i="1"/>
  <c r="AX306" i="1"/>
  <c r="AZ306" i="1"/>
  <c r="AW311" i="1"/>
  <c r="AW324" i="1"/>
  <c r="AZ324" i="1"/>
  <c r="BA324" i="1"/>
  <c r="X324" i="1"/>
  <c r="BH324" i="1" s="1"/>
  <c r="AX324" i="1"/>
  <c r="AY324" i="1"/>
  <c r="AZ314" i="1"/>
  <c r="AY200" i="1"/>
  <c r="AZ200" i="1"/>
  <c r="AW200" i="1"/>
  <c r="BA200" i="1"/>
  <c r="AX200" i="1"/>
  <c r="AX326" i="1"/>
  <c r="AY326" i="1"/>
  <c r="BA326" i="1"/>
  <c r="AZ326" i="1"/>
  <c r="X326" i="1"/>
  <c r="BH326" i="1" s="1"/>
  <c r="AW326" i="1"/>
  <c r="AZ311" i="1"/>
  <c r="BA311" i="1"/>
  <c r="AY311" i="1"/>
  <c r="AY314" i="1"/>
  <c r="BA314" i="1"/>
  <c r="AZ302" i="1"/>
  <c r="X64" i="1"/>
  <c r="BH64" i="1" s="1"/>
  <c r="X113" i="1"/>
  <c r="BH113" i="1" s="1"/>
  <c r="X111" i="1"/>
  <c r="BH111" i="1" s="1"/>
  <c r="X112" i="1"/>
  <c r="BH112" i="1" s="1"/>
  <c r="AW266" i="1"/>
  <c r="BA266" i="1"/>
  <c r="AX266" i="1"/>
  <c r="AZ266" i="1"/>
  <c r="AY266" i="1"/>
  <c r="BA302" i="1"/>
  <c r="AX314" i="1"/>
  <c r="BA318" i="1"/>
  <c r="AX318" i="1"/>
  <c r="AY318" i="1"/>
  <c r="AW318" i="1"/>
  <c r="AZ318" i="1"/>
  <c r="AY316" i="1"/>
  <c r="AW316" i="1"/>
  <c r="AZ316" i="1"/>
  <c r="BA316" i="1"/>
  <c r="AX316" i="1"/>
  <c r="AW317" i="1"/>
  <c r="AZ317" i="1"/>
  <c r="AX317" i="1"/>
  <c r="BA317" i="1"/>
  <c r="AY317" i="1"/>
  <c r="AW322" i="1"/>
  <c r="AY322" i="1"/>
  <c r="AZ322" i="1"/>
  <c r="BA322" i="1"/>
  <c r="AX322" i="1"/>
  <c r="AW323" i="1"/>
  <c r="AY323" i="1"/>
  <c r="AZ323" i="1"/>
  <c r="AX323" i="1"/>
  <c r="BA323" i="1"/>
  <c r="AX319" i="1"/>
  <c r="AY319" i="1"/>
  <c r="AW319" i="1"/>
  <c r="AZ319" i="1"/>
  <c r="BA319" i="1"/>
  <c r="X33" i="1"/>
  <c r="BH33" i="1" s="1"/>
  <c r="X48" i="1"/>
  <c r="BH48" i="1" s="1"/>
  <c r="X277" i="1"/>
  <c r="BH277" i="1" s="1"/>
  <c r="AW302" i="1"/>
  <c r="AX302" i="1"/>
  <c r="X228" i="1"/>
  <c r="BH228" i="1" s="1"/>
  <c r="X256" i="1"/>
  <c r="BH256" i="1" s="1"/>
  <c r="X101" i="1"/>
  <c r="BH101" i="1" s="1"/>
  <c r="X103" i="1"/>
  <c r="BH103" i="1" s="1"/>
  <c r="X28" i="1"/>
  <c r="BH28" i="1" s="1"/>
  <c r="X89" i="1"/>
  <c r="BH89" i="1" s="1"/>
  <c r="X47" i="1"/>
  <c r="BH47" i="1" s="1"/>
  <c r="X105" i="1"/>
  <c r="BH105" i="1" s="1"/>
  <c r="X30" i="1"/>
  <c r="BH30" i="1" s="1"/>
  <c r="X320" i="1"/>
  <c r="BH320" i="1" s="1"/>
  <c r="X321" i="1"/>
  <c r="BH321" i="1" s="1"/>
  <c r="X313" i="1"/>
  <c r="BH313" i="1" s="1"/>
  <c r="AX315" i="1"/>
  <c r="AY315" i="1"/>
  <c r="AW315" i="1"/>
  <c r="AZ315" i="1"/>
  <c r="BA315" i="1"/>
  <c r="X258" i="1"/>
  <c r="BH258" i="1" s="1"/>
  <c r="AX313" i="1"/>
  <c r="AY313" i="1"/>
  <c r="BA313" i="1"/>
  <c r="AW313" i="1"/>
  <c r="AZ313" i="1"/>
  <c r="X237" i="1"/>
  <c r="BH237" i="1" s="1"/>
  <c r="AW308" i="1"/>
  <c r="AZ308" i="1"/>
  <c r="BA308" i="1"/>
  <c r="AX308" i="1"/>
  <c r="AY308" i="1"/>
  <c r="X267" i="1"/>
  <c r="BH267" i="1" s="1"/>
  <c r="BA312" i="1"/>
  <c r="AX312" i="1"/>
  <c r="AY312" i="1"/>
  <c r="AW312" i="1"/>
  <c r="AZ312" i="1"/>
  <c r="X206" i="1"/>
  <c r="BH206" i="1" s="1"/>
  <c r="X234" i="1"/>
  <c r="BH234" i="1" s="1"/>
  <c r="X214" i="1"/>
  <c r="BH214" i="1" s="1"/>
  <c r="X260" i="1"/>
  <c r="BH260" i="1" s="1"/>
  <c r="X251" i="1"/>
  <c r="BH251" i="1" s="1"/>
  <c r="X276" i="1"/>
  <c r="BH276" i="1" s="1"/>
  <c r="AZ309" i="1"/>
  <c r="BA309" i="1"/>
  <c r="AX309" i="1"/>
  <c r="AY309" i="1"/>
  <c r="AW309" i="1"/>
  <c r="X238" i="1"/>
  <c r="BH238" i="1" s="1"/>
  <c r="AW307" i="1"/>
  <c r="AZ307" i="1"/>
  <c r="BA307" i="1"/>
  <c r="AX307" i="1"/>
  <c r="AY307" i="1"/>
  <c r="X222" i="1"/>
  <c r="BH222" i="1" s="1"/>
  <c r="X314" i="1"/>
  <c r="BH314" i="1" s="1"/>
  <c r="X213" i="1"/>
  <c r="BH213" i="1" s="1"/>
  <c r="X241" i="1"/>
  <c r="BH241" i="1" s="1"/>
  <c r="BA310" i="1"/>
  <c r="AX310" i="1"/>
  <c r="AY310" i="1"/>
  <c r="AW310" i="1"/>
  <c r="AZ310" i="1"/>
  <c r="X218" i="1"/>
  <c r="BH218" i="1" s="1"/>
  <c r="X58" i="1"/>
  <c r="BH58" i="1" s="1"/>
  <c r="X21" i="1"/>
  <c r="BH21" i="1" s="1"/>
  <c r="X12" i="1"/>
  <c r="BH12" i="1" s="1"/>
  <c r="X29" i="1"/>
  <c r="BH29" i="1" s="1"/>
  <c r="X72" i="1"/>
  <c r="BH72" i="1" s="1"/>
  <c r="X73" i="1"/>
  <c r="BH73" i="1" s="1"/>
  <c r="X39" i="1"/>
  <c r="BH39" i="1" s="1"/>
  <c r="X71" i="1"/>
  <c r="BH71" i="1" s="1"/>
  <c r="X5" i="1"/>
  <c r="BH5" i="1" s="1"/>
  <c r="X84" i="1"/>
  <c r="BH84" i="1" s="1"/>
  <c r="X83" i="1"/>
  <c r="BH83" i="1" s="1"/>
  <c r="X107" i="1"/>
  <c r="BH107" i="1" s="1"/>
  <c r="X88" i="1"/>
  <c r="BH88" i="1" s="1"/>
  <c r="X81" i="1"/>
  <c r="BH81" i="1" s="1"/>
  <c r="X7" i="1"/>
  <c r="BH7" i="1" s="1"/>
  <c r="X36" i="1"/>
  <c r="BH36" i="1" s="1"/>
  <c r="X49" i="1"/>
  <c r="BH49" i="1" s="1"/>
  <c r="X40" i="1"/>
  <c r="BH40" i="1" s="1"/>
  <c r="X37" i="1"/>
  <c r="BH37" i="1" s="1"/>
  <c r="X23" i="1"/>
  <c r="BH23" i="1" s="1"/>
  <c r="X247" i="1"/>
  <c r="BH247" i="1" s="1"/>
  <c r="X215" i="1"/>
  <c r="BH215" i="1" s="1"/>
  <c r="X274" i="1"/>
  <c r="BH274" i="1" s="1"/>
  <c r="X283" i="1"/>
  <c r="BH283" i="1" s="1"/>
  <c r="X286" i="1"/>
  <c r="BH286" i="1" s="1"/>
  <c r="X294" i="1"/>
  <c r="BH294" i="1" s="1"/>
  <c r="X290" i="1"/>
  <c r="BH290" i="1" s="1"/>
  <c r="X253" i="1"/>
  <c r="BH253" i="1" s="1"/>
  <c r="X299" i="1"/>
  <c r="BH299" i="1" s="1"/>
  <c r="X227" i="1"/>
  <c r="BH227" i="1" s="1"/>
  <c r="X287" i="1"/>
  <c r="BH287" i="1" s="1"/>
  <c r="BA304" i="1"/>
  <c r="AX304" i="1"/>
  <c r="AY304" i="1"/>
  <c r="AW304" i="1"/>
  <c r="AZ304" i="1"/>
  <c r="X303" i="1"/>
  <c r="BH303" i="1" s="1"/>
  <c r="AW303" i="1"/>
  <c r="AZ303" i="1"/>
  <c r="BA303" i="1"/>
  <c r="AX303" i="1"/>
  <c r="AY303" i="1"/>
  <c r="X280" i="1"/>
  <c r="BH280" i="1" s="1"/>
  <c r="X302" i="1"/>
  <c r="BH302" i="1" s="1"/>
  <c r="X278" i="1"/>
  <c r="BH278" i="1" s="1"/>
  <c r="X216" i="1"/>
  <c r="BH216" i="1" s="1"/>
  <c r="X211" i="1"/>
  <c r="BH211" i="1" s="1"/>
  <c r="X236" i="1"/>
  <c r="BH236" i="1" s="1"/>
  <c r="X252" i="1"/>
  <c r="BH252" i="1" s="1"/>
  <c r="X219" i="1"/>
  <c r="BH219" i="1" s="1"/>
  <c r="X232" i="1"/>
  <c r="BH232" i="1" s="1"/>
  <c r="X289" i="1"/>
  <c r="BH289" i="1" s="1"/>
  <c r="X291" i="1"/>
  <c r="BH291" i="1" s="1"/>
  <c r="X272" i="1"/>
  <c r="BH272" i="1" s="1"/>
  <c r="X317" i="1"/>
  <c r="BH317" i="1" s="1"/>
  <c r="X244" i="1"/>
  <c r="BH244" i="1" s="1"/>
  <c r="X281" i="1"/>
  <c r="BH281" i="1" s="1"/>
  <c r="AX305" i="1"/>
  <c r="AW305" i="1"/>
  <c r="AY305" i="1"/>
  <c r="AZ305" i="1"/>
  <c r="BA305" i="1"/>
  <c r="X225" i="1"/>
  <c r="BH225" i="1" s="1"/>
  <c r="X268" i="1"/>
  <c r="BH268" i="1" s="1"/>
  <c r="X275" i="1"/>
  <c r="BH275" i="1" s="1"/>
  <c r="X285" i="1"/>
  <c r="BH285" i="1" s="1"/>
  <c r="X255" i="1"/>
  <c r="BH255" i="1" s="1"/>
  <c r="X257" i="1"/>
  <c r="BH257" i="1" s="1"/>
  <c r="X229" i="1"/>
  <c r="BH229" i="1" s="1"/>
  <c r="X245" i="1"/>
  <c r="BH245" i="1" s="1"/>
  <c r="X318" i="1"/>
  <c r="BH318" i="1" s="1"/>
  <c r="X282" i="1"/>
  <c r="BH282" i="1" s="1"/>
  <c r="X217" i="1"/>
  <c r="BH217" i="1" s="1"/>
  <c r="X319" i="1"/>
  <c r="BH319" i="1" s="1"/>
  <c r="AU9" i="1"/>
  <c r="AT9" i="1" s="1"/>
  <c r="X6" i="1" s="1"/>
  <c r="BH6" i="1" s="1"/>
  <c r="AV405" i="1"/>
  <c r="BH167" i="1"/>
  <c r="BH173" i="1"/>
  <c r="X11" i="1"/>
  <c r="BH11" i="1" s="1"/>
  <c r="BH147" i="1"/>
  <c r="X102" i="1"/>
  <c r="BH102" i="1" s="1"/>
  <c r="X75" i="1"/>
  <c r="BH75" i="1" s="1"/>
  <c r="BH201" i="1"/>
  <c r="X266" i="1"/>
  <c r="BH266" i="1" s="1"/>
  <c r="X86" i="1"/>
  <c r="BH86" i="1" s="1"/>
  <c r="BH197" i="1"/>
  <c r="X96" i="1"/>
  <c r="BH96" i="1" s="1"/>
  <c r="X50" i="1"/>
  <c r="BH50" i="1" s="1"/>
  <c r="X209" i="1"/>
  <c r="BH209" i="1" s="1"/>
  <c r="X239" i="1"/>
  <c r="BH239" i="1" s="1"/>
  <c r="X8" i="1"/>
  <c r="BH8" i="1" s="1"/>
  <c r="BH183" i="1"/>
  <c r="BH138" i="1"/>
  <c r="BH181" i="1"/>
  <c r="X100" i="1"/>
  <c r="BH100" i="1" s="1"/>
  <c r="BH165" i="1"/>
  <c r="X254" i="1"/>
  <c r="BH254" i="1" s="1"/>
  <c r="X41" i="1"/>
  <c r="BH41" i="1" s="1"/>
  <c r="X243" i="1"/>
  <c r="BH243" i="1" s="1"/>
  <c r="X212" i="1"/>
  <c r="BH212" i="1" s="1"/>
  <c r="X93" i="1"/>
  <c r="BH93" i="1" s="1"/>
  <c r="X70" i="1"/>
  <c r="BH70" i="1" s="1"/>
  <c r="X224" i="1"/>
  <c r="BH224" i="1" s="1"/>
  <c r="X223" i="1"/>
  <c r="BH223" i="1" s="1"/>
  <c r="X54" i="1"/>
  <c r="BH54" i="1" s="1"/>
  <c r="X76" i="1"/>
  <c r="BH76" i="1" s="1"/>
  <c r="X10" i="1"/>
  <c r="BH10" i="1" s="1"/>
  <c r="X220" i="1"/>
  <c r="BH220" i="1" s="1"/>
  <c r="X265" i="1"/>
  <c r="BH265" i="1" s="1"/>
  <c r="X293" i="1"/>
  <c r="BH293" i="1" s="1"/>
  <c r="X109" i="1"/>
  <c r="BH109" i="1" s="1"/>
  <c r="BH158" i="1"/>
  <c r="BH184" i="1"/>
  <c r="BH146" i="1"/>
  <c r="BH193" i="1"/>
  <c r="X53" i="1"/>
  <c r="BH53" i="1" s="1"/>
  <c r="X66" i="1"/>
  <c r="BH66" i="1" s="1"/>
  <c r="BH171" i="1"/>
  <c r="X17" i="1"/>
  <c r="BH17" i="1" s="1"/>
  <c r="X16" i="1"/>
  <c r="BH16" i="1" s="1"/>
  <c r="X262" i="1"/>
  <c r="BH262" i="1" s="1"/>
  <c r="X300" i="1"/>
  <c r="BH300" i="1" s="1"/>
  <c r="BH176" i="1"/>
  <c r="BH178" i="1"/>
  <c r="X221" i="1"/>
  <c r="BH221" i="1" s="1"/>
  <c r="X63" i="1"/>
  <c r="BH63" i="1" s="1"/>
  <c r="X205" i="1"/>
  <c r="BH205" i="1" s="1"/>
  <c r="BH152" i="1"/>
  <c r="BH139" i="1"/>
  <c r="BH186" i="1"/>
  <c r="X19" i="1"/>
  <c r="BH19" i="1" s="1"/>
  <c r="BH196" i="1"/>
  <c r="BH179" i="1"/>
  <c r="X85" i="1"/>
  <c r="BH85" i="1" s="1"/>
  <c r="X25" i="1"/>
  <c r="BH25" i="1" s="1"/>
  <c r="X78" i="1"/>
  <c r="BH78" i="1" s="1"/>
  <c r="BH182" i="1"/>
  <c r="X4" i="1"/>
  <c r="BH4" i="1" s="1"/>
  <c r="X246" i="1"/>
  <c r="BH246" i="1" s="1"/>
  <c r="BH194" i="1"/>
  <c r="BH156" i="1"/>
  <c r="X295" i="1"/>
  <c r="BH295" i="1" s="1"/>
  <c r="X59" i="1"/>
  <c r="BH59" i="1" s="1"/>
  <c r="X51" i="1"/>
  <c r="BH51" i="1" s="1"/>
  <c r="X264" i="1"/>
  <c r="BH264" i="1" s="1"/>
  <c r="X298" i="1"/>
  <c r="BH298" i="1" s="1"/>
  <c r="X108" i="1"/>
  <c r="BH108" i="1" s="1"/>
  <c r="BH153" i="1"/>
  <c r="X94" i="1"/>
  <c r="BH94" i="1" s="1"/>
  <c r="BH150" i="1"/>
  <c r="X67" i="1"/>
  <c r="BH67" i="1" s="1"/>
  <c r="X46" i="1"/>
  <c r="BH46" i="1" s="1"/>
  <c r="X79" i="1"/>
  <c r="BH79" i="1" s="1"/>
  <c r="X288" i="1"/>
  <c r="BH288" i="1" s="1"/>
  <c r="BH136" i="1"/>
  <c r="X22" i="1"/>
  <c r="BH22" i="1" s="1"/>
  <c r="BH195" i="1"/>
  <c r="X57" i="1"/>
  <c r="X273" i="1"/>
  <c r="BH273" i="1" s="1"/>
  <c r="X42" i="1"/>
  <c r="BH42" i="1" s="1"/>
  <c r="X322" i="1"/>
  <c r="BH322" i="1" s="1"/>
  <c r="X292" i="1"/>
  <c r="BH292" i="1" s="1"/>
  <c r="X13" i="1"/>
  <c r="BH13" i="1" s="1"/>
  <c r="X62" i="1"/>
  <c r="BH62" i="1" s="1"/>
  <c r="X90" i="1"/>
  <c r="BH90" i="1" s="1"/>
  <c r="X231" i="1"/>
  <c r="BH231" i="1" s="1"/>
  <c r="X95" i="1"/>
  <c r="BH95" i="1" s="1"/>
  <c r="X235" i="1"/>
  <c r="BH235" i="1" s="1"/>
  <c r="X65" i="1"/>
  <c r="BH65" i="1" s="1"/>
  <c r="X56" i="1"/>
  <c r="BH56" i="1" s="1"/>
  <c r="X92" i="1"/>
  <c r="BH92" i="1" s="1"/>
  <c r="X34" i="1"/>
  <c r="BH34" i="1" s="1"/>
  <c r="X284" i="1"/>
  <c r="BH284" i="1" s="1"/>
  <c r="BH157" i="1"/>
  <c r="BH164" i="1"/>
  <c r="BH187" i="1"/>
  <c r="BH166" i="1"/>
  <c r="BH168" i="1"/>
  <c r="X80" i="1"/>
  <c r="BH80" i="1" s="1"/>
  <c r="BH192" i="1"/>
  <c r="X69" i="1"/>
  <c r="BH69" i="1" s="1"/>
  <c r="X106" i="1"/>
  <c r="BH106" i="1" s="1"/>
  <c r="X249" i="1"/>
  <c r="BH249" i="1" s="1"/>
  <c r="X269" i="1"/>
  <c r="BH269" i="1" s="1"/>
  <c r="X60" i="1"/>
  <c r="BH60" i="1" s="1"/>
  <c r="BH144" i="1"/>
  <c r="BH145" i="1"/>
  <c r="BH155" i="1"/>
  <c r="X27" i="1"/>
  <c r="BH27" i="1" s="1"/>
  <c r="BH134" i="1"/>
  <c r="X44" i="1"/>
  <c r="BH44" i="1" s="1"/>
  <c r="BH141" i="1"/>
  <c r="X43" i="1"/>
  <c r="BH43" i="1" s="1"/>
  <c r="BH190" i="1"/>
  <c r="BH161" i="1"/>
  <c r="BH137" i="1"/>
  <c r="X82" i="1"/>
  <c r="BH82" i="1" s="1"/>
  <c r="BH151" i="1"/>
  <c r="BH198" i="1"/>
  <c r="X316" i="1"/>
  <c r="BH316" i="1" s="1"/>
  <c r="X210" i="1"/>
  <c r="BH210" i="1" s="1"/>
  <c r="X55" i="1"/>
  <c r="BH55" i="1" s="1"/>
  <c r="BH142" i="1"/>
  <c r="X52" i="1"/>
  <c r="BH52" i="1" s="1"/>
  <c r="X68" i="1"/>
  <c r="BH68" i="1" s="1"/>
  <c r="X38" i="1"/>
  <c r="BH38" i="1" s="1"/>
  <c r="BH170" i="1"/>
  <c r="X77" i="1"/>
  <c r="BH77" i="1" s="1"/>
  <c r="BH149" i="1"/>
  <c r="X263" i="1"/>
  <c r="BH263" i="1" s="1"/>
  <c r="X87" i="1"/>
  <c r="BH87" i="1" s="1"/>
  <c r="BH180" i="1"/>
  <c r="X26" i="1"/>
  <c r="BH26" i="1" s="1"/>
  <c r="X32" i="1"/>
  <c r="BH32" i="1" s="1"/>
  <c r="BH162" i="1"/>
  <c r="BH148" i="1"/>
  <c r="BH188" i="1"/>
  <c r="X14" i="1"/>
  <c r="BH14" i="1" s="1"/>
  <c r="X15" i="1"/>
  <c r="BH15" i="1" s="1"/>
  <c r="X296" i="1"/>
  <c r="BH296" i="1" s="1"/>
  <c r="AW214" i="1"/>
  <c r="AY214" i="1"/>
  <c r="AX214" i="1"/>
  <c r="BA214" i="1"/>
  <c r="AZ214" i="1"/>
  <c r="AZ229" i="1"/>
  <c r="BA229" i="1"/>
  <c r="AX229" i="1"/>
  <c r="AY229" i="1"/>
  <c r="AW229" i="1"/>
  <c r="AZ237" i="1"/>
  <c r="AW237" i="1"/>
  <c r="BA237" i="1"/>
  <c r="AY237" i="1"/>
  <c r="AX237" i="1"/>
  <c r="BA133" i="1"/>
  <c r="AX133" i="1"/>
  <c r="AW133" i="1"/>
  <c r="AY133" i="1"/>
  <c r="AZ133" i="1"/>
  <c r="AZ167" i="1"/>
  <c r="BA167" i="1"/>
  <c r="AW167" i="1"/>
  <c r="AY167" i="1"/>
  <c r="AX167" i="1"/>
  <c r="BA60" i="1"/>
  <c r="AW60" i="1"/>
  <c r="AX60" i="1"/>
  <c r="AZ60" i="1"/>
  <c r="AY60" i="1"/>
  <c r="BA240" i="1"/>
  <c r="AX240" i="1"/>
  <c r="AW240" i="1"/>
  <c r="AZ240" i="1"/>
  <c r="AY240" i="1"/>
  <c r="AY98" i="1"/>
  <c r="AW98" i="1"/>
  <c r="AZ98" i="1"/>
  <c r="BA98" i="1"/>
  <c r="AX98" i="1"/>
  <c r="BA31" i="1"/>
  <c r="AY31" i="1"/>
  <c r="AX31" i="1"/>
  <c r="AZ31" i="1"/>
  <c r="AW31" i="1"/>
  <c r="AY69" i="1"/>
  <c r="BA69" i="1"/>
  <c r="AX69" i="1"/>
  <c r="AW69" i="1"/>
  <c r="AZ69" i="1"/>
  <c r="AZ78" i="1"/>
  <c r="AW78" i="1"/>
  <c r="AX78" i="1"/>
  <c r="AY78" i="1"/>
  <c r="BA78" i="1"/>
  <c r="AX215" i="1"/>
  <c r="AW215" i="1"/>
  <c r="AZ215" i="1"/>
  <c r="BA215" i="1"/>
  <c r="AY215" i="1"/>
  <c r="AU250" i="1"/>
  <c r="AT250" i="1" s="1"/>
  <c r="X230" i="1" s="1"/>
  <c r="BH230" i="1" s="1"/>
  <c r="AZ226" i="1"/>
  <c r="BA226" i="1"/>
  <c r="AX226" i="1"/>
  <c r="AY226" i="1"/>
  <c r="AW226" i="1"/>
  <c r="AZ159" i="1"/>
  <c r="AW159" i="1"/>
  <c r="AY159" i="1"/>
  <c r="BA159" i="1"/>
  <c r="AX159" i="1"/>
  <c r="AW83" i="1"/>
  <c r="BA83" i="1"/>
  <c r="AZ83" i="1"/>
  <c r="AY83" i="1"/>
  <c r="AX83" i="1"/>
  <c r="AX55" i="1"/>
  <c r="BA55" i="1"/>
  <c r="AZ55" i="1"/>
  <c r="AY55" i="1"/>
  <c r="AW55" i="1"/>
  <c r="AX135" i="1"/>
  <c r="BA135" i="1"/>
  <c r="AZ135" i="1"/>
  <c r="AY135" i="1"/>
  <c r="AW135" i="1"/>
  <c r="BA239" i="1"/>
  <c r="AX239" i="1"/>
  <c r="AZ239" i="1"/>
  <c r="AW239" i="1"/>
  <c r="AY239" i="1"/>
  <c r="AZ272" i="1"/>
  <c r="AX272" i="1"/>
  <c r="AY272" i="1"/>
  <c r="AW272" i="1"/>
  <c r="BA272" i="1"/>
  <c r="AW168" i="1"/>
  <c r="BA168" i="1"/>
  <c r="AY168" i="1"/>
  <c r="AZ168" i="1"/>
  <c r="AX168" i="1"/>
  <c r="AZ44" i="1"/>
  <c r="AW44" i="1"/>
  <c r="BA44" i="1"/>
  <c r="AX44" i="1"/>
  <c r="AY44" i="1"/>
  <c r="AZ300" i="1"/>
  <c r="AX300" i="1"/>
  <c r="AW300" i="1"/>
  <c r="BA300" i="1"/>
  <c r="AY300" i="1"/>
  <c r="AZ102" i="1"/>
  <c r="AY102" i="1"/>
  <c r="AW102" i="1"/>
  <c r="BA102" i="1"/>
  <c r="AX102" i="1"/>
  <c r="AX43" i="1"/>
  <c r="AY43" i="1"/>
  <c r="AW43" i="1"/>
  <c r="AZ43" i="1"/>
  <c r="BA43" i="1"/>
  <c r="AY235" i="1"/>
  <c r="AZ235" i="1"/>
  <c r="AW235" i="1"/>
  <c r="BA235" i="1"/>
  <c r="AX235" i="1"/>
  <c r="AW281" i="1"/>
  <c r="BA281" i="1"/>
  <c r="AY281" i="1"/>
  <c r="AZ281" i="1"/>
  <c r="AX281" i="1"/>
  <c r="AX75" i="1"/>
  <c r="AY75" i="1"/>
  <c r="AZ75" i="1"/>
  <c r="AW75" i="1"/>
  <c r="BA75" i="1"/>
  <c r="AX145" i="1"/>
  <c r="AW145" i="1"/>
  <c r="AY145" i="1"/>
  <c r="BA145" i="1"/>
  <c r="AZ145" i="1"/>
  <c r="AZ155" i="1"/>
  <c r="AY155" i="1"/>
  <c r="AW155" i="1"/>
  <c r="AX155" i="1"/>
  <c r="BA155" i="1"/>
  <c r="AY10" i="1"/>
  <c r="AW10" i="1"/>
  <c r="AZ10" i="1"/>
  <c r="AX10" i="1"/>
  <c r="BA10" i="1"/>
  <c r="AY65" i="1"/>
  <c r="AW65" i="1"/>
  <c r="BA65" i="1"/>
  <c r="AZ65" i="1"/>
  <c r="AX65" i="1"/>
  <c r="AZ141" i="1"/>
  <c r="AX141" i="1"/>
  <c r="AY141" i="1"/>
  <c r="BA141" i="1"/>
  <c r="AW141" i="1"/>
  <c r="AY190" i="1"/>
  <c r="AW190" i="1"/>
  <c r="AZ190" i="1"/>
  <c r="AX190" i="1"/>
  <c r="BA190" i="1"/>
  <c r="AY36" i="1"/>
  <c r="AX36" i="1"/>
  <c r="BA36" i="1"/>
  <c r="AZ36" i="1"/>
  <c r="AW36" i="1"/>
  <c r="BA161" i="1"/>
  <c r="AY161" i="1"/>
  <c r="AW161" i="1"/>
  <c r="AZ161" i="1"/>
  <c r="AX161" i="1"/>
  <c r="AX19" i="1"/>
  <c r="AY19" i="1"/>
  <c r="BA19" i="1"/>
  <c r="AW19" i="1"/>
  <c r="AZ19" i="1"/>
  <c r="AW202" i="1"/>
  <c r="AZ202" i="1"/>
  <c r="AX202" i="1"/>
  <c r="AY202" i="1"/>
  <c r="BA202" i="1"/>
  <c r="AX151" i="1"/>
  <c r="AY151" i="1"/>
  <c r="AZ151" i="1"/>
  <c r="BA151" i="1"/>
  <c r="AW151" i="1"/>
  <c r="AY198" i="1"/>
  <c r="AW198" i="1"/>
  <c r="AZ198" i="1"/>
  <c r="BA198" i="1"/>
  <c r="AX198" i="1"/>
  <c r="AY267" i="1"/>
  <c r="BA267" i="1"/>
  <c r="AW267" i="1"/>
  <c r="AX267" i="1"/>
  <c r="AZ267" i="1"/>
  <c r="AX11" i="1"/>
  <c r="AY11" i="1"/>
  <c r="AW11" i="1"/>
  <c r="AZ11" i="1"/>
  <c r="BA11" i="1"/>
  <c r="AW268" i="1"/>
  <c r="AX268" i="1"/>
  <c r="AZ268" i="1"/>
  <c r="AY268" i="1"/>
  <c r="BA268" i="1"/>
  <c r="AX20" i="1"/>
  <c r="AZ20" i="1"/>
  <c r="BA20" i="1"/>
  <c r="AY20" i="1"/>
  <c r="AW20" i="1"/>
  <c r="AY81" i="1"/>
  <c r="AX81" i="1"/>
  <c r="BA81" i="1"/>
  <c r="AW81" i="1"/>
  <c r="AZ81" i="1"/>
  <c r="AW14" i="1"/>
  <c r="BA14" i="1"/>
  <c r="AY14" i="1"/>
  <c r="AZ14" i="1"/>
  <c r="AX14" i="1"/>
  <c r="AY270" i="1"/>
  <c r="BA270" i="1"/>
  <c r="AX270" i="1"/>
  <c r="AZ270" i="1"/>
  <c r="AW270" i="1"/>
  <c r="AY220" i="1"/>
  <c r="AZ220" i="1"/>
  <c r="AX220" i="1"/>
  <c r="AW220" i="1"/>
  <c r="BA220" i="1"/>
  <c r="AW93" i="1"/>
  <c r="AX93" i="1"/>
  <c r="AY93" i="1"/>
  <c r="BA93" i="1"/>
  <c r="AZ93" i="1"/>
  <c r="AX33" i="1"/>
  <c r="AZ33" i="1"/>
  <c r="AW33" i="1"/>
  <c r="AY33" i="1"/>
  <c r="BA33" i="1"/>
  <c r="AY100" i="1"/>
  <c r="BA100" i="1"/>
  <c r="AW100" i="1"/>
  <c r="AX100" i="1"/>
  <c r="AZ100" i="1"/>
  <c r="AX138" i="1"/>
  <c r="AZ138" i="1"/>
  <c r="BA138" i="1"/>
  <c r="AW138" i="1"/>
  <c r="AY138" i="1"/>
  <c r="BA109" i="1"/>
  <c r="AX109" i="1"/>
  <c r="AZ109" i="1"/>
  <c r="AW109" i="1"/>
  <c r="AY109" i="1"/>
  <c r="AX23" i="1"/>
  <c r="AZ23" i="1"/>
  <c r="AY23" i="1"/>
  <c r="BA23" i="1"/>
  <c r="AW23" i="1"/>
  <c r="AX165" i="1"/>
  <c r="AZ165" i="1"/>
  <c r="AW165" i="1"/>
  <c r="BA165" i="1"/>
  <c r="AY165" i="1"/>
  <c r="AW282" i="1"/>
  <c r="BA282" i="1"/>
  <c r="AX282" i="1"/>
  <c r="AY282" i="1"/>
  <c r="AZ282" i="1"/>
  <c r="AX244" i="1"/>
  <c r="AY244" i="1"/>
  <c r="AZ244" i="1"/>
  <c r="BA244" i="1"/>
  <c r="AW244" i="1"/>
  <c r="BA194" i="1"/>
  <c r="AW194" i="1"/>
  <c r="AY194" i="1"/>
  <c r="AZ194" i="1"/>
  <c r="AX194" i="1"/>
  <c r="AX156" i="1"/>
  <c r="AW156" i="1"/>
  <c r="AZ156" i="1"/>
  <c r="AY156" i="1"/>
  <c r="BA156" i="1"/>
  <c r="AZ224" i="1"/>
  <c r="AW224" i="1"/>
  <c r="BA224" i="1"/>
  <c r="AY224" i="1"/>
  <c r="AX224" i="1"/>
  <c r="AX5" i="1"/>
  <c r="BA5" i="1"/>
  <c r="AZ5" i="1"/>
  <c r="AW5" i="1"/>
  <c r="AY5" i="1"/>
  <c r="AW253" i="1"/>
  <c r="AZ253" i="1"/>
  <c r="AY253" i="1"/>
  <c r="BA253" i="1"/>
  <c r="AX253" i="1"/>
  <c r="AZ293" i="1"/>
  <c r="AX293" i="1"/>
  <c r="BA293" i="1"/>
  <c r="AW293" i="1"/>
  <c r="AY293" i="1"/>
  <c r="AX116" i="1"/>
  <c r="AW116" i="1"/>
  <c r="BA116" i="1"/>
  <c r="AZ116" i="1"/>
  <c r="AY116" i="1"/>
  <c r="AX66" i="1"/>
  <c r="AW66" i="1"/>
  <c r="BA66" i="1"/>
  <c r="AY66" i="1"/>
  <c r="AZ66" i="1"/>
  <c r="AX13" i="1"/>
  <c r="AY13" i="1"/>
  <c r="AZ13" i="1"/>
  <c r="BA13" i="1"/>
  <c r="AW13" i="1"/>
  <c r="AX219" i="1"/>
  <c r="AZ219" i="1"/>
  <c r="AY219" i="1"/>
  <c r="BA219" i="1"/>
  <c r="AW219" i="1"/>
  <c r="AW274" i="1"/>
  <c r="AZ274" i="1"/>
  <c r="BA274" i="1"/>
  <c r="AX274" i="1"/>
  <c r="AY274" i="1"/>
  <c r="AW209" i="1"/>
  <c r="AY209" i="1"/>
  <c r="BA209" i="1"/>
  <c r="AX209" i="1"/>
  <c r="AZ209" i="1"/>
  <c r="AW68" i="1"/>
  <c r="AX68" i="1"/>
  <c r="BA68" i="1"/>
  <c r="AY68" i="1"/>
  <c r="AZ68" i="1"/>
  <c r="AY160" i="1"/>
  <c r="AX160" i="1"/>
  <c r="AZ160" i="1"/>
  <c r="AW160" i="1"/>
  <c r="BA160" i="1"/>
  <c r="AY119" i="1"/>
  <c r="AW119" i="1"/>
  <c r="AZ119" i="1"/>
  <c r="AX119" i="1"/>
  <c r="BA119" i="1"/>
  <c r="AW37" i="1"/>
  <c r="AX37" i="1"/>
  <c r="BA37" i="1"/>
  <c r="AZ37" i="1"/>
  <c r="AY37" i="1"/>
  <c r="AX153" i="1"/>
  <c r="BA153" i="1"/>
  <c r="AW153" i="1"/>
  <c r="AY153" i="1"/>
  <c r="AZ153" i="1"/>
  <c r="AX105" i="1"/>
  <c r="AZ105" i="1"/>
  <c r="AW105" i="1"/>
  <c r="AY105" i="1"/>
  <c r="BA105" i="1"/>
  <c r="AX269" i="1"/>
  <c r="AY269" i="1"/>
  <c r="AZ269" i="1"/>
  <c r="BA269" i="1"/>
  <c r="AW269" i="1"/>
  <c r="AW59" i="1"/>
  <c r="AY59" i="1"/>
  <c r="AX59" i="1"/>
  <c r="BA59" i="1"/>
  <c r="AZ59" i="1"/>
  <c r="AW150" i="1"/>
  <c r="AZ150" i="1"/>
  <c r="AX150" i="1"/>
  <c r="BA150" i="1"/>
  <c r="AY150" i="1"/>
  <c r="AW30" i="1"/>
  <c r="AZ30" i="1"/>
  <c r="AY30" i="1"/>
  <c r="AX30" i="1"/>
  <c r="BA30" i="1"/>
  <c r="AZ76" i="1"/>
  <c r="AX76" i="1"/>
  <c r="AW76" i="1"/>
  <c r="BA76" i="1"/>
  <c r="AY76" i="1"/>
  <c r="BA280" i="1"/>
  <c r="AX280" i="1"/>
  <c r="AZ280" i="1"/>
  <c r="AW280" i="1"/>
  <c r="AY280" i="1"/>
  <c r="AX287" i="1"/>
  <c r="AW287" i="1"/>
  <c r="BA287" i="1"/>
  <c r="AZ287" i="1"/>
  <c r="AY287" i="1"/>
  <c r="AX104" i="1"/>
  <c r="AZ104" i="1"/>
  <c r="AW104" i="1"/>
  <c r="BA104" i="1"/>
  <c r="AY104" i="1"/>
  <c r="AZ77" i="1"/>
  <c r="AW77" i="1"/>
  <c r="BA77" i="1"/>
  <c r="AY77" i="1"/>
  <c r="AX77" i="1"/>
  <c r="AW236" i="1"/>
  <c r="AX236" i="1"/>
  <c r="BA236" i="1"/>
  <c r="AZ236" i="1"/>
  <c r="AY236" i="1"/>
  <c r="BA113" i="1"/>
  <c r="AZ113" i="1"/>
  <c r="AX113" i="1"/>
  <c r="AW113" i="1"/>
  <c r="AY113" i="1"/>
  <c r="AZ299" i="1"/>
  <c r="AW299" i="1"/>
  <c r="AY299" i="1"/>
  <c r="AX299" i="1"/>
  <c r="BA299" i="1"/>
  <c r="BA136" i="1"/>
  <c r="AY136" i="1"/>
  <c r="AW136" i="1"/>
  <c r="AX136" i="1"/>
  <c r="AZ136" i="1"/>
  <c r="AW63" i="1"/>
  <c r="BA63" i="1"/>
  <c r="AZ63" i="1"/>
  <c r="AX63" i="1"/>
  <c r="AY63" i="1"/>
  <c r="AZ195" i="1"/>
  <c r="AX195" i="1"/>
  <c r="AW195" i="1"/>
  <c r="BA195" i="1"/>
  <c r="AY195" i="1"/>
  <c r="AW74" i="1"/>
  <c r="AX74" i="1"/>
  <c r="BA74" i="1"/>
  <c r="AY74" i="1"/>
  <c r="AZ74" i="1"/>
  <c r="AX216" i="1"/>
  <c r="AZ216" i="1"/>
  <c r="AY216" i="1"/>
  <c r="BA216" i="1"/>
  <c r="AW216" i="1"/>
  <c r="AZ163" i="1"/>
  <c r="AY163" i="1"/>
  <c r="BA163" i="1"/>
  <c r="AX163" i="1"/>
  <c r="AW163" i="1"/>
  <c r="BA144" i="1"/>
  <c r="AY144" i="1"/>
  <c r="AW144" i="1"/>
  <c r="AX144" i="1"/>
  <c r="AZ144" i="1"/>
  <c r="AW97" i="1"/>
  <c r="BA97" i="1"/>
  <c r="AZ97" i="1"/>
  <c r="AX97" i="1"/>
  <c r="AY97" i="1"/>
  <c r="BA131" i="1"/>
  <c r="AX131" i="1"/>
  <c r="AY131" i="1"/>
  <c r="AZ131" i="1"/>
  <c r="AW131" i="1"/>
  <c r="AW108" i="1"/>
  <c r="AZ108" i="1"/>
  <c r="AX108" i="1"/>
  <c r="BA108" i="1"/>
  <c r="AY108" i="1"/>
  <c r="AW91" i="1"/>
  <c r="BA91" i="1"/>
  <c r="AX91" i="1"/>
  <c r="AZ91" i="1"/>
  <c r="AY91" i="1"/>
  <c r="AX249" i="1"/>
  <c r="AW249" i="1"/>
  <c r="AY249" i="1"/>
  <c r="BA249" i="1"/>
  <c r="AZ249" i="1"/>
  <c r="AZ245" i="1"/>
  <c r="BA245" i="1"/>
  <c r="AW245" i="1"/>
  <c r="AX245" i="1"/>
  <c r="AY245" i="1"/>
  <c r="AX174" i="1"/>
  <c r="AY174" i="1"/>
  <c r="AZ174" i="1"/>
  <c r="BA174" i="1"/>
  <c r="AW174" i="1"/>
  <c r="AZ261" i="1"/>
  <c r="AW261" i="1"/>
  <c r="BA261" i="1"/>
  <c r="AX261" i="1"/>
  <c r="AY261" i="1"/>
  <c r="AX117" i="1"/>
  <c r="AW117" i="1"/>
  <c r="BA117" i="1"/>
  <c r="AY117" i="1"/>
  <c r="AZ117" i="1"/>
  <c r="AY103" i="1"/>
  <c r="BA103" i="1"/>
  <c r="AW103" i="1"/>
  <c r="AX103" i="1"/>
  <c r="AZ103" i="1"/>
  <c r="BA92" i="1"/>
  <c r="AY92" i="1"/>
  <c r="AW92" i="1"/>
  <c r="AZ92" i="1"/>
  <c r="AX92" i="1"/>
  <c r="AW25" i="1"/>
  <c r="BA25" i="1"/>
  <c r="AZ25" i="1"/>
  <c r="AX25" i="1"/>
  <c r="AY25" i="1"/>
  <c r="BA291" i="1"/>
  <c r="AY291" i="1"/>
  <c r="AZ291" i="1"/>
  <c r="AX291" i="1"/>
  <c r="AW291" i="1"/>
  <c r="BA164" i="1"/>
  <c r="AZ164" i="1"/>
  <c r="AW164" i="1"/>
  <c r="AX164" i="1"/>
  <c r="AY164" i="1"/>
  <c r="AW166" i="1"/>
  <c r="AX166" i="1"/>
  <c r="AZ166" i="1"/>
  <c r="BA166" i="1"/>
  <c r="AY166" i="1"/>
  <c r="AW95" i="1"/>
  <c r="BA95" i="1"/>
  <c r="AY95" i="1"/>
  <c r="AX95" i="1"/>
  <c r="AZ95" i="1"/>
  <c r="AW96" i="1"/>
  <c r="BA96" i="1"/>
  <c r="AY96" i="1"/>
  <c r="AX96" i="1"/>
  <c r="AZ96" i="1"/>
  <c r="AX187" i="1"/>
  <c r="AZ187" i="1"/>
  <c r="AW187" i="1"/>
  <c r="BA187" i="1"/>
  <c r="AY187" i="1"/>
  <c r="AW125" i="1"/>
  <c r="AZ125" i="1"/>
  <c r="AY125" i="1"/>
  <c r="BA125" i="1"/>
  <c r="AX125" i="1"/>
  <c r="AW90" i="1"/>
  <c r="BA90" i="1"/>
  <c r="AX90" i="1"/>
  <c r="AZ90" i="1"/>
  <c r="AY90" i="1"/>
  <c r="AX48" i="1"/>
  <c r="AY48" i="1"/>
  <c r="AZ48" i="1"/>
  <c r="AW48" i="1"/>
  <c r="BA48" i="1"/>
  <c r="AW88" i="1"/>
  <c r="AX88" i="1"/>
  <c r="AY88" i="1"/>
  <c r="AZ88" i="1"/>
  <c r="BA88" i="1"/>
  <c r="BA230" i="1"/>
  <c r="AZ230" i="1"/>
  <c r="AX230" i="1"/>
  <c r="AW230" i="1"/>
  <c r="AY230" i="1"/>
  <c r="AZ234" i="1"/>
  <c r="AY234" i="1"/>
  <c r="AX234" i="1"/>
  <c r="AW234" i="1"/>
  <c r="BA234" i="1"/>
  <c r="AY94" i="1"/>
  <c r="AX94" i="1"/>
  <c r="AW94" i="1"/>
  <c r="AZ94" i="1"/>
  <c r="BA94" i="1"/>
  <c r="AW134" i="1"/>
  <c r="AZ134" i="1"/>
  <c r="AY134" i="1"/>
  <c r="AX134" i="1"/>
  <c r="BA134" i="1"/>
  <c r="BA225" i="1"/>
  <c r="AY225" i="1"/>
  <c r="AW225" i="1"/>
  <c r="AX225" i="1"/>
  <c r="AZ225" i="1"/>
  <c r="AZ181" i="1"/>
  <c r="BA181" i="1"/>
  <c r="AY181" i="1"/>
  <c r="AX181" i="1"/>
  <c r="AW181" i="1"/>
  <c r="BA89" i="1"/>
  <c r="AY89" i="1"/>
  <c r="AX89" i="1"/>
  <c r="AZ89" i="1"/>
  <c r="AW89" i="1"/>
  <c r="AX290" i="1"/>
  <c r="AY290" i="1"/>
  <c r="AW290" i="1"/>
  <c r="BA290" i="1"/>
  <c r="AZ290" i="1"/>
  <c r="AX137" i="1"/>
  <c r="AW137" i="1"/>
  <c r="BA137" i="1"/>
  <c r="AZ137" i="1"/>
  <c r="AY137" i="1"/>
  <c r="AX258" i="1"/>
  <c r="BA258" i="1"/>
  <c r="AW258" i="1"/>
  <c r="AZ258" i="1"/>
  <c r="AY258" i="1"/>
  <c r="BA126" i="1"/>
  <c r="AX126" i="1"/>
  <c r="AY126" i="1"/>
  <c r="AZ126" i="1"/>
  <c r="AW126" i="1"/>
  <c r="BA127" i="1"/>
  <c r="AZ127" i="1"/>
  <c r="AY127" i="1"/>
  <c r="AW127" i="1"/>
  <c r="AX127" i="1"/>
  <c r="BA242" i="1"/>
  <c r="AW242" i="1"/>
  <c r="AY242" i="1"/>
  <c r="AX242" i="1"/>
  <c r="AZ242" i="1"/>
  <c r="AZ221" i="1"/>
  <c r="BA221" i="1"/>
  <c r="AX221" i="1"/>
  <c r="AW221" i="1"/>
  <c r="AY221" i="1"/>
  <c r="AX47" i="1"/>
  <c r="BA47" i="1"/>
  <c r="AY47" i="1"/>
  <c r="AW47" i="1"/>
  <c r="AZ47" i="1"/>
  <c r="AW142" i="1"/>
  <c r="AY142" i="1"/>
  <c r="BA142" i="1"/>
  <c r="AZ142" i="1"/>
  <c r="AX142" i="1"/>
  <c r="BA87" i="1"/>
  <c r="AX87" i="1"/>
  <c r="AZ87" i="1"/>
  <c r="AW87" i="1"/>
  <c r="AY87" i="1"/>
  <c r="AW39" i="1"/>
  <c r="AX39" i="1"/>
  <c r="AZ39" i="1"/>
  <c r="AY39" i="1"/>
  <c r="BA39" i="1"/>
  <c r="AZ58" i="1"/>
  <c r="BA58" i="1"/>
  <c r="AX58" i="1"/>
  <c r="AW58" i="1"/>
  <c r="AY58" i="1"/>
  <c r="AY248" i="1"/>
  <c r="AX248" i="1"/>
  <c r="BA248" i="1"/>
  <c r="AZ248" i="1"/>
  <c r="AW248" i="1"/>
  <c r="AY294" i="1"/>
  <c r="BA294" i="1"/>
  <c r="AX294" i="1"/>
  <c r="AZ294" i="1"/>
  <c r="AW294" i="1"/>
  <c r="AY6" i="1"/>
  <c r="AZ6" i="1"/>
  <c r="AW6" i="1"/>
  <c r="BA6" i="1"/>
  <c r="AX6" i="1"/>
  <c r="AX149" i="1"/>
  <c r="AW149" i="1"/>
  <c r="AY149" i="1"/>
  <c r="BA149" i="1"/>
  <c r="AZ149" i="1"/>
  <c r="BA232" i="1"/>
  <c r="AW232" i="1"/>
  <c r="AZ232" i="1"/>
  <c r="AY232" i="1"/>
  <c r="AX232" i="1"/>
  <c r="AX70" i="1"/>
  <c r="AZ70" i="1"/>
  <c r="AW70" i="1"/>
  <c r="BA70" i="1"/>
  <c r="AY70" i="1"/>
  <c r="AX296" i="1"/>
  <c r="BA296" i="1"/>
  <c r="AY296" i="1"/>
  <c r="AZ296" i="1"/>
  <c r="AW296" i="1"/>
  <c r="AY180" i="1"/>
  <c r="AW180" i="1"/>
  <c r="AX180" i="1"/>
  <c r="BA180" i="1"/>
  <c r="AZ180" i="1"/>
  <c r="AX114" i="1"/>
  <c r="AY114" i="1"/>
  <c r="AZ114" i="1"/>
  <c r="AW114" i="1"/>
  <c r="BA114" i="1"/>
  <c r="AX41" i="1"/>
  <c r="AZ41" i="1"/>
  <c r="AW41" i="1"/>
  <c r="BA41" i="1"/>
  <c r="AY41" i="1"/>
  <c r="AY40" i="1"/>
  <c r="AZ40" i="1"/>
  <c r="AX40" i="1"/>
  <c r="AW40" i="1"/>
  <c r="BA40" i="1"/>
  <c r="AY24" i="1"/>
  <c r="AW24" i="1"/>
  <c r="BA24" i="1"/>
  <c r="AZ24" i="1"/>
  <c r="AX24" i="1"/>
  <c r="AW16" i="1"/>
  <c r="AZ16" i="1"/>
  <c r="BA16" i="1"/>
  <c r="AX16" i="1"/>
  <c r="AY16" i="1"/>
  <c r="AY162" i="1"/>
  <c r="AW162" i="1"/>
  <c r="AZ162" i="1"/>
  <c r="AX162" i="1"/>
  <c r="BA162" i="1"/>
  <c r="BA252" i="1"/>
  <c r="AY252" i="1"/>
  <c r="AX252" i="1"/>
  <c r="AZ252" i="1"/>
  <c r="AW252" i="1"/>
  <c r="AY188" i="1"/>
  <c r="AW188" i="1"/>
  <c r="BA188" i="1"/>
  <c r="AZ188" i="1"/>
  <c r="AX188" i="1"/>
  <c r="AX73" i="1"/>
  <c r="BA73" i="1"/>
  <c r="AZ73" i="1"/>
  <c r="AY73" i="1"/>
  <c r="AW73" i="1"/>
  <c r="AX99" i="1"/>
  <c r="AY99" i="1"/>
  <c r="BA99" i="1"/>
  <c r="AW99" i="1"/>
  <c r="AZ99" i="1"/>
  <c r="AZ257" i="1"/>
  <c r="AY257" i="1"/>
  <c r="AX257" i="1"/>
  <c r="AW257" i="1"/>
  <c r="BA257" i="1"/>
  <c r="AX298" i="1"/>
  <c r="AW298" i="1"/>
  <c r="BA298" i="1"/>
  <c r="AY298" i="1"/>
  <c r="AZ298" i="1"/>
  <c r="AW265" i="1"/>
  <c r="BA265" i="1"/>
  <c r="AZ265" i="1"/>
  <c r="AY265" i="1"/>
  <c r="AX265" i="1"/>
  <c r="AW279" i="1"/>
  <c r="AZ279" i="1"/>
  <c r="AY279" i="1"/>
  <c r="BA279" i="1"/>
  <c r="AX279" i="1"/>
  <c r="AY54" i="1"/>
  <c r="BA54" i="1"/>
  <c r="AZ54" i="1"/>
  <c r="AX54" i="1"/>
  <c r="AW54" i="1"/>
  <c r="AX251" i="1"/>
  <c r="AY251" i="1"/>
  <c r="AW251" i="1"/>
  <c r="AZ251" i="1"/>
  <c r="BA251" i="1"/>
  <c r="AY243" i="1"/>
  <c r="BA243" i="1"/>
  <c r="AX243" i="1"/>
  <c r="AW243" i="1"/>
  <c r="AZ243" i="1"/>
  <c r="AU271" i="1"/>
  <c r="AW276" i="1"/>
  <c r="AZ276" i="1"/>
  <c r="AY276" i="1"/>
  <c r="AX276" i="1"/>
  <c r="BA276" i="1"/>
  <c r="AW278" i="1"/>
  <c r="AX278" i="1"/>
  <c r="BA278" i="1"/>
  <c r="AZ278" i="1"/>
  <c r="AY278" i="1"/>
  <c r="BA277" i="1"/>
  <c r="AW277" i="1"/>
  <c r="AZ277" i="1"/>
  <c r="AX277" i="1"/>
  <c r="AY277" i="1"/>
  <c r="BA123" i="1"/>
  <c r="AW123" i="1"/>
  <c r="AZ123" i="1"/>
  <c r="AX123" i="1"/>
  <c r="AY123" i="1"/>
  <c r="BA71" i="1"/>
  <c r="AX71" i="1"/>
  <c r="AZ71" i="1"/>
  <c r="AW71" i="1"/>
  <c r="AY71" i="1"/>
  <c r="BA79" i="1"/>
  <c r="AW79" i="1"/>
  <c r="AY79" i="1"/>
  <c r="AZ79" i="1"/>
  <c r="AX79" i="1"/>
  <c r="AZ201" i="1"/>
  <c r="AX201" i="1"/>
  <c r="AY201" i="1"/>
  <c r="AW201" i="1"/>
  <c r="BA201" i="1"/>
  <c r="AY147" i="1"/>
  <c r="AX147" i="1"/>
  <c r="AW147" i="1"/>
  <c r="AZ147" i="1"/>
  <c r="BA147" i="1"/>
  <c r="AW85" i="1"/>
  <c r="BA85" i="1"/>
  <c r="AY85" i="1"/>
  <c r="AX85" i="1"/>
  <c r="AZ85" i="1"/>
  <c r="AY223" i="1"/>
  <c r="AZ223" i="1"/>
  <c r="AW223" i="1"/>
  <c r="BA223" i="1"/>
  <c r="AX223" i="1"/>
  <c r="AY295" i="1"/>
  <c r="BA295" i="1"/>
  <c r="AZ295" i="1"/>
  <c r="AX295" i="1"/>
  <c r="AW295" i="1"/>
  <c r="BA179" i="1"/>
  <c r="AX179" i="1"/>
  <c r="AY179" i="1"/>
  <c r="AZ179" i="1"/>
  <c r="AW179" i="1"/>
  <c r="AW263" i="1"/>
  <c r="AX263" i="1"/>
  <c r="AZ263" i="1"/>
  <c r="BA263" i="1"/>
  <c r="AY263" i="1"/>
  <c r="AY64" i="1"/>
  <c r="AZ64" i="1"/>
  <c r="AX64" i="1"/>
  <c r="AW64" i="1"/>
  <c r="BA64" i="1"/>
  <c r="BA246" i="1"/>
  <c r="AZ246" i="1"/>
  <c r="AY246" i="1"/>
  <c r="AW246" i="1"/>
  <c r="AX246" i="1"/>
  <c r="AY285" i="1"/>
  <c r="AW285" i="1"/>
  <c r="BA285" i="1"/>
  <c r="AZ285" i="1"/>
  <c r="AX285" i="1"/>
  <c r="AY51" i="1"/>
  <c r="AW51" i="1"/>
  <c r="BA51" i="1"/>
  <c r="AZ51" i="1"/>
  <c r="AX51" i="1"/>
  <c r="AW111" i="1"/>
  <c r="AX111" i="1"/>
  <c r="BA111" i="1"/>
  <c r="AY111" i="1"/>
  <c r="AZ111" i="1"/>
  <c r="BA61" i="1"/>
  <c r="AY61" i="1"/>
  <c r="AZ61" i="1"/>
  <c r="AX61" i="1"/>
  <c r="AW61" i="1"/>
  <c r="BA52" i="1"/>
  <c r="AY52" i="1"/>
  <c r="AX52" i="1"/>
  <c r="AW52" i="1"/>
  <c r="AZ52" i="1"/>
  <c r="AW72" i="1"/>
  <c r="AX72" i="1"/>
  <c r="BA72" i="1"/>
  <c r="AY72" i="1"/>
  <c r="AZ72" i="1"/>
  <c r="BA247" i="1"/>
  <c r="AX247" i="1"/>
  <c r="AW247" i="1"/>
  <c r="AY247" i="1"/>
  <c r="AZ247" i="1"/>
  <c r="AX29" i="1"/>
  <c r="BA29" i="1"/>
  <c r="AW29" i="1"/>
  <c r="AZ29" i="1"/>
  <c r="AY29" i="1"/>
  <c r="AW26" i="1"/>
  <c r="BA26" i="1"/>
  <c r="AX26" i="1"/>
  <c r="AZ26" i="1"/>
  <c r="AY26" i="1"/>
  <c r="BA50" i="1"/>
  <c r="AW50" i="1"/>
  <c r="AX50" i="1"/>
  <c r="AY50" i="1"/>
  <c r="AZ50" i="1"/>
  <c r="AX259" i="1"/>
  <c r="AW259" i="1"/>
  <c r="BA259" i="1"/>
  <c r="AZ259" i="1"/>
  <c r="AY259" i="1"/>
  <c r="AZ115" i="1"/>
  <c r="BA115" i="1"/>
  <c r="AY115" i="1"/>
  <c r="AX115" i="1"/>
  <c r="AW115" i="1"/>
  <c r="BA301" i="1"/>
  <c r="AW301" i="1"/>
  <c r="AX301" i="1"/>
  <c r="AZ301" i="1"/>
  <c r="AY301" i="1"/>
  <c r="AW124" i="1"/>
  <c r="AZ124" i="1"/>
  <c r="BA124" i="1"/>
  <c r="AY124" i="1"/>
  <c r="AX124" i="1"/>
  <c r="AW7" i="1"/>
  <c r="AY7" i="1"/>
  <c r="AX7" i="1"/>
  <c r="AZ7" i="1"/>
  <c r="BA7" i="1"/>
  <c r="AY182" i="1"/>
  <c r="AW182" i="1"/>
  <c r="BA182" i="1"/>
  <c r="AZ182" i="1"/>
  <c r="AX182" i="1"/>
  <c r="AW197" i="1"/>
  <c r="AY197" i="1"/>
  <c r="BA197" i="1"/>
  <c r="AX197" i="1"/>
  <c r="AZ197" i="1"/>
  <c r="AX217" i="1"/>
  <c r="AW217" i="1"/>
  <c r="AZ217" i="1"/>
  <c r="BA217" i="1"/>
  <c r="AY217" i="1"/>
  <c r="AX218" i="1"/>
  <c r="AY218" i="1"/>
  <c r="BA218" i="1"/>
  <c r="AZ218" i="1"/>
  <c r="AW218" i="1"/>
  <c r="AW84" i="1"/>
  <c r="BA84" i="1"/>
  <c r="AX84" i="1"/>
  <c r="AZ84" i="1"/>
  <c r="AY84" i="1"/>
  <c r="BA28" i="1"/>
  <c r="AZ28" i="1"/>
  <c r="AY28" i="1"/>
  <c r="AX28" i="1"/>
  <c r="AW28" i="1"/>
  <c r="AY86" i="1"/>
  <c r="BA86" i="1"/>
  <c r="AX86" i="1"/>
  <c r="AW86" i="1"/>
  <c r="AZ86" i="1"/>
  <c r="AZ107" i="1"/>
  <c r="AW107" i="1"/>
  <c r="AX107" i="1"/>
  <c r="BA107" i="1"/>
  <c r="AY107" i="1"/>
  <c r="AZ157" i="1"/>
  <c r="BA157" i="1"/>
  <c r="AY157" i="1"/>
  <c r="AX157" i="1"/>
  <c r="AW157" i="1"/>
  <c r="AY260" i="1"/>
  <c r="AX260" i="1"/>
  <c r="BA260" i="1"/>
  <c r="AW260" i="1"/>
  <c r="AZ260" i="1"/>
  <c r="AX148" i="1"/>
  <c r="AW148" i="1"/>
  <c r="AY148" i="1"/>
  <c r="BA148" i="1"/>
  <c r="AZ148" i="1"/>
  <c r="AX192" i="1"/>
  <c r="AZ192" i="1"/>
  <c r="BA192" i="1"/>
  <c r="AY192" i="1"/>
  <c r="AW192" i="1"/>
  <c r="BA170" i="1"/>
  <c r="AX170" i="1"/>
  <c r="AW170" i="1"/>
  <c r="AZ170" i="1"/>
  <c r="AY170" i="1"/>
  <c r="BA15" i="1"/>
  <c r="AY15" i="1"/>
  <c r="AZ15" i="1"/>
  <c r="AW15" i="1"/>
  <c r="AX15" i="1"/>
  <c r="AY172" i="1"/>
  <c r="AZ172" i="1"/>
  <c r="AX172" i="1"/>
  <c r="AW172" i="1"/>
  <c r="BA172" i="1"/>
  <c r="AZ241" i="1"/>
  <c r="AX241" i="1"/>
  <c r="BA241" i="1"/>
  <c r="AW241" i="1"/>
  <c r="AY241" i="1"/>
  <c r="AZ228" i="1"/>
  <c r="AX228" i="1"/>
  <c r="AW228" i="1"/>
  <c r="AY228" i="1"/>
  <c r="BA228" i="1"/>
  <c r="AX132" i="1"/>
  <c r="AY132" i="1"/>
  <c r="BA132" i="1"/>
  <c r="AW132" i="1"/>
  <c r="AZ132" i="1"/>
  <c r="AW211" i="1"/>
  <c r="AZ211" i="1"/>
  <c r="AX211" i="1"/>
  <c r="BA211" i="1"/>
  <c r="AY211" i="1"/>
  <c r="BA110" i="1"/>
  <c r="AY110" i="1"/>
  <c r="AZ110" i="1"/>
  <c r="AW110" i="1"/>
  <c r="AX110" i="1"/>
  <c r="AY233" i="1"/>
  <c r="AW233" i="1"/>
  <c r="AZ233" i="1"/>
  <c r="BA233" i="1"/>
  <c r="AX233" i="1"/>
  <c r="AY8" i="1"/>
  <c r="AZ8" i="1"/>
  <c r="AX8" i="1"/>
  <c r="AW8" i="1"/>
  <c r="BA8" i="1"/>
  <c r="AY106" i="1"/>
  <c r="AX106" i="1"/>
  <c r="AZ106" i="1"/>
  <c r="AW106" i="1"/>
  <c r="BA106" i="1"/>
  <c r="AY210" i="1"/>
  <c r="AZ210" i="1"/>
  <c r="AW210" i="1"/>
  <c r="BA210" i="1"/>
  <c r="AX210" i="1"/>
  <c r="AX49" i="1"/>
  <c r="AW49" i="1"/>
  <c r="AY49" i="1"/>
  <c r="AZ49" i="1"/>
  <c r="BA49" i="1"/>
  <c r="BA231" i="1"/>
  <c r="AW231" i="1"/>
  <c r="AX231" i="1"/>
  <c r="AY231" i="1"/>
  <c r="AZ231" i="1"/>
  <c r="AX46" i="1"/>
  <c r="AW46" i="1"/>
  <c r="AZ46" i="1"/>
  <c r="BA46" i="1"/>
  <c r="AY46" i="1"/>
  <c r="AY128" i="1"/>
  <c r="BA128" i="1"/>
  <c r="AX128" i="1"/>
  <c r="AW128" i="1"/>
  <c r="AZ128" i="1"/>
  <c r="AY140" i="1"/>
  <c r="AZ140" i="1"/>
  <c r="AW140" i="1"/>
  <c r="BA140" i="1"/>
  <c r="AX140" i="1"/>
  <c r="BA254" i="1"/>
  <c r="AX254" i="1"/>
  <c r="AW254" i="1"/>
  <c r="AZ254" i="1"/>
  <c r="AY254" i="1"/>
  <c r="AW42" i="1"/>
  <c r="BA42" i="1"/>
  <c r="AY42" i="1"/>
  <c r="AX42" i="1"/>
  <c r="AZ42" i="1"/>
  <c r="AW208" i="1"/>
  <c r="BA208" i="1"/>
  <c r="AY208" i="1"/>
  <c r="AZ208" i="1"/>
  <c r="AX208" i="1"/>
  <c r="BA255" i="1"/>
  <c r="AW255" i="1"/>
  <c r="AY255" i="1"/>
  <c r="AZ255" i="1"/>
  <c r="AX255" i="1"/>
  <c r="AZ130" i="1"/>
  <c r="AX130" i="1"/>
  <c r="AY130" i="1"/>
  <c r="AW130" i="1"/>
  <c r="BA130" i="1"/>
  <c r="AZ262" i="1"/>
  <c r="AY262" i="1"/>
  <c r="AW262" i="1"/>
  <c r="BA262" i="1"/>
  <c r="AX262" i="1"/>
  <c r="AX177" i="1"/>
  <c r="BA177" i="1"/>
  <c r="AY177" i="1"/>
  <c r="AZ177" i="1"/>
  <c r="AW177" i="1"/>
  <c r="AW57" i="1"/>
  <c r="AZ57" i="1"/>
  <c r="BA57" i="1"/>
  <c r="AY57" i="1"/>
  <c r="AX57" i="1"/>
  <c r="AZ183" i="1"/>
  <c r="AY183" i="1"/>
  <c r="AW183" i="1"/>
  <c r="BA183" i="1"/>
  <c r="AX183" i="1"/>
  <c r="AW205" i="1"/>
  <c r="BA205" i="1"/>
  <c r="AY205" i="1"/>
  <c r="AX205" i="1"/>
  <c r="AZ205" i="1"/>
  <c r="AX256" i="1"/>
  <c r="BA256" i="1"/>
  <c r="AZ256" i="1"/>
  <c r="AY256" i="1"/>
  <c r="AW256" i="1"/>
  <c r="AY297" i="1"/>
  <c r="AW297" i="1"/>
  <c r="AX297" i="1"/>
  <c r="BA297" i="1"/>
  <c r="AZ297" i="1"/>
  <c r="BA21" i="1"/>
  <c r="AZ21" i="1"/>
  <c r="AW21" i="1"/>
  <c r="AY21" i="1"/>
  <c r="AX21" i="1"/>
  <c r="AY56" i="1"/>
  <c r="BA56" i="1"/>
  <c r="AW56" i="1"/>
  <c r="AX56" i="1"/>
  <c r="AZ56" i="1"/>
  <c r="AW18" i="1"/>
  <c r="AY18" i="1"/>
  <c r="BA18" i="1"/>
  <c r="AZ18" i="1"/>
  <c r="AX18" i="1"/>
  <c r="BA212" i="1"/>
  <c r="AW212" i="1"/>
  <c r="AZ212" i="1"/>
  <c r="AX212" i="1"/>
  <c r="AY212" i="1"/>
  <c r="AY286" i="1"/>
  <c r="AZ286" i="1"/>
  <c r="AX286" i="1"/>
  <c r="AW286" i="1"/>
  <c r="BA286" i="1"/>
  <c r="AY264" i="1"/>
  <c r="BA264" i="1"/>
  <c r="AX264" i="1"/>
  <c r="AW264" i="1"/>
  <c r="AZ264" i="1"/>
  <c r="BA120" i="1"/>
  <c r="AW120" i="1"/>
  <c r="AY120" i="1"/>
  <c r="AX120" i="1"/>
  <c r="AZ120" i="1"/>
  <c r="AY38" i="1"/>
  <c r="AZ38" i="1"/>
  <c r="AW38" i="1"/>
  <c r="BA38" i="1"/>
  <c r="AX38" i="1"/>
  <c r="AX62" i="1"/>
  <c r="AZ62" i="1"/>
  <c r="AW62" i="1"/>
  <c r="AY62" i="1"/>
  <c r="BA62" i="1"/>
  <c r="AY35" i="1"/>
  <c r="AZ35" i="1"/>
  <c r="AW35" i="1"/>
  <c r="BA35" i="1"/>
  <c r="AX35" i="1"/>
  <c r="AZ82" i="1"/>
  <c r="AY82" i="1"/>
  <c r="BA82" i="1"/>
  <c r="AW82" i="1"/>
  <c r="AX82" i="1"/>
  <c r="AW158" i="1"/>
  <c r="AY158" i="1"/>
  <c r="AX158" i="1"/>
  <c r="AZ158" i="1"/>
  <c r="BA158" i="1"/>
  <c r="AX45" i="1"/>
  <c r="AZ45" i="1"/>
  <c r="AY45" i="1"/>
  <c r="AW45" i="1"/>
  <c r="BA45" i="1"/>
  <c r="AW283" i="1"/>
  <c r="AX283" i="1"/>
  <c r="AY283" i="1"/>
  <c r="AZ283" i="1"/>
  <c r="BA283" i="1"/>
  <c r="AY129" i="1"/>
  <c r="AZ129" i="1"/>
  <c r="AW129" i="1"/>
  <c r="BA129" i="1"/>
  <c r="AX129" i="1"/>
  <c r="BA184" i="1"/>
  <c r="AZ184" i="1"/>
  <c r="AY184" i="1"/>
  <c r="AW184" i="1"/>
  <c r="AX184" i="1"/>
  <c r="BA175" i="1"/>
  <c r="AX175" i="1"/>
  <c r="AZ175" i="1"/>
  <c r="AW175" i="1"/>
  <c r="AY175" i="1"/>
  <c r="AW146" i="1"/>
  <c r="BA146" i="1"/>
  <c r="AX146" i="1"/>
  <c r="AZ146" i="1"/>
  <c r="AY146" i="1"/>
  <c r="AX27" i="1"/>
  <c r="AZ27" i="1"/>
  <c r="AY27" i="1"/>
  <c r="AW27" i="1"/>
  <c r="BA27" i="1"/>
  <c r="AW292" i="1"/>
  <c r="BA292" i="1"/>
  <c r="AX292" i="1"/>
  <c r="AZ292" i="1"/>
  <c r="AY292" i="1"/>
  <c r="AZ193" i="1"/>
  <c r="AW193" i="1"/>
  <c r="BA193" i="1"/>
  <c r="AX193" i="1"/>
  <c r="AY193" i="1"/>
  <c r="AZ118" i="1"/>
  <c r="AY118" i="1"/>
  <c r="AX118" i="1"/>
  <c r="AW118" i="1"/>
  <c r="BA118" i="1"/>
  <c r="AY53" i="1"/>
  <c r="AX53" i="1"/>
  <c r="BA53" i="1"/>
  <c r="AZ53" i="1"/>
  <c r="AW53" i="1"/>
  <c r="BA12" i="1"/>
  <c r="AZ12" i="1"/>
  <c r="AY12" i="1"/>
  <c r="AX12" i="1"/>
  <c r="AW12" i="1"/>
  <c r="AX169" i="1"/>
  <c r="BA169" i="1"/>
  <c r="AW169" i="1"/>
  <c r="AZ169" i="1"/>
  <c r="AY169" i="1"/>
  <c r="BA171" i="1"/>
  <c r="AZ171" i="1"/>
  <c r="AX171" i="1"/>
  <c r="AW171" i="1"/>
  <c r="AY171" i="1"/>
  <c r="AW32" i="1"/>
  <c r="BA32" i="1"/>
  <c r="AX32" i="1"/>
  <c r="AZ32" i="1"/>
  <c r="AY32" i="1"/>
  <c r="AY22" i="1"/>
  <c r="BA22" i="1"/>
  <c r="AX22" i="1"/>
  <c r="AW22" i="1"/>
  <c r="AZ22" i="1"/>
  <c r="AX207" i="1"/>
  <c r="AW207" i="1"/>
  <c r="AZ207" i="1"/>
  <c r="BA207" i="1"/>
  <c r="AY207" i="1"/>
  <c r="AY173" i="1"/>
  <c r="AW173" i="1"/>
  <c r="AZ173" i="1"/>
  <c r="BA173" i="1"/>
  <c r="AX173" i="1"/>
  <c r="AX275" i="1"/>
  <c r="AZ275" i="1"/>
  <c r="AW275" i="1"/>
  <c r="AY275" i="1"/>
  <c r="BA275" i="1"/>
  <c r="AX4" i="1"/>
  <c r="AW4" i="1"/>
  <c r="AY4" i="1"/>
  <c r="AZ4" i="1"/>
  <c r="BA4" i="1"/>
  <c r="AY189" i="1"/>
  <c r="AZ189" i="1"/>
  <c r="AW189" i="1"/>
  <c r="AX189" i="1"/>
  <c r="BA189" i="1"/>
  <c r="AY273" i="1"/>
  <c r="BA273" i="1"/>
  <c r="AW273" i="1"/>
  <c r="AX273" i="1"/>
  <c r="AZ273" i="1"/>
  <c r="BA176" i="1"/>
  <c r="AW176" i="1"/>
  <c r="AZ176" i="1"/>
  <c r="AY176" i="1"/>
  <c r="AX176" i="1"/>
  <c r="AZ206" i="1"/>
  <c r="AW206" i="1"/>
  <c r="AX206" i="1"/>
  <c r="AY206" i="1"/>
  <c r="BA206" i="1"/>
  <c r="AX101" i="1"/>
  <c r="AZ101" i="1"/>
  <c r="BA101" i="1"/>
  <c r="AY101" i="1"/>
  <c r="AW101" i="1"/>
  <c r="AY288" i="1"/>
  <c r="BA288" i="1"/>
  <c r="AX288" i="1"/>
  <c r="AW288" i="1"/>
  <c r="AZ288" i="1"/>
  <c r="AX178" i="1"/>
  <c r="AW178" i="1"/>
  <c r="AY178" i="1"/>
  <c r="BA178" i="1"/>
  <c r="AZ178" i="1"/>
  <c r="AX191" i="1"/>
  <c r="BA191" i="1"/>
  <c r="AZ191" i="1"/>
  <c r="AY191" i="1"/>
  <c r="AW191" i="1"/>
  <c r="AY227" i="1"/>
  <c r="AW227" i="1"/>
  <c r="BA227" i="1"/>
  <c r="AX227" i="1"/>
  <c r="AZ227" i="1"/>
  <c r="AX238" i="1"/>
  <c r="AZ238" i="1"/>
  <c r="AY238" i="1"/>
  <c r="BA238" i="1"/>
  <c r="AW238" i="1"/>
  <c r="AW154" i="1"/>
  <c r="BA154" i="1"/>
  <c r="AZ154" i="1"/>
  <c r="AX154" i="1"/>
  <c r="AY154" i="1"/>
  <c r="BA34" i="1"/>
  <c r="AX34" i="1"/>
  <c r="AW34" i="1"/>
  <c r="AY34" i="1"/>
  <c r="AZ34" i="1"/>
  <c r="AW284" i="1"/>
  <c r="AX284" i="1"/>
  <c r="AY284" i="1"/>
  <c r="AZ284" i="1"/>
  <c r="BA284" i="1"/>
  <c r="AY80" i="1"/>
  <c r="AX80" i="1"/>
  <c r="BA80" i="1"/>
  <c r="AZ80" i="1"/>
  <c r="AW80" i="1"/>
  <c r="AW122" i="1"/>
  <c r="AY122" i="1"/>
  <c r="AX122" i="1"/>
  <c r="AZ122" i="1"/>
  <c r="BA122" i="1"/>
  <c r="AZ17" i="1"/>
  <c r="AW17" i="1"/>
  <c r="BA17" i="1"/>
  <c r="AX17" i="1"/>
  <c r="AY17" i="1"/>
  <c r="AY289" i="1"/>
  <c r="AX289" i="1"/>
  <c r="BA289" i="1"/>
  <c r="AZ289" i="1"/>
  <c r="AW289" i="1"/>
  <c r="AY213" i="1"/>
  <c r="AW213" i="1"/>
  <c r="BA213" i="1"/>
  <c r="AX213" i="1"/>
  <c r="AZ213" i="1"/>
  <c r="AW152" i="1"/>
  <c r="AY152" i="1"/>
  <c r="AZ152" i="1"/>
  <c r="BA152" i="1"/>
  <c r="AX152" i="1"/>
  <c r="AW199" i="1"/>
  <c r="AZ199" i="1"/>
  <c r="AY199" i="1"/>
  <c r="AX199" i="1"/>
  <c r="BA199" i="1"/>
  <c r="AY112" i="1"/>
  <c r="AW112" i="1"/>
  <c r="BA112" i="1"/>
  <c r="AX112" i="1"/>
  <c r="AZ112" i="1"/>
  <c r="BA139" i="1"/>
  <c r="AX139" i="1"/>
  <c r="AZ139" i="1"/>
  <c r="AW139" i="1"/>
  <c r="AY139" i="1"/>
  <c r="AY222" i="1"/>
  <c r="AZ222" i="1"/>
  <c r="AX222" i="1"/>
  <c r="AW222" i="1"/>
  <c r="BA222" i="1"/>
  <c r="AW121" i="1"/>
  <c r="AY121" i="1"/>
  <c r="AZ121" i="1"/>
  <c r="BA121" i="1"/>
  <c r="AX121" i="1"/>
  <c r="AW186" i="1"/>
  <c r="BA186" i="1"/>
  <c r="AZ186" i="1"/>
  <c r="AX186" i="1"/>
  <c r="AY186" i="1"/>
  <c r="AZ67" i="1"/>
  <c r="AX67" i="1"/>
  <c r="AW67" i="1"/>
  <c r="BA67" i="1"/>
  <c r="AY67" i="1"/>
  <c r="BA196" i="1"/>
  <c r="AW196" i="1"/>
  <c r="AX196" i="1"/>
  <c r="AZ196" i="1"/>
  <c r="AY196" i="1"/>
  <c r="BA143" i="1"/>
  <c r="AW143" i="1"/>
  <c r="AY143" i="1"/>
  <c r="AX143" i="1"/>
  <c r="AZ143" i="1"/>
  <c r="BA9" i="1" l="1"/>
  <c r="AW9" i="1"/>
  <c r="AY9" i="1"/>
  <c r="AX9" i="1"/>
  <c r="AZ9" i="1"/>
  <c r="BH57" i="1"/>
  <c r="BH405" i="1" s="1"/>
  <c r="X250" i="1"/>
  <c r="BH250" i="1" s="1"/>
  <c r="X9" i="1"/>
  <c r="BH9" i="1" s="1"/>
  <c r="X261" i="1"/>
  <c r="BH261" i="1" s="1"/>
  <c r="X259" i="1"/>
  <c r="BH259" i="1" s="1"/>
  <c r="X99" i="1"/>
  <c r="BH99" i="1" s="1"/>
  <c r="AW250" i="1"/>
  <c r="BA250" i="1"/>
  <c r="AX250" i="1"/>
  <c r="AZ250" i="1"/>
  <c r="AY250" i="1"/>
  <c r="AT271" i="1"/>
  <c r="X271" i="1" s="1"/>
  <c r="BH271" i="1" s="1"/>
  <c r="X233" i="1" l="1"/>
  <c r="BH233" i="1" s="1"/>
  <c r="X270" i="1"/>
  <c r="BH270" i="1" s="1"/>
  <c r="X297" i="1"/>
  <c r="BH297" i="1" s="1"/>
  <c r="X279" i="1"/>
  <c r="BH279" i="1" s="1"/>
  <c r="AT405" i="1"/>
  <c r="BA271" i="1"/>
  <c r="BA405" i="1" s="1"/>
  <c r="AY271" i="1"/>
  <c r="AY405" i="1" s="1"/>
  <c r="AZ271" i="1"/>
  <c r="AZ405" i="1" s="1"/>
  <c r="AW271" i="1"/>
  <c r="AW405" i="1" s="1"/>
  <c r="AX271" i="1"/>
  <c r="AX405" i="1" s="1"/>
  <c r="X405" i="1" l="1"/>
</calcChain>
</file>

<file path=xl/comments1.xml><?xml version="1.0" encoding="utf-8"?>
<comments xmlns="http://schemas.openxmlformats.org/spreadsheetml/2006/main">
  <authors>
    <author>Anthony Cheatham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Anthony Cheatham: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<sst xmlns="http://schemas.openxmlformats.org/spreadsheetml/2006/main" count="13915" uniqueCount="1353">
  <si>
    <t>No.</t>
  </si>
  <si>
    <t>First Name</t>
  </si>
  <si>
    <t>Surname</t>
  </si>
  <si>
    <t>Club</t>
  </si>
  <si>
    <t>Reg. No.</t>
  </si>
  <si>
    <t>DOB</t>
  </si>
  <si>
    <t>Age Gp</t>
  </si>
  <si>
    <t>Check</t>
  </si>
  <si>
    <t>Phone</t>
  </si>
  <si>
    <t>Cheque No.</t>
  </si>
  <si>
    <t>Amount</t>
  </si>
  <si>
    <t>Cash</t>
  </si>
  <si>
    <t>SH</t>
  </si>
  <si>
    <t>LH</t>
  </si>
  <si>
    <t>3K</t>
  </si>
  <si>
    <t>5K</t>
  </si>
  <si>
    <t>SC</t>
  </si>
  <si>
    <t>LJ</t>
  </si>
  <si>
    <t>HJ</t>
  </si>
  <si>
    <t>PV</t>
  </si>
  <si>
    <t>SP</t>
  </si>
  <si>
    <t>DT</t>
  </si>
  <si>
    <t>HT</t>
  </si>
  <si>
    <t>JT</t>
  </si>
  <si>
    <t>?</t>
  </si>
  <si>
    <t xml:space="preserve"> </t>
  </si>
  <si>
    <t/>
  </si>
  <si>
    <t>sm</t>
  </si>
  <si>
    <t>U13</t>
  </si>
  <si>
    <t>U15</t>
  </si>
  <si>
    <t>U17</t>
  </si>
  <si>
    <t>U20</t>
  </si>
  <si>
    <t>Env</t>
  </si>
  <si>
    <t>sex</t>
  </si>
  <si>
    <t>2 entries</t>
  </si>
  <si>
    <t>3 entries</t>
  </si>
  <si>
    <t>4 entries</t>
  </si>
  <si>
    <t>5 entries</t>
  </si>
  <si>
    <t>Reqd</t>
  </si>
  <si>
    <t>1     entry</t>
  </si>
  <si>
    <t>Walk</t>
  </si>
  <si>
    <t>TJ</t>
  </si>
  <si>
    <t>OS/OP</t>
  </si>
  <si>
    <t>No</t>
  </si>
  <si>
    <t>Booked In</t>
  </si>
  <si>
    <t>Did Not arrive</t>
  </si>
  <si>
    <t>F</t>
  </si>
  <si>
    <t>M</t>
  </si>
  <si>
    <t>Envelopes</t>
  </si>
  <si>
    <t>-</t>
  </si>
  <si>
    <t>Time/Distance</t>
  </si>
  <si>
    <t>Event:</t>
  </si>
  <si>
    <t>Pos:</t>
  </si>
  <si>
    <t>Name:</t>
  </si>
  <si>
    <t>Club:</t>
  </si>
  <si>
    <t>Result:</t>
  </si>
  <si>
    <t>CBP:</t>
  </si>
  <si>
    <t>URN</t>
  </si>
  <si>
    <t>Under 13 Girls</t>
  </si>
  <si>
    <t>100m Final</t>
  </si>
  <si>
    <t>TRACK EVENTS</t>
  </si>
  <si>
    <t>Time</t>
  </si>
  <si>
    <t>Field Events</t>
  </si>
  <si>
    <t>SCORE CARD FOR HEIGHT</t>
  </si>
  <si>
    <t>Venue:</t>
  </si>
  <si>
    <t>Time:</t>
  </si>
  <si>
    <t>Date:</t>
  </si>
  <si>
    <t>Vest Number</t>
  </si>
  <si>
    <t>Name</t>
  </si>
  <si>
    <t>Metres</t>
  </si>
  <si>
    <t>Total Failures</t>
  </si>
  <si>
    <t>.</t>
  </si>
  <si>
    <t>Field Referee</t>
  </si>
  <si>
    <t>Best Height</t>
  </si>
  <si>
    <t>opening height</t>
  </si>
  <si>
    <t>Trials at height cleared</t>
  </si>
  <si>
    <t>Position</t>
  </si>
  <si>
    <t>Field Judges</t>
  </si>
  <si>
    <t>Championship bests</t>
  </si>
  <si>
    <t>High Jump</t>
  </si>
  <si>
    <t>SCORE CARD FOR DISTANCE</t>
  </si>
  <si>
    <t>Triple Jump</t>
  </si>
  <si>
    <t>NO.</t>
  </si>
  <si>
    <t>First Trial</t>
  </si>
  <si>
    <t>Second Trial</t>
  </si>
  <si>
    <t>Third Trial</t>
  </si>
  <si>
    <t>Best of Three Trials</t>
  </si>
  <si>
    <t>Position      after       3 trials</t>
  </si>
  <si>
    <t>Forth trial</t>
  </si>
  <si>
    <t>Fifth Trial</t>
  </si>
  <si>
    <t>Sixth Trial</t>
  </si>
  <si>
    <t>best of all Trials</t>
  </si>
  <si>
    <t>Suffolk Championship Best Performances - Track &amp; Field</t>
  </si>
  <si>
    <t>Under 17 Men</t>
  </si>
  <si>
    <t>Under 13 Boys</t>
  </si>
  <si>
    <t>100m</t>
  </si>
  <si>
    <t>Jack Fayers</t>
  </si>
  <si>
    <t>200m</t>
  </si>
  <si>
    <t>400m</t>
  </si>
  <si>
    <t>800m</t>
  </si>
  <si>
    <t>2.18.8</t>
  </si>
  <si>
    <t>1.56.6</t>
  </si>
  <si>
    <t>Joshua Hulse</t>
  </si>
  <si>
    <t>1500m</t>
  </si>
  <si>
    <t>4.05.8</t>
  </si>
  <si>
    <t>Matthew Barnes-Smith</t>
  </si>
  <si>
    <t>75mH</t>
  </si>
  <si>
    <t>Kasey Hagan</t>
  </si>
  <si>
    <t>3000m</t>
  </si>
  <si>
    <t>8.43.6</t>
  </si>
  <si>
    <t>Kieran Clements</t>
  </si>
  <si>
    <t>1k Walk</t>
  </si>
  <si>
    <t>5.17.2</t>
  </si>
  <si>
    <t>Paul Graham</t>
  </si>
  <si>
    <t>5000m</t>
  </si>
  <si>
    <t>16.41.9</t>
  </si>
  <si>
    <t>James Powley</t>
  </si>
  <si>
    <t>3kWalk</t>
  </si>
  <si>
    <t>17.01.1</t>
  </si>
  <si>
    <t>100mH</t>
  </si>
  <si>
    <t>J.McDade</t>
  </si>
  <si>
    <t>Discus</t>
  </si>
  <si>
    <t>Harri Mortimer</t>
  </si>
  <si>
    <t>400mH</t>
  </si>
  <si>
    <t>Tony Seston</t>
  </si>
  <si>
    <t>Hammer</t>
  </si>
  <si>
    <t>3k Walk</t>
  </si>
  <si>
    <t>13.43.5</t>
  </si>
  <si>
    <t>Callum Wilkinson</t>
  </si>
  <si>
    <t>Javelin</t>
  </si>
  <si>
    <t>1500m s/c</t>
  </si>
  <si>
    <t>4.45.6</t>
  </si>
  <si>
    <t>M.Balls</t>
  </si>
  <si>
    <t>Shot</t>
  </si>
  <si>
    <t>C.Dinsdale</t>
  </si>
  <si>
    <t>Pole Vault</t>
  </si>
  <si>
    <t>Joe Bloomfield</t>
  </si>
  <si>
    <t>Harry Hughes</t>
  </si>
  <si>
    <t>Long Jump</t>
  </si>
  <si>
    <t>Jonathon .Scott</t>
  </si>
  <si>
    <t>C.Bloomfield</t>
  </si>
  <si>
    <t>Michael King / Jason.McDade</t>
  </si>
  <si>
    <t>Senior Women</t>
  </si>
  <si>
    <t>Errol Thompson</t>
  </si>
  <si>
    <t>A.Mason</t>
  </si>
  <si>
    <t>Bev.Kinch</t>
  </si>
  <si>
    <t>N.Leech</t>
  </si>
  <si>
    <t>Laura Seston</t>
  </si>
  <si>
    <t>Nicola.Andrews</t>
  </si>
  <si>
    <t>2.18.2</t>
  </si>
  <si>
    <t>Jemma Thake</t>
  </si>
  <si>
    <t>Under 15 Boys</t>
  </si>
  <si>
    <t>4.28.9</t>
  </si>
  <si>
    <t>Laura Odell</t>
  </si>
  <si>
    <t>10.51.2</t>
  </si>
  <si>
    <t>I Peaty</t>
  </si>
  <si>
    <t>16.35.0</t>
  </si>
  <si>
    <t>Helen Decker</t>
  </si>
  <si>
    <t>Benjamin Higgins / Benson Craven</t>
  </si>
  <si>
    <t>10000m</t>
  </si>
  <si>
    <t>300m</t>
  </si>
  <si>
    <t>Amanda.Parker</t>
  </si>
  <si>
    <t>Benjamin Higgins</t>
  </si>
  <si>
    <t>Angie Alstrachen</t>
  </si>
  <si>
    <t>2.01.7</t>
  </si>
  <si>
    <t>18.11.1</t>
  </si>
  <si>
    <t>4.20.6</t>
  </si>
  <si>
    <t>D.Wilson</t>
  </si>
  <si>
    <t>1500m S/C</t>
  </si>
  <si>
    <t>5.57.8</t>
  </si>
  <si>
    <t>Sarah Coulson</t>
  </si>
  <si>
    <t>80mH</t>
  </si>
  <si>
    <t>T.Seston</t>
  </si>
  <si>
    <t>Susan.Williams</t>
  </si>
  <si>
    <t>5.02.6</t>
  </si>
  <si>
    <t>Andrew Graham</t>
  </si>
  <si>
    <t>Georgina Howe</t>
  </si>
  <si>
    <t>D.W.Hughes</t>
  </si>
  <si>
    <t>Joanna Chapman</t>
  </si>
  <si>
    <t>Oliver Pescott-Frost</t>
  </si>
  <si>
    <t>Susan.King</t>
  </si>
  <si>
    <t>PoleVault</t>
  </si>
  <si>
    <t>Ruth Annes</t>
  </si>
  <si>
    <t>Jo.Jennings</t>
  </si>
  <si>
    <t>S.Ayres</t>
  </si>
  <si>
    <t>Bev Kinch</t>
  </si>
  <si>
    <t>Tania Spurling</t>
  </si>
  <si>
    <t>Jermaine Bernard</t>
  </si>
  <si>
    <t>D.Pattenham</t>
  </si>
  <si>
    <t xml:space="preserve">All records in this programme are based on current implement specifications.  All previous specification records can be found on the Suffolk County AA website. </t>
  </si>
  <si>
    <t>Under 20 Women</t>
  </si>
  <si>
    <t>Senior Men</t>
  </si>
  <si>
    <t>Kyle Potter</t>
  </si>
  <si>
    <t>Vicky Tunaley</t>
  </si>
  <si>
    <t>A.Francis</t>
  </si>
  <si>
    <t>2.15.4</t>
  </si>
  <si>
    <t>Charlene Snelgrove</t>
  </si>
  <si>
    <t>1.52.5</t>
  </si>
  <si>
    <t>P.Evans</t>
  </si>
  <si>
    <t>4.44.6</t>
  </si>
  <si>
    <t>Ellie Sprake</t>
  </si>
  <si>
    <t>3.53.3</t>
  </si>
  <si>
    <t>10.32.2</t>
  </si>
  <si>
    <t>Kirsty Addy</t>
  </si>
  <si>
    <t>8.32.3</t>
  </si>
  <si>
    <t>19.00.0</t>
  </si>
  <si>
    <t>Jemma Clarey</t>
  </si>
  <si>
    <t>14.23.8</t>
  </si>
  <si>
    <t>Paul Evans</t>
  </si>
  <si>
    <t>Sarah Tippett</t>
  </si>
  <si>
    <t>30.35.0</t>
  </si>
  <si>
    <t>Perry Lushington</t>
  </si>
  <si>
    <t>66..1</t>
  </si>
  <si>
    <t>Emily Moyes</t>
  </si>
  <si>
    <t>110mH</t>
  </si>
  <si>
    <t>Jason McDade</t>
  </si>
  <si>
    <t>4.59.7</t>
  </si>
  <si>
    <t>S.Wake</t>
  </si>
  <si>
    <t>Samantha Milner</t>
  </si>
  <si>
    <t>2000m s/c</t>
  </si>
  <si>
    <t>6.13.8</t>
  </si>
  <si>
    <t>James Calvert</t>
  </si>
  <si>
    <t>Jo Chapman</t>
  </si>
  <si>
    <t>3000m s/c</t>
  </si>
  <si>
    <t>S.Benson</t>
  </si>
  <si>
    <t>Amy Wilson</t>
  </si>
  <si>
    <t>14.34.0</t>
  </si>
  <si>
    <t>Mabon Dane</t>
  </si>
  <si>
    <t>W.Tancred</t>
  </si>
  <si>
    <t>Rhian Clarke</t>
  </si>
  <si>
    <t>M.Fenton</t>
  </si>
  <si>
    <t>Lindsay Evans</t>
  </si>
  <si>
    <t>N.Bevan</t>
  </si>
  <si>
    <t>Chantelle Kilpatrick</t>
  </si>
  <si>
    <t>Mark Proctor</t>
  </si>
  <si>
    <t>D.Graham</t>
  </si>
  <si>
    <t>A.Aitkin</t>
  </si>
  <si>
    <t>Under 17 Women</t>
  </si>
  <si>
    <t>P.Knowles</t>
  </si>
  <si>
    <t>Under 20 Men</t>
  </si>
  <si>
    <t>Brown /J J Bone</t>
  </si>
  <si>
    <t>1982 / 1987</t>
  </si>
  <si>
    <t>2.13.8</t>
  </si>
  <si>
    <t>Sophie Tooley</t>
  </si>
  <si>
    <t>10.10.1</t>
  </si>
  <si>
    <t>Megan Newton</t>
  </si>
  <si>
    <t>2004/2005</t>
  </si>
  <si>
    <t>19.13.0</t>
  </si>
  <si>
    <t>Lucy Barnes</t>
  </si>
  <si>
    <t>1.55.1</t>
  </si>
  <si>
    <t>Thomas Love</t>
  </si>
  <si>
    <t>Amanda Parker</t>
  </si>
  <si>
    <t>3.54.2</t>
  </si>
  <si>
    <t>Tom Sharland</t>
  </si>
  <si>
    <t>300mH</t>
  </si>
  <si>
    <t>Isabelle Keeley</t>
  </si>
  <si>
    <t>8.28.5</t>
  </si>
  <si>
    <t>Kieron Clements</t>
  </si>
  <si>
    <t>5.31.4</t>
  </si>
  <si>
    <t>15.07.0</t>
  </si>
  <si>
    <t>Alex Dunbar</t>
  </si>
  <si>
    <t>Lana Fulcher</t>
  </si>
  <si>
    <t>John Millar</t>
  </si>
  <si>
    <t>Katrina Kemp</t>
  </si>
  <si>
    <t>11.36.2</t>
  </si>
  <si>
    <t>Wendy Meadow Smith</t>
  </si>
  <si>
    <t>Montana Jackson</t>
  </si>
  <si>
    <t>M.Freestone</t>
  </si>
  <si>
    <t>U.Onyekwelli</t>
  </si>
  <si>
    <t>100m Heat 1</t>
  </si>
  <si>
    <t>100m Heat 2</t>
  </si>
  <si>
    <t>200m Heat 1</t>
  </si>
  <si>
    <t>200m Heat 2</t>
  </si>
  <si>
    <t>200m Final</t>
  </si>
  <si>
    <t>300m Final</t>
  </si>
  <si>
    <t>800m Final</t>
  </si>
  <si>
    <t>1500m Final</t>
  </si>
  <si>
    <t>3k Final</t>
  </si>
  <si>
    <t>70mH Final</t>
  </si>
  <si>
    <t>300mH Final</t>
  </si>
  <si>
    <t>3k S/c Final</t>
  </si>
  <si>
    <t>Event No.</t>
  </si>
  <si>
    <t>Event</t>
  </si>
  <si>
    <t>Age Group</t>
  </si>
  <si>
    <t>5k</t>
  </si>
  <si>
    <t>U20M</t>
  </si>
  <si>
    <t>U15G</t>
  </si>
  <si>
    <t>SM</t>
  </si>
  <si>
    <t>U17W</t>
  </si>
  <si>
    <t>SW</t>
  </si>
  <si>
    <t>U13G</t>
  </si>
  <si>
    <t>U15B</t>
  </si>
  <si>
    <t>U17M</t>
  </si>
  <si>
    <t>70mH</t>
  </si>
  <si>
    <t>U13B</t>
  </si>
  <si>
    <t>T14</t>
  </si>
  <si>
    <t>T15</t>
  </si>
  <si>
    <t>T19</t>
  </si>
  <si>
    <t>T30</t>
  </si>
  <si>
    <t>T31</t>
  </si>
  <si>
    <t>T32</t>
  </si>
  <si>
    <t>T33</t>
  </si>
  <si>
    <t>T34</t>
  </si>
  <si>
    <t>T39</t>
  </si>
  <si>
    <t>T43</t>
  </si>
  <si>
    <t>T44</t>
  </si>
  <si>
    <t>Suffolk County Track &amp; Field Championships</t>
  </si>
  <si>
    <t>Ipswich</t>
  </si>
  <si>
    <t>U13B / U15B</t>
  </si>
  <si>
    <t>U17M / U20M / SM</t>
  </si>
  <si>
    <t>U20W / SW</t>
  </si>
  <si>
    <t>U20W / SM</t>
  </si>
  <si>
    <t>U17W / U20W / SW</t>
  </si>
  <si>
    <t>U13G / U15G / U17W</t>
  </si>
  <si>
    <t>F34 / F35</t>
  </si>
  <si>
    <t>F47 / F48 / F49</t>
  </si>
  <si>
    <t>F50 / F51</t>
  </si>
  <si>
    <t>U20M / SM</t>
  </si>
  <si>
    <t>Email</t>
  </si>
  <si>
    <t>Under 15 Girls</t>
  </si>
  <si>
    <t>Your Officials for todays meeting are:</t>
  </si>
  <si>
    <t>Meeting Manager</t>
  </si>
  <si>
    <t>Joe Mower / Tony Cheatham</t>
  </si>
  <si>
    <t>Track Referee</t>
  </si>
  <si>
    <t>Judges</t>
  </si>
  <si>
    <t>Chief Starter</t>
  </si>
  <si>
    <t>Starter</t>
  </si>
  <si>
    <t>Chief Marksman</t>
  </si>
  <si>
    <t>Joe Mower</t>
  </si>
  <si>
    <t>Marksmen</t>
  </si>
  <si>
    <t>Chief Timekeeper</t>
  </si>
  <si>
    <t>Timekeepers</t>
  </si>
  <si>
    <t>Equipment Officer</t>
  </si>
  <si>
    <t>Recorder</t>
  </si>
  <si>
    <t>Competitors Stewards</t>
  </si>
  <si>
    <t>Announcer</t>
  </si>
  <si>
    <t>Presentation</t>
  </si>
  <si>
    <t>First Aid</t>
  </si>
  <si>
    <t>Helpers</t>
  </si>
  <si>
    <t>Friends of Suffolk County Athletic Association</t>
  </si>
  <si>
    <t>Officials Refreshments</t>
  </si>
  <si>
    <t>Deb Ching</t>
  </si>
  <si>
    <t>The meeting is being held under UKA Rules.</t>
  </si>
  <si>
    <t>Only Competitors and Officials are allowed access to the Centre of the Arena.</t>
  </si>
  <si>
    <t>Qualifying Conditions for Finals.</t>
  </si>
  <si>
    <t>Track:</t>
  </si>
  <si>
    <t>Where 2 heats are held, the first 2 in each heat plus the 2 fastest losers will qualify.</t>
  </si>
  <si>
    <t>Where 3 heats are held, the first in each heat plus the 3 fastest losers will qualify.</t>
  </si>
  <si>
    <t>Field:</t>
  </si>
  <si>
    <t xml:space="preserve">Field event equipment will be provided for all events except Pole Vault.  </t>
  </si>
  <si>
    <t>Medals and Trophies</t>
  </si>
  <si>
    <t>Photography</t>
  </si>
  <si>
    <t>Any one wishing to take photographs or videos by any device including mobile phones MUST</t>
  </si>
  <si>
    <t>register their intentions.</t>
  </si>
  <si>
    <t>Laura Seston / Sophie Allen</t>
  </si>
  <si>
    <t>1993/1997</t>
  </si>
  <si>
    <t>Nicole Sadler</t>
  </si>
  <si>
    <t>2.16.5</t>
  </si>
  <si>
    <t>4.45.3</t>
  </si>
  <si>
    <t>Olivia Allum</t>
  </si>
  <si>
    <t>Amanda.Parker / N.Hall</t>
  </si>
  <si>
    <t>1984/94</t>
  </si>
  <si>
    <t>6.24.8</t>
  </si>
  <si>
    <t>Chloe Beeton</t>
  </si>
  <si>
    <t>Susan King</t>
  </si>
  <si>
    <t>Jo Jennings</t>
  </si>
  <si>
    <t>Javelin (Current )</t>
  </si>
  <si>
    <t>Gemma Ramsey</t>
  </si>
  <si>
    <t>Sophie Graham</t>
  </si>
  <si>
    <t>Charlie Moore</t>
  </si>
  <si>
    <t>Sophie Allen</t>
  </si>
  <si>
    <t>Becky Jackson</t>
  </si>
  <si>
    <t>2.27.3</t>
  </si>
  <si>
    <t>4.55.3</t>
  </si>
  <si>
    <t>April hill</t>
  </si>
  <si>
    <t>Madison Frost</t>
  </si>
  <si>
    <t>Poppy Mayall</t>
  </si>
  <si>
    <t>Lana Watts</t>
  </si>
  <si>
    <t>Hannah Mayne</t>
  </si>
  <si>
    <t>Cameron Bailey</t>
  </si>
  <si>
    <t>Connor Darby /Elliot Gladwell</t>
  </si>
  <si>
    <t>4.51.7</t>
  </si>
  <si>
    <t>William Lamprell</t>
  </si>
  <si>
    <t>4.45.5</t>
  </si>
  <si>
    <t>olivia Allum</t>
  </si>
  <si>
    <t>6.09.9</t>
  </si>
  <si>
    <t>75H Final</t>
  </si>
  <si>
    <t>80mH Final</t>
  </si>
  <si>
    <t>1500m S/c Final</t>
  </si>
  <si>
    <t>400m Final</t>
  </si>
  <si>
    <t>100mH Final</t>
  </si>
  <si>
    <t>400mH Final</t>
  </si>
  <si>
    <t>1500m S/c F</t>
  </si>
  <si>
    <t>75mH Final</t>
  </si>
  <si>
    <t>110mH Final</t>
  </si>
  <si>
    <t>2k S/c Final</t>
  </si>
  <si>
    <t>5k Final</t>
  </si>
  <si>
    <t>1k walk</t>
  </si>
  <si>
    <t xml:space="preserve">  </t>
  </si>
  <si>
    <t xml:space="preserve">3k Walk </t>
  </si>
  <si>
    <t>Graham</t>
  </si>
  <si>
    <t>Peck</t>
  </si>
  <si>
    <t>Kilpatrick</t>
  </si>
  <si>
    <t>Wright</t>
  </si>
  <si>
    <t>F20 / F21</t>
  </si>
  <si>
    <t>F25 / F26</t>
  </si>
  <si>
    <t>F32 / F33</t>
  </si>
  <si>
    <t>F45 / F46</t>
  </si>
  <si>
    <t>U15G -9.62m</t>
  </si>
  <si>
    <t>U17W - 11.21m</t>
  </si>
  <si>
    <t>U20W - 11.62m</t>
  </si>
  <si>
    <t>SW - 12.07m</t>
  </si>
  <si>
    <t>U20W</t>
  </si>
  <si>
    <t>F64 - U15 Boys</t>
  </si>
  <si>
    <t>F65 - U17 Men</t>
  </si>
  <si>
    <t>F66 - U20 Men</t>
  </si>
  <si>
    <t>F67 - S Men</t>
  </si>
  <si>
    <t>U15B -12.00m</t>
  </si>
  <si>
    <t>U17M - 13.56m</t>
  </si>
  <si>
    <t>U20M - 14.18m</t>
  </si>
  <si>
    <t>SM - 14.18m</t>
  </si>
  <si>
    <t>U17W - 50.35m</t>
  </si>
  <si>
    <t>U20W - 44.53m</t>
  </si>
  <si>
    <t>SW - 45.08m</t>
  </si>
  <si>
    <t>F15 - U13 Boys</t>
  </si>
  <si>
    <t>F16 - U15 Boys</t>
  </si>
  <si>
    <t>F17 - U17 Men</t>
  </si>
  <si>
    <t>F18 - U20 Men</t>
  </si>
  <si>
    <t>F19 - S Men</t>
  </si>
  <si>
    <t xml:space="preserve">U13B - </t>
  </si>
  <si>
    <t>U15B -40.91m</t>
  </si>
  <si>
    <t>U17M - 56.78m</t>
  </si>
  <si>
    <t>U20M - 63.25m</t>
  </si>
  <si>
    <t>SM - 62.42m</t>
  </si>
  <si>
    <t>U13B - 43.64m</t>
  </si>
  <si>
    <t>U20W - 44.96m</t>
  </si>
  <si>
    <t>U15G - 37.98m</t>
  </si>
  <si>
    <t>F60 - U15 Boys</t>
  </si>
  <si>
    <t>F61 - U17 Men</t>
  </si>
  <si>
    <t>F62 - U20 Men</t>
  </si>
  <si>
    <t>F37 - S Men</t>
  </si>
  <si>
    <t>U15B -59.97m</t>
  </si>
  <si>
    <t>U17M - 69.28m</t>
  </si>
  <si>
    <t>U20M - 71.51m</t>
  </si>
  <si>
    <t>SM - 74.50m</t>
  </si>
  <si>
    <t>U15B -6.26m</t>
  </si>
  <si>
    <t>U17M - 6.74m</t>
  </si>
  <si>
    <t>U20M - 7.24m</t>
  </si>
  <si>
    <t>SM - 7.06m</t>
  </si>
  <si>
    <t>U15G -5.17m</t>
  </si>
  <si>
    <t>U17W - 5.41m</t>
  </si>
  <si>
    <t>U20W - 5.62m</t>
  </si>
  <si>
    <t>SW - 6.38m</t>
  </si>
  <si>
    <t>U13G - 4.79m</t>
  </si>
  <si>
    <t>U13B - 5.32m</t>
  </si>
  <si>
    <t>U13G - 27.34m</t>
  </si>
  <si>
    <t>U15G -31.38m</t>
  </si>
  <si>
    <t>U17W - 36.56m</t>
  </si>
  <si>
    <t>U20W - 42.71m</t>
  </si>
  <si>
    <t>SW - 39.60m</t>
  </si>
  <si>
    <t>U13B - 28.96</t>
  </si>
  <si>
    <t>U15B -39.60m</t>
  </si>
  <si>
    <t>U20M - 53.52m</t>
  </si>
  <si>
    <t>SM - 62.16m</t>
  </si>
  <si>
    <t>U15G -9.74m</t>
  </si>
  <si>
    <t>U17W - 11.79m</t>
  </si>
  <si>
    <t>U20W - 12.45m</t>
  </si>
  <si>
    <t>SW - 14.83m</t>
  </si>
  <si>
    <t>U17M - 15.33m</t>
  </si>
  <si>
    <t>U20M - 15.23m</t>
  </si>
  <si>
    <t>SM - 20.20m</t>
  </si>
  <si>
    <t>U13G - 1.45m</t>
  </si>
  <si>
    <t>U15G -1.69m</t>
  </si>
  <si>
    <t>U17W - 1.68m</t>
  </si>
  <si>
    <t>U17M - 1.90m</t>
  </si>
  <si>
    <t>F20 - U15 Girls</t>
  </si>
  <si>
    <t>F21 - U15 Boys</t>
  </si>
  <si>
    <t>F22 - S Men</t>
  </si>
  <si>
    <t>U15G - 2.35m</t>
  </si>
  <si>
    <t>U15B - 2.90m</t>
  </si>
  <si>
    <t>SM - 4.20m</t>
  </si>
  <si>
    <t>F69 - U13 Boys</t>
  </si>
  <si>
    <t>sp</t>
  </si>
  <si>
    <t>dt</t>
  </si>
  <si>
    <t>ht</t>
  </si>
  <si>
    <t>lj</t>
  </si>
  <si>
    <t>80mh</t>
  </si>
  <si>
    <t>1500 sc</t>
  </si>
  <si>
    <t>hj</t>
  </si>
  <si>
    <t>jt</t>
  </si>
  <si>
    <t>75mh</t>
  </si>
  <si>
    <t>tj</t>
  </si>
  <si>
    <t>3k walk</t>
  </si>
  <si>
    <t>75mmh</t>
  </si>
  <si>
    <t>pv</t>
  </si>
  <si>
    <t>70mh</t>
  </si>
  <si>
    <t>100mh</t>
  </si>
  <si>
    <t>400mh</t>
  </si>
  <si>
    <t>110mh</t>
  </si>
  <si>
    <t>2000 sc</t>
  </si>
  <si>
    <t>walk</t>
  </si>
  <si>
    <t>4.47.1</t>
  </si>
  <si>
    <t>Khya Penn</t>
  </si>
  <si>
    <t>Eliza Goodwyn</t>
  </si>
  <si>
    <t>Ben Greenleaf</t>
  </si>
  <si>
    <t>Benjamin Peck</t>
  </si>
  <si>
    <t>Owen Giddings / Cameron Bailey</t>
  </si>
  <si>
    <t>2016 / 2018</t>
  </si>
  <si>
    <t>c</t>
  </si>
  <si>
    <t>s</t>
  </si>
  <si>
    <t>school</t>
  </si>
  <si>
    <t>County</t>
  </si>
  <si>
    <t>Schhool</t>
  </si>
  <si>
    <t>schhool</t>
  </si>
  <si>
    <t>15th May 2022</t>
  </si>
  <si>
    <t>School</t>
  </si>
  <si>
    <t>Schools</t>
  </si>
  <si>
    <t>Green</t>
  </si>
  <si>
    <t>15th may 2022</t>
  </si>
  <si>
    <t>F1 / F2 / F3</t>
  </si>
  <si>
    <t>F4 / F5</t>
  </si>
  <si>
    <t>U17W / U20W / U15B</t>
  </si>
  <si>
    <t>U17M / SM</t>
  </si>
  <si>
    <t>U13B / U15B / U17M</t>
  </si>
  <si>
    <t>F6 / F7 / F8</t>
  </si>
  <si>
    <t>F9 / F10</t>
  </si>
  <si>
    <t>F11 / F12 / F13</t>
  </si>
  <si>
    <t>F14 / F15 / F16</t>
  </si>
  <si>
    <t>U15B / U17M / U20M</t>
  </si>
  <si>
    <t>U15G / U20W / U13B</t>
  </si>
  <si>
    <t>F17 / F18 / F19</t>
  </si>
  <si>
    <t>U13G  U15G / U17W</t>
  </si>
  <si>
    <t>F22 / F23 / F24</t>
  </si>
  <si>
    <t>F27 / F28 / F29</t>
  </si>
  <si>
    <t>F30 / F31</t>
  </si>
  <si>
    <t>U15b / U17M</t>
  </si>
  <si>
    <t>U20m / SM</t>
  </si>
  <si>
    <t>F36 / F37 / F38</t>
  </si>
  <si>
    <t>F39 / F40 / F41</t>
  </si>
  <si>
    <t>U17M / U20M / Sm</t>
  </si>
  <si>
    <t>F42 / F43 / F44</t>
  </si>
  <si>
    <t>U13B / U15BB / U17M</t>
  </si>
  <si>
    <t>F52 / F53 / F54</t>
  </si>
  <si>
    <t>F55 / F56</t>
  </si>
  <si>
    <t>U20mM / Sm</t>
  </si>
  <si>
    <t>T1</t>
  </si>
  <si>
    <t>T2</t>
  </si>
  <si>
    <t>T3</t>
  </si>
  <si>
    <t>T4</t>
  </si>
  <si>
    <t>T5</t>
  </si>
  <si>
    <t>T6</t>
  </si>
  <si>
    <t>u13G</t>
  </si>
  <si>
    <t>T7</t>
  </si>
  <si>
    <t>T8</t>
  </si>
  <si>
    <t>880m</t>
  </si>
  <si>
    <t>T9 / T10</t>
  </si>
  <si>
    <t>T11 / T12 / T13</t>
  </si>
  <si>
    <t>T16 / T17</t>
  </si>
  <si>
    <t>T18</t>
  </si>
  <si>
    <t>T20</t>
  </si>
  <si>
    <t>T21 / T22</t>
  </si>
  <si>
    <t>T23</t>
  </si>
  <si>
    <t>T24 / T25</t>
  </si>
  <si>
    <t>T26</t>
  </si>
  <si>
    <t>T27 / T28</t>
  </si>
  <si>
    <t>T29</t>
  </si>
  <si>
    <t>T35 / T36 / T37</t>
  </si>
  <si>
    <t>T38</t>
  </si>
  <si>
    <t>T40</t>
  </si>
  <si>
    <t>T41 / T42</t>
  </si>
  <si>
    <t>T45</t>
  </si>
  <si>
    <t>T46</t>
  </si>
  <si>
    <t>T47</t>
  </si>
  <si>
    <t>T48</t>
  </si>
  <si>
    <t>T49</t>
  </si>
  <si>
    <t>T50</t>
  </si>
  <si>
    <t>T51</t>
  </si>
  <si>
    <t>T52</t>
  </si>
  <si>
    <t>U15G   Final</t>
  </si>
  <si>
    <t>U17W / U20w / SW</t>
  </si>
  <si>
    <t>U13G   Heats</t>
  </si>
  <si>
    <t>SW / U20W</t>
  </si>
  <si>
    <t>U15G Final</t>
  </si>
  <si>
    <t>SM / U20M</t>
  </si>
  <si>
    <t>Oliver</t>
  </si>
  <si>
    <t>Nathan</t>
  </si>
  <si>
    <t>Laud</t>
  </si>
  <si>
    <t>Jack</t>
  </si>
  <si>
    <t>Scott</t>
  </si>
  <si>
    <t>Bob</t>
  </si>
  <si>
    <t>Woolliams</t>
  </si>
  <si>
    <t>Harry</t>
  </si>
  <si>
    <t>Bramhald</t>
  </si>
  <si>
    <t>Alex</t>
  </si>
  <si>
    <t>Georgalas</t>
  </si>
  <si>
    <t>Jason</t>
  </si>
  <si>
    <t>Elliot</t>
  </si>
  <si>
    <t>Hobson</t>
  </si>
  <si>
    <t>George</t>
  </si>
  <si>
    <t>Thomas</t>
  </si>
  <si>
    <t>Ronnie</t>
  </si>
  <si>
    <t>Baxter-Laud</t>
  </si>
  <si>
    <t>Samuel</t>
  </si>
  <si>
    <t>Blackwell</t>
  </si>
  <si>
    <t>James</t>
  </si>
  <si>
    <t>Campbell</t>
  </si>
  <si>
    <t>Cohen</t>
  </si>
  <si>
    <t>Copeman</t>
  </si>
  <si>
    <t>Tobi</t>
  </si>
  <si>
    <t>Dada</t>
  </si>
  <si>
    <t>Alfie</t>
  </si>
  <si>
    <t>Girling</t>
  </si>
  <si>
    <t>Jasper</t>
  </si>
  <si>
    <t>Keith</t>
  </si>
  <si>
    <t>Flynn</t>
  </si>
  <si>
    <t>Kelly</t>
  </si>
  <si>
    <t>McAllen</t>
  </si>
  <si>
    <t>Sebastian</t>
  </si>
  <si>
    <t>Melero</t>
  </si>
  <si>
    <t>Ricky</t>
  </si>
  <si>
    <t>Nicholls</t>
  </si>
  <si>
    <t>Lester</t>
  </si>
  <si>
    <t>Palmer</t>
  </si>
  <si>
    <t>Read</t>
  </si>
  <si>
    <t>Aidan</t>
  </si>
  <si>
    <t>Mickey</t>
  </si>
  <si>
    <t>Ayling</t>
  </si>
  <si>
    <t>Ben</t>
  </si>
  <si>
    <t>Alastair</t>
  </si>
  <si>
    <t>Brown</t>
  </si>
  <si>
    <t>Stanley</t>
  </si>
  <si>
    <t>Chevous</t>
  </si>
  <si>
    <t>Max</t>
  </si>
  <si>
    <t>Fisher</t>
  </si>
  <si>
    <t>Greenleaf</t>
  </si>
  <si>
    <t>Brandon</t>
  </si>
  <si>
    <t>Mullett</t>
  </si>
  <si>
    <t>Benjamin</t>
  </si>
  <si>
    <t>William</t>
  </si>
  <si>
    <t>Archie</t>
  </si>
  <si>
    <t>Taylor</t>
  </si>
  <si>
    <t>Christopher</t>
  </si>
  <si>
    <t>Thompson</t>
  </si>
  <si>
    <t>Arthur</t>
  </si>
  <si>
    <t>Ward</t>
  </si>
  <si>
    <t>Adams</t>
  </si>
  <si>
    <t>Davis</t>
  </si>
  <si>
    <t>Joshua</t>
  </si>
  <si>
    <t>Luca</t>
  </si>
  <si>
    <t>Ipswich Harriers</t>
  </si>
  <si>
    <t>West Suffolk AC</t>
  </si>
  <si>
    <t>Stowmarket Striders RC</t>
  </si>
  <si>
    <t>Saint Edmund Pacers</t>
  </si>
  <si>
    <t>Ipswich Jaffa RC</t>
  </si>
  <si>
    <t>Unattached</t>
  </si>
  <si>
    <t>Colchester Harriers AC</t>
  </si>
  <si>
    <t>Waveney Valley AC</t>
  </si>
  <si>
    <t>Colchester &amp; Tendring AC</t>
  </si>
  <si>
    <t>Finborough School</t>
  </si>
  <si>
    <t>Copleston High School</t>
  </si>
  <si>
    <t xml:space="preserve">Chantry academy </t>
  </si>
  <si>
    <t>Royal Hospital School</t>
  </si>
  <si>
    <t>Woodbridge</t>
  </si>
  <si>
    <t>Farlingaye High School</t>
  </si>
  <si>
    <t>BBMA</t>
  </si>
  <si>
    <t>Thurston Community College</t>
  </si>
  <si>
    <t>Ipswich School</t>
  </si>
  <si>
    <t xml:space="preserve">Kesgrave High School </t>
  </si>
  <si>
    <t>Kesgrave High School</t>
  </si>
  <si>
    <t>Debenham High School</t>
  </si>
  <si>
    <t xml:space="preserve">Thurston Community College </t>
  </si>
  <si>
    <t>Culford</t>
  </si>
  <si>
    <t>Copleston</t>
  </si>
  <si>
    <t>Woodbridge School</t>
  </si>
  <si>
    <t>a1</t>
  </si>
  <si>
    <t>Louise</t>
  </si>
  <si>
    <t>Brydon</t>
  </si>
  <si>
    <t>Chloe</t>
  </si>
  <si>
    <t>Godbold</t>
  </si>
  <si>
    <t>Chantelle</t>
  </si>
  <si>
    <t>Emily</t>
  </si>
  <si>
    <t>Lambert</t>
  </si>
  <si>
    <t>Wilson</t>
  </si>
  <si>
    <t>Romilly</t>
  </si>
  <si>
    <t>Jessie</t>
  </si>
  <si>
    <t>Francesca</t>
  </si>
  <si>
    <t>Birch</t>
  </si>
  <si>
    <t>Millie-rose</t>
  </si>
  <si>
    <t>Downs</t>
  </si>
  <si>
    <t>Amelie</t>
  </si>
  <si>
    <t>Nell</t>
  </si>
  <si>
    <t>Mills</t>
  </si>
  <si>
    <t>Felicity</t>
  </si>
  <si>
    <t>Mitchell</t>
  </si>
  <si>
    <t>Poppy</t>
  </si>
  <si>
    <t>Moore</t>
  </si>
  <si>
    <t>Ella</t>
  </si>
  <si>
    <t>Standring</t>
  </si>
  <si>
    <t>Erin</t>
  </si>
  <si>
    <t>Stewart</t>
  </si>
  <si>
    <t>Stocking</t>
  </si>
  <si>
    <t>Jessica</t>
  </si>
  <si>
    <t>Lily</t>
  </si>
  <si>
    <t>Ruby</t>
  </si>
  <si>
    <t>Holly</t>
  </si>
  <si>
    <t>Eva</t>
  </si>
  <si>
    <t>Darcy</t>
  </si>
  <si>
    <t>Eloise</t>
  </si>
  <si>
    <t>Grace</t>
  </si>
  <si>
    <t>Gladwell</t>
  </si>
  <si>
    <t>Jameson</t>
  </si>
  <si>
    <t>Jess</t>
  </si>
  <si>
    <t>Lamprell</t>
  </si>
  <si>
    <t>Isabel</t>
  </si>
  <si>
    <t>Charlotte</t>
  </si>
  <si>
    <t>Bella</t>
  </si>
  <si>
    <t>Torfinn</t>
  </si>
  <si>
    <t>Verity</t>
  </si>
  <si>
    <t>Valentine</t>
  </si>
  <si>
    <t>Isla</t>
  </si>
  <si>
    <t>Alice</t>
  </si>
  <si>
    <t>Winstanley</t>
  </si>
  <si>
    <t>Bestley</t>
  </si>
  <si>
    <t>Crabb</t>
  </si>
  <si>
    <t>Agatha</t>
  </si>
  <si>
    <t>Gouldby</t>
  </si>
  <si>
    <t>Ines</t>
  </si>
  <si>
    <t>Harvey</t>
  </si>
  <si>
    <t>Olivia</t>
  </si>
  <si>
    <t>Hyndman</t>
  </si>
  <si>
    <t>Lauren</t>
  </si>
  <si>
    <t>Squirrell</t>
  </si>
  <si>
    <t>Isobel</t>
  </si>
  <si>
    <t>Molly</t>
  </si>
  <si>
    <t>Thetford AC</t>
  </si>
  <si>
    <t>Northgate</t>
  </si>
  <si>
    <t>Framlingham College</t>
  </si>
  <si>
    <t>Sybil Andrews Academy</t>
  </si>
  <si>
    <t>Ipswich High School</t>
  </si>
  <si>
    <t>Suffolk One</t>
  </si>
  <si>
    <t>Kent</t>
  </si>
  <si>
    <t>Mason</t>
  </si>
  <si>
    <t>Russel Leek</t>
  </si>
  <si>
    <t>Barker</t>
  </si>
  <si>
    <t>5.16.5</t>
  </si>
  <si>
    <t>Holly Fisher</t>
  </si>
  <si>
    <t>Willam Lamprell</t>
  </si>
  <si>
    <t>Imogen</t>
  </si>
  <si>
    <t>Suffolk County Track &amp; Field Championships - 14th May 2023 - Ipswich</t>
  </si>
  <si>
    <t>Bury St Edmunds</t>
  </si>
  <si>
    <t>Valerie</t>
  </si>
  <si>
    <t>Anna</t>
  </si>
  <si>
    <t>Sophie</t>
  </si>
  <si>
    <t>Bolton</t>
  </si>
  <si>
    <t>Hanna</t>
  </si>
  <si>
    <t>Edwards</t>
  </si>
  <si>
    <t>Kading</t>
  </si>
  <si>
    <t>Daisy</t>
  </si>
  <si>
    <t>Lucy</t>
  </si>
  <si>
    <t>Murphy</t>
  </si>
  <si>
    <t>Ava</t>
  </si>
  <si>
    <t>Partridge-Kulczynski</t>
  </si>
  <si>
    <t>Amber</t>
  </si>
  <si>
    <t>Sharp</t>
  </si>
  <si>
    <t>Amelia</t>
  </si>
  <si>
    <t>Smith</t>
  </si>
  <si>
    <t>Freya</t>
  </si>
  <si>
    <t>Clementine</t>
  </si>
  <si>
    <t>Margot</t>
  </si>
  <si>
    <t>Dornton-Duff</t>
  </si>
  <si>
    <t>Phoebe</t>
  </si>
  <si>
    <t>Nottingham</t>
  </si>
  <si>
    <t>Dasia</t>
  </si>
  <si>
    <t>Oladele</t>
  </si>
  <si>
    <t>Pyke</t>
  </si>
  <si>
    <t>Adele</t>
  </si>
  <si>
    <t>Stalnionis</t>
  </si>
  <si>
    <t xml:space="preserve">Patricia </t>
  </si>
  <si>
    <t>Rosie</t>
  </si>
  <si>
    <t>Stennett</t>
  </si>
  <si>
    <t>Tilly</t>
  </si>
  <si>
    <t>Wooldridge</t>
  </si>
  <si>
    <t>Elizabeth</t>
  </si>
  <si>
    <t>Alicia</t>
  </si>
  <si>
    <t>Burman</t>
  </si>
  <si>
    <t>Burton</t>
  </si>
  <si>
    <t>Daniella</t>
  </si>
  <si>
    <t xml:space="preserve">Oladele </t>
  </si>
  <si>
    <t>Booth</t>
  </si>
  <si>
    <t>Vinton</t>
  </si>
  <si>
    <t>Thurrock Harriers</t>
  </si>
  <si>
    <t>Chelmsford AC</t>
  </si>
  <si>
    <t>St Joseph’s College</t>
  </si>
  <si>
    <t>Framlingham College Prep School</t>
  </si>
  <si>
    <t>Culford school</t>
  </si>
  <si>
    <t xml:space="preserve">Woodbridge School </t>
  </si>
  <si>
    <t>Thomas Mills High School</t>
  </si>
  <si>
    <t>Woodbridge school</t>
  </si>
  <si>
    <t>Stowupland High School</t>
  </si>
  <si>
    <t>Ipswich high school</t>
  </si>
  <si>
    <t xml:space="preserve">Finborough </t>
  </si>
  <si>
    <t>Kesgrave Sixth Form</t>
  </si>
  <si>
    <t>Kyle</t>
  </si>
  <si>
    <t>Rhys</t>
  </si>
  <si>
    <t>MacDonald</t>
  </si>
  <si>
    <t>Matthew</t>
  </si>
  <si>
    <t>Charles</t>
  </si>
  <si>
    <t>Cass-Courtney</t>
  </si>
  <si>
    <t>Riley</t>
  </si>
  <si>
    <t>Easton</t>
  </si>
  <si>
    <t>Freeman</t>
  </si>
  <si>
    <t>Miles</t>
  </si>
  <si>
    <t>Lugo-Hankins</t>
  </si>
  <si>
    <t>Digby</t>
  </si>
  <si>
    <t>Pearson</t>
  </si>
  <si>
    <t>Bobbie</t>
  </si>
  <si>
    <t>Seager</t>
  </si>
  <si>
    <t>Seaman</t>
  </si>
  <si>
    <t>Roman</t>
  </si>
  <si>
    <t>Gambling</t>
  </si>
  <si>
    <t>Edward</t>
  </si>
  <si>
    <t>Herd</t>
  </si>
  <si>
    <t>Jeffery</t>
  </si>
  <si>
    <t>David</t>
  </si>
  <si>
    <t>Shaw</t>
  </si>
  <si>
    <t>Uttley</t>
  </si>
  <si>
    <t>Barber</t>
  </si>
  <si>
    <t>Sean</t>
  </si>
  <si>
    <t>Eales</t>
  </si>
  <si>
    <t>Mario</t>
  </si>
  <si>
    <t>Salter</t>
  </si>
  <si>
    <t>Femi</t>
  </si>
  <si>
    <t>Seyi-Adelaja</t>
  </si>
  <si>
    <t>Sidney</t>
  </si>
  <si>
    <t>Tilley</t>
  </si>
  <si>
    <t>Rowan</t>
  </si>
  <si>
    <t>Shearer</t>
  </si>
  <si>
    <t>Regan</t>
  </si>
  <si>
    <t>Tuck</t>
  </si>
  <si>
    <t>Newmarket Joggers</t>
  </si>
  <si>
    <t>Framlingham Flyers</t>
  </si>
  <si>
    <t>St Benedicts Catholic School</t>
  </si>
  <si>
    <t>royal hospital school</t>
  </si>
  <si>
    <t>Finborough</t>
  </si>
  <si>
    <t>Kesgrave 6th Form</t>
  </si>
  <si>
    <t>Tony Cheatham</t>
  </si>
  <si>
    <t>Carol Wright</t>
  </si>
  <si>
    <t>Margaret Nicholls</t>
  </si>
  <si>
    <t xml:space="preserve">10.55 - Event T2 - Final - 3000m - All </t>
  </si>
  <si>
    <t>11.20 - Event T5 - Final - 75mH - U15 Girls</t>
  </si>
  <si>
    <t>Orla</t>
  </si>
  <si>
    <t>11.15 - Event T3 - Final - 70mH - U13 Girls</t>
  </si>
  <si>
    <t xml:space="preserve">11.20 - Event T4 - Final - 75mH - U13 Boys </t>
  </si>
  <si>
    <t>11.50 - Event T10 - Final - 800m - U13 Girls</t>
  </si>
  <si>
    <t>Bella Taylor</t>
  </si>
  <si>
    <t>Olivia Hyndman</t>
  </si>
  <si>
    <t>Millie King</t>
  </si>
  <si>
    <t>Alastair Brown</t>
  </si>
  <si>
    <t>F3 U20 Men</t>
  </si>
  <si>
    <t>F3 U17 Men</t>
  </si>
  <si>
    <t>F1  S Men</t>
  </si>
  <si>
    <t>F35 U20 Women</t>
  </si>
  <si>
    <t>SM - 14.18</t>
  </si>
  <si>
    <t>U15B - 59.97m</t>
  </si>
  <si>
    <t>U13G - 24.61m</t>
  </si>
  <si>
    <t>U17W - 40.39m</t>
  </si>
  <si>
    <t>SW - 47.91m</t>
  </si>
  <si>
    <t>F19 S Women</t>
  </si>
  <si>
    <t>U17M - 43.87m</t>
  </si>
  <si>
    <t>U13G - 8.72m</t>
  </si>
  <si>
    <t>U13B - 11.63m</t>
  </si>
  <si>
    <t>U15B -14.29m</t>
  </si>
  <si>
    <t>F11 U15 Girls</t>
  </si>
  <si>
    <t>F10 U17 Women</t>
  </si>
  <si>
    <t>F8 S Women</t>
  </si>
  <si>
    <t>F9 U20 Women</t>
  </si>
  <si>
    <t>U15G.</t>
  </si>
  <si>
    <t>F12 - U13 Girls</t>
  </si>
  <si>
    <t xml:space="preserve">F14 - U17 Women </t>
  </si>
  <si>
    <t>U13B - 1.50m</t>
  </si>
  <si>
    <t>U20M - 2.05m</t>
  </si>
  <si>
    <t>Cameron Bailey/Stanley Chevous</t>
  </si>
  <si>
    <t>Stanley Chevous</t>
  </si>
  <si>
    <t>2017/2023</t>
  </si>
  <si>
    <t>Miles Lugo-Hanking</t>
  </si>
  <si>
    <t>Jess Lamprell</t>
  </si>
  <si>
    <t>Suffolk County Track &amp; Field Championships - 12th May 2024 - Bury St Edmunds</t>
  </si>
  <si>
    <t>12th May 2024</t>
  </si>
  <si>
    <t>Jared</t>
  </si>
  <si>
    <t>Fortune</t>
  </si>
  <si>
    <t>Welbourn</t>
  </si>
  <si>
    <t>Cassandra</t>
  </si>
  <si>
    <t>Badger</t>
  </si>
  <si>
    <t>Bucys</t>
  </si>
  <si>
    <t>Mahony</t>
  </si>
  <si>
    <t>Knight</t>
  </si>
  <si>
    <t>Hester</t>
  </si>
  <si>
    <t>Bartrum</t>
  </si>
  <si>
    <t>India</t>
  </si>
  <si>
    <t>Johnson</t>
  </si>
  <si>
    <t>Grosett</t>
  </si>
  <si>
    <t>Alexandra</t>
  </si>
  <si>
    <t>McVittie</t>
  </si>
  <si>
    <t>Bostock</t>
  </si>
  <si>
    <t>Annabella</t>
  </si>
  <si>
    <t>Elissia</t>
  </si>
  <si>
    <t>Bell</t>
  </si>
  <si>
    <t>Evie</t>
  </si>
  <si>
    <t>Mansell</t>
  </si>
  <si>
    <t>Annabel</t>
  </si>
  <si>
    <t>Bryce</t>
  </si>
  <si>
    <t>Hubble</t>
  </si>
  <si>
    <t>Harriet</t>
  </si>
  <si>
    <t>McCart</t>
  </si>
  <si>
    <t>Saskia</t>
  </si>
  <si>
    <t>Wyeth</t>
  </si>
  <si>
    <t>Keen</t>
  </si>
  <si>
    <t>Lotachi</t>
  </si>
  <si>
    <t>Adigwe</t>
  </si>
  <si>
    <t>Belham</t>
  </si>
  <si>
    <t>Abbie</t>
  </si>
  <si>
    <t>Cook</t>
  </si>
  <si>
    <t>Marina</t>
  </si>
  <si>
    <t>Evans Lombe</t>
  </si>
  <si>
    <t>Evans</t>
  </si>
  <si>
    <t>Douglas</t>
  </si>
  <si>
    <t>Keogh</t>
  </si>
  <si>
    <t>Oberholzer</t>
  </si>
  <si>
    <t>Lola</t>
  </si>
  <si>
    <t>Hill</t>
  </si>
  <si>
    <t>Sophia</t>
  </si>
  <si>
    <t>Bisset</t>
  </si>
  <si>
    <t>Ettillie</t>
  </si>
  <si>
    <t>Temi</t>
  </si>
  <si>
    <t>Oghoetuoma</t>
  </si>
  <si>
    <t>Eirann</t>
  </si>
  <si>
    <t>Cheale</t>
  </si>
  <si>
    <t>Mollie</t>
  </si>
  <si>
    <t>Huntingford</t>
  </si>
  <si>
    <t>Mott</t>
  </si>
  <si>
    <t>Trehearn</t>
  </si>
  <si>
    <t>Frank</t>
  </si>
  <si>
    <t>Elisa</t>
  </si>
  <si>
    <t>Rossmann</t>
  </si>
  <si>
    <t>Laura</t>
  </si>
  <si>
    <t>Osborne Kember</t>
  </si>
  <si>
    <t>Crouch Carter</t>
  </si>
  <si>
    <t>Gabriella</t>
  </si>
  <si>
    <t>Olaniyan</t>
  </si>
  <si>
    <t>Temple-Cox</t>
  </si>
  <si>
    <t>Izzy</t>
  </si>
  <si>
    <t>Harpur-Davies</t>
  </si>
  <si>
    <t>Matilda</t>
  </si>
  <si>
    <t>Percy</t>
  </si>
  <si>
    <t>Woodbridge Shufflers RC</t>
  </si>
  <si>
    <t>Sevenoaks AC</t>
  </si>
  <si>
    <t>Woodbridge Wolves AC</t>
  </si>
  <si>
    <t>Thomas mills</t>
  </si>
  <si>
    <t>St Benedicts</t>
  </si>
  <si>
    <t>Farlingaye</t>
  </si>
  <si>
    <t>Hadleigh community primary</t>
  </si>
  <si>
    <t>woodbridge</t>
  </si>
  <si>
    <t>Kesgrave HS</t>
  </si>
  <si>
    <t>Orwell Park School</t>
  </si>
  <si>
    <t xml:space="preserve">St Josephs College </t>
  </si>
  <si>
    <t>St Albans Catholic High School</t>
  </si>
  <si>
    <t>Northgate High School</t>
  </si>
  <si>
    <t>Debenham</t>
  </si>
  <si>
    <t xml:space="preserve">Royal Hospital School </t>
  </si>
  <si>
    <t>Ipswich Academy</t>
  </si>
  <si>
    <t>Culford School</t>
  </si>
  <si>
    <t xml:space="preserve">County high </t>
  </si>
  <si>
    <t>St Benedicts Catholic Upper Scool</t>
  </si>
  <si>
    <t xml:space="preserve">Sybil Andrew academy </t>
  </si>
  <si>
    <t>Farlingay</t>
  </si>
  <si>
    <t>Thurston Community College county</t>
  </si>
  <si>
    <t xml:space="preserve">Ipswich high school </t>
  </si>
  <si>
    <t xml:space="preserve">Lowestoft 6th form college </t>
  </si>
  <si>
    <t>St Joseph's College</t>
  </si>
  <si>
    <t>Abbeygate Sixth Form College</t>
  </si>
  <si>
    <t>Shane</t>
  </si>
  <si>
    <t>Lawrence</t>
  </si>
  <si>
    <t>Bush</t>
  </si>
  <si>
    <t>Aiden</t>
  </si>
  <si>
    <t>Robinson</t>
  </si>
  <si>
    <t>Parry</t>
  </si>
  <si>
    <t>Bay</t>
  </si>
  <si>
    <t>Lyles</t>
  </si>
  <si>
    <t>Aldred</t>
  </si>
  <si>
    <t>Luke</t>
  </si>
  <si>
    <t>Joe</t>
  </si>
  <si>
    <t>Armes</t>
  </si>
  <si>
    <t>Charlie</t>
  </si>
  <si>
    <t>Seth</t>
  </si>
  <si>
    <t>Bowman</t>
  </si>
  <si>
    <t>Eli</t>
  </si>
  <si>
    <t>Astle</t>
  </si>
  <si>
    <t>Maddox</t>
  </si>
  <si>
    <t>Law</t>
  </si>
  <si>
    <t>Freddy</t>
  </si>
  <si>
    <t>Cole</t>
  </si>
  <si>
    <t>Strachan</t>
  </si>
  <si>
    <t>Sillik</t>
  </si>
  <si>
    <t>Oldroyde</t>
  </si>
  <si>
    <t>Marfleet</t>
  </si>
  <si>
    <t>Garanganga</t>
  </si>
  <si>
    <t>Robert</t>
  </si>
  <si>
    <t>Dines</t>
  </si>
  <si>
    <t>Kyerese</t>
  </si>
  <si>
    <t>McDonnell</t>
  </si>
  <si>
    <t>Ryder</t>
  </si>
  <si>
    <t>Cozens</t>
  </si>
  <si>
    <t>Deante</t>
  </si>
  <si>
    <t>Mavimbela</t>
  </si>
  <si>
    <t>Timothy</t>
  </si>
  <si>
    <t>Page</t>
  </si>
  <si>
    <t>Skinner</t>
  </si>
  <si>
    <t>Gale</t>
  </si>
  <si>
    <t>Zane</t>
  </si>
  <si>
    <t>Landell</t>
  </si>
  <si>
    <t>Adam</t>
  </si>
  <si>
    <t>Tomlin</t>
  </si>
  <si>
    <t>Houchell</t>
  </si>
  <si>
    <t>Yaseen</t>
  </si>
  <si>
    <t>Loukily</t>
  </si>
  <si>
    <t>Oscar</t>
  </si>
  <si>
    <t>Jerman</t>
  </si>
  <si>
    <t>Kambili</t>
  </si>
  <si>
    <t>Tom</t>
  </si>
  <si>
    <t>Davenport</t>
  </si>
  <si>
    <t>Phillip</t>
  </si>
  <si>
    <t>Benterman</t>
  </si>
  <si>
    <t>Nurein</t>
  </si>
  <si>
    <t>Ethan</t>
  </si>
  <si>
    <t>Fennell</t>
  </si>
  <si>
    <t>Huw</t>
  </si>
  <si>
    <t>Beaumont</t>
  </si>
  <si>
    <t>Beven</t>
  </si>
  <si>
    <t>Sid</t>
  </si>
  <si>
    <t>Stan</t>
  </si>
  <si>
    <t>Bowker</t>
  </si>
  <si>
    <t>Jacob</t>
  </si>
  <si>
    <t>Trangmar</t>
  </si>
  <si>
    <t>Tyler</t>
  </si>
  <si>
    <t>Weaver</t>
  </si>
  <si>
    <t>Eastern Masters AC</t>
  </si>
  <si>
    <t>Peterborough &amp; Nene Valley AC</t>
  </si>
  <si>
    <t>City Of Norwich AC</t>
  </si>
  <si>
    <t>Poplars</t>
  </si>
  <si>
    <t>King Edward School</t>
  </si>
  <si>
    <t>Framlingham Prep School</t>
  </si>
  <si>
    <t>Fram College Prep</t>
  </si>
  <si>
    <t>St Edmund’s Catholic Primary School</t>
  </si>
  <si>
    <t xml:space="preserve">Sybil Andrews Academy </t>
  </si>
  <si>
    <t>King Edward VI upper school</t>
  </si>
  <si>
    <t>Royal hospital school</t>
  </si>
  <si>
    <t>St Albans High School</t>
  </si>
  <si>
    <t>County high school</t>
  </si>
  <si>
    <t xml:space="preserve">Bungay High School </t>
  </si>
  <si>
    <t>Benjamin Britten high school</t>
  </si>
  <si>
    <t>Alde Valley</t>
  </si>
  <si>
    <t>Copleston high school</t>
  </si>
  <si>
    <t xml:space="preserve">Northgate high school </t>
  </si>
  <si>
    <t>Set ixworth</t>
  </si>
  <si>
    <t>Abbeygate Sixth Form</t>
  </si>
  <si>
    <t>Abbeygate sixth form</t>
  </si>
  <si>
    <t>A1</t>
  </si>
  <si>
    <t>Deb Ching,</t>
  </si>
  <si>
    <t xml:space="preserve">Karin Mead, </t>
  </si>
  <si>
    <t>EAS</t>
  </si>
  <si>
    <t>11.25 - Event T6 - Final - 80mH - U17 Women</t>
  </si>
  <si>
    <t>11.30 - Event T7 - Heats - 100m - U15 Girls</t>
  </si>
  <si>
    <t>12.05 - Event T12 - Final - 800m - U17 Women</t>
  </si>
  <si>
    <t>12.05 - Event T12 - Final - 800m - U20 Women</t>
  </si>
  <si>
    <t>10.30 - Event F1 - Hammer - Final - S Men</t>
  </si>
  <si>
    <t>10.30 - Event F2 - Hammer - Final - U20 Men</t>
  </si>
  <si>
    <t>10.30 - Event F3 - Hammer - Final - U17 Men</t>
  </si>
  <si>
    <t>10.30 - Event F4 - Hammer - Final - U15 Boys</t>
  </si>
  <si>
    <t>10.30 - Event F5 - Hammer - Final - U17 Women</t>
  </si>
  <si>
    <t>10.30 - Event F6 - Hammer - Final - U15 Girls</t>
  </si>
  <si>
    <t>10.30 - Event F7 - Hammer - Final - S Women</t>
  </si>
  <si>
    <t>10.30 - Event F8 - Long Jump - Final - S Women</t>
  </si>
  <si>
    <t>10.30 - Event F9 - Long Jump - Final - U20 Women</t>
  </si>
  <si>
    <t>10.30 - Event F10 - Long Jump - Final - U17. Women</t>
  </si>
  <si>
    <t>10.30 - Event F11 - Long Jump - Final - U15 Girls</t>
  </si>
  <si>
    <t>10.30 - Event F12 - High Jump - Final - U13 Girls</t>
  </si>
  <si>
    <t>10.30 - Event F13 - High Jump - Final - U15 Girls</t>
  </si>
  <si>
    <t>10.30 - Event F14 - High Jump - Final - U17 Women</t>
  </si>
  <si>
    <t>10.30 - Event F15 - High Jump - Final - U13 Boys</t>
  </si>
  <si>
    <t>11.40 - Event F16 - Discus - Final - U13 Girls</t>
  </si>
  <si>
    <t>11.40 - Event F17 - Discus - Final - U15 Girls</t>
  </si>
  <si>
    <t>11.40 - Event F18 - Discus - Final - U17 Women</t>
  </si>
  <si>
    <t>11.40 - Event F19 - Discus - Final - S Women</t>
  </si>
  <si>
    <t>12.30 - Event F22 - Shot - Final - U13 Girls</t>
  </si>
  <si>
    <t>12.30 - Event F23 - Shot - Final - .U15 Girls</t>
  </si>
  <si>
    <t>12.30 - Event F24 - Shot - Final - U17 Women</t>
  </si>
  <si>
    <t>12.30 - Event F25 - Shot - Final - U20 Women</t>
  </si>
  <si>
    <t>12.30 - Event F26 - Shot - Final - S Women</t>
  </si>
  <si>
    <t>13.00 - Event F27 - Discus - Final - U13 Boys</t>
  </si>
  <si>
    <t>12.30 - Event F20 - Long Jump - Final - U17 Men</t>
  </si>
  <si>
    <t>12.30 - Event F21 - Long Jump - Final - U15 Boys</t>
  </si>
  <si>
    <t>13.00 - Event F28 - Discus - Final - U15 Boys</t>
  </si>
  <si>
    <t>13.00 - Event F29 - Discus - Final - U17 Men</t>
  </si>
  <si>
    <t>13.00 - Event F30 - Discus - Final - U20 Men</t>
  </si>
  <si>
    <t>13.00 - Event F31 - Discus - Final - S Men</t>
  </si>
  <si>
    <t>Mandy Godbold , Geoff Fisher</t>
  </si>
  <si>
    <t>Competitors will only be allowed in the competition area for their own event/s and must leave after their event has finished.</t>
  </si>
  <si>
    <t>Announcements will be made during the afternoon if any alterations to times of events are to take place</t>
  </si>
  <si>
    <t xml:space="preserve">Competitors must wear the numbers issued to them on their chests and backs, for all events  </t>
  </si>
  <si>
    <t>Where insufficient competitors report to warrant heats, the event will be run as a FINAL at the heat times</t>
  </si>
  <si>
    <t>Unless otherwise announced each competitor will be allowed 3 trials and the leading 6 at the  end of the</t>
  </si>
  <si>
    <t>A competitor may use his/her own equipment which must be approved by the Field Referee pror to the event</t>
  </si>
  <si>
    <t>Presentations will be made during the course of the day, approximately 30/45 minutes after  the completion of the event in the presentation area.</t>
  </si>
  <si>
    <r>
      <t xml:space="preserve">All competitors MUST report to the appropriate officials </t>
    </r>
    <r>
      <rPr>
        <b/>
        <sz val="12"/>
        <rFont val="Times New Roman"/>
        <family val="1"/>
      </rPr>
      <t>15 minutes</t>
    </r>
    <r>
      <rPr>
        <sz val="12"/>
        <rFont val="Times New Roman"/>
        <family val="1"/>
      </rPr>
      <t xml:space="preserve"> before their event is due to commence.</t>
    </r>
  </si>
  <si>
    <r>
      <t>Vests</t>
    </r>
    <r>
      <rPr>
        <sz val="12"/>
        <rFont val="Times New Roman"/>
        <family val="1"/>
      </rPr>
      <t xml:space="preserve"> - Only Club, County, Area, National or School Vests will be allowed.</t>
    </r>
  </si>
  <si>
    <r>
      <t>(</t>
    </r>
    <r>
      <rPr>
        <i/>
        <sz val="12"/>
        <rFont val="Times New Roman"/>
        <family val="1"/>
      </rPr>
      <t>EXCEPT - high jump and pole vault, where only one number need be worn</t>
    </r>
    <r>
      <rPr>
        <sz val="12"/>
        <rFont val="Times New Roman"/>
        <family val="1"/>
      </rPr>
      <t>).</t>
    </r>
  </si>
  <si>
    <r>
      <t>Personal Stereo’s and/or Mobile Phones will</t>
    </r>
    <r>
      <rPr>
        <b/>
        <u/>
        <sz val="12"/>
        <rFont val="Times New Roman"/>
        <family val="1"/>
      </rPr>
      <t xml:space="preserve"> NOT</t>
    </r>
    <r>
      <rPr>
        <u/>
        <sz val="12"/>
        <rFont val="Times New Roman"/>
        <family val="1"/>
      </rPr>
      <t xml:space="preserve"> be allowed within the competition area.</t>
    </r>
  </si>
  <si>
    <t>third round will be allowed a further 3 trials. An athlete must have recorded a  distance in the first three trials</t>
  </si>
  <si>
    <t>Medals will be awarded to the first 3 placed competitors in each event.  Cups (where applicable) will be presented for photographs but will be retained by the Association</t>
  </si>
  <si>
    <t xml:space="preserve">10.45 - Event T1 - Heats - 300 - U15 Girls </t>
  </si>
  <si>
    <t>11.35 - Event T8 - Heats - 100m - U17 Men</t>
  </si>
  <si>
    <t>11.40 - Event T9 - Heats - 100m - U13 Boys</t>
  </si>
  <si>
    <t>11.57 - Event T11 - Final - 800m - U15 Girls</t>
  </si>
  <si>
    <t>12.05 - Event T14 - Final - 800m - S Women</t>
  </si>
  <si>
    <t>12.12 - Event T15 - Final - 800 - U13 Boys</t>
  </si>
  <si>
    <t>12.20 - Event T16 - Final - 800m - U15  Boys</t>
  </si>
  <si>
    <t>12.28 - Event T17 - Final - 800m - U17 Men</t>
  </si>
  <si>
    <t>12.28 - Event T18 - Final - 800m - U20 Men</t>
  </si>
  <si>
    <t>12.28 - Event T19- Final - 800m - S Men</t>
  </si>
  <si>
    <t>12.40 - Event T20 - Final - 100m - U13 Girls</t>
  </si>
  <si>
    <t>12.45 - Event T21 - Final - 100m - U15 Girls</t>
  </si>
  <si>
    <t>12.50 - Event T22- Final - 100m - U17 Women</t>
  </si>
  <si>
    <t>12.50 - Event T23 - Final - 100m - U20 Women</t>
  </si>
  <si>
    <t>12.55 - Event T24- Final - 100m-  S Women</t>
  </si>
  <si>
    <t>13.00 - Event T25 - Final - 100m - U15 Boys</t>
  </si>
  <si>
    <t>13.05 - Event T26 - Final - 100m - U20 Men</t>
  </si>
  <si>
    <t>13.05 - Event T27 - Final - 100m - S Men</t>
  </si>
  <si>
    <t>13.10 - Event T28 - Final - 100m - U13 Boys</t>
  </si>
  <si>
    <t>13.15 -  Event T29 - Final - 100m - U17 Men</t>
  </si>
  <si>
    <t>13.50 -  Event T30 - Final - 300m - U15 Girls</t>
  </si>
  <si>
    <t>14.00 - Event T31 - Final - 400m - S Women</t>
  </si>
  <si>
    <t>14.00 - Event T32 - Final - 400m - U20 Women</t>
  </si>
  <si>
    <t>14.05 - Event T33 - Final - 400m - S Men</t>
  </si>
  <si>
    <t>14.05 - Event T34 - Final - 400m - U20 Men</t>
  </si>
  <si>
    <t>14.10 - Event T35 - Final - 400m - U17 Men</t>
  </si>
  <si>
    <t>14.20 - Event T36 - Final - 300m - U15 Boys</t>
  </si>
  <si>
    <t>14.20 - Event T37 - Final - 300m - U17 Women</t>
  </si>
  <si>
    <t>14.30 - Event T38 - Heats - 200m - U15 Girls</t>
  </si>
  <si>
    <t>14.40 - Event T39 - Heats - 200m - U17 Men</t>
  </si>
  <si>
    <t>14.50 - Event T40 - Final - 1500m - U13 Girls</t>
  </si>
  <si>
    <t>14.57 - Event T41 - Final - 1500m - U15 Girls</t>
  </si>
  <si>
    <t>15.05- Event T42 - Final - 1500m - U17 Women</t>
  </si>
  <si>
    <t>15.05 - Event T43 - Final - 1500m - U20 Women</t>
  </si>
  <si>
    <t>15.05 - Event T44 - Final - 1500m - S Women</t>
  </si>
  <si>
    <t>15.12- Event T45 - Final - 1500m - U13 Boys</t>
  </si>
  <si>
    <t>15.20 - Event T46 - Final - 1500m - U15 Boys</t>
  </si>
  <si>
    <t>15.27- Event T47 - Final - 1500m - U17 Men</t>
  </si>
  <si>
    <t>15.30 - Event T48 - Final -  1500m - U20 Men</t>
  </si>
  <si>
    <t>15.50 - Event T49 - Final -  200m - S Women</t>
  </si>
  <si>
    <t>15.50 - Event T50 - Final -  200m - U20 Women</t>
  </si>
  <si>
    <t>15.50 - Event T51 - Final -  200m - U17 Women</t>
  </si>
  <si>
    <t>15.54 - Event T52 - Final -  200m - U15 Girls</t>
  </si>
  <si>
    <t>15.58 - Event T53 - Final -  200m - U13 Girls</t>
  </si>
  <si>
    <t>16.02 - Event T54 - Final -  200 - S Men</t>
  </si>
  <si>
    <t>16.02 - Event T55 - Final -  200m - U20 Men</t>
  </si>
  <si>
    <t>16.06 - Event T56 - Final -  200m - U15 Boys</t>
  </si>
  <si>
    <t>16.10 - Event T57 - Final -  200m - U13 Boys</t>
  </si>
  <si>
    <t>16.14 - Event T58 - Final -  200m - U17 Men</t>
  </si>
  <si>
    <t>14.15 - Event F32 - Long Jump - Final - U13 Boys</t>
  </si>
  <si>
    <t>14.20 - Event F33 - Javelin - Final - U13 Girls</t>
  </si>
  <si>
    <t>14.20 - Event F34 - Javelin - Final - U15 Girls</t>
  </si>
  <si>
    <t>14.20 - Event F35 - Javelin - Final - U20 Women</t>
  </si>
  <si>
    <t>14.30 - Event F36 - High Jump - Final - U17 Men</t>
  </si>
  <si>
    <t>14.30 - Event F38 - Shot - Final - U13 Boys</t>
  </si>
  <si>
    <t>14.30 - Event F39 - Shot - Final - U15 Boys</t>
  </si>
  <si>
    <t>14.30 - Event F40 -Shot - Final - U17 Men</t>
  </si>
  <si>
    <t>14.30 - Event F41 - Shot - Final - U20 Men</t>
  </si>
  <si>
    <t>14.30 - Event F42 - Shot - Final - S Men</t>
  </si>
  <si>
    <t>15.15 - Event F43 - Triple Jump - Final - U15 Girls</t>
  </si>
  <si>
    <t>15.15 - Event F44 - Triple Jump - Final - U17 Women</t>
  </si>
  <si>
    <t>15.15 - Event F45 - Triple Jump - Final - U20 Women</t>
  </si>
  <si>
    <t>15.15 - Event F46 - Triple Jump - Final - S Women</t>
  </si>
  <si>
    <t>15.15 - Event F47 - Triple Jump - Final - S Men</t>
  </si>
  <si>
    <t>15.15 - Event F48 - Triple Jump - Final - U17 Men</t>
  </si>
  <si>
    <t>15.20 - Event F49 - Javelin - Final - U13 Boys</t>
  </si>
  <si>
    <t>15.30 - Event F50 - Javelin - Final - U15 Boys</t>
  </si>
  <si>
    <t>15.30 - Event F51 - Javelin - Final - U17 Men</t>
  </si>
  <si>
    <t>15.30 - Event F52 - Javelin - Final - U20 Men</t>
  </si>
  <si>
    <t>15.30 - Event F53 - Javelin - Final - S Men</t>
  </si>
  <si>
    <t>15.30 - Event F54 - Long Jump - Final - U13 Girls</t>
  </si>
  <si>
    <t>Sue Hooton,   Morag Hulse, Patsy  Bugg, Graham Leroy</t>
  </si>
  <si>
    <t>C.Swayze / Aidan Wright</t>
  </si>
  <si>
    <t>1994 / 2023</t>
  </si>
  <si>
    <t>2001 / 2013</t>
  </si>
  <si>
    <t>1987 / 1996</t>
  </si>
  <si>
    <t>14.30 - Event F37 - High Jump - Final - U15 Boys</t>
  </si>
  <si>
    <t>Bruce Ching,  Deb Ching, Margaret Leek</t>
  </si>
  <si>
    <t>Thomas Mills HS</t>
  </si>
  <si>
    <t xml:space="preserve">Culford </t>
  </si>
  <si>
    <t>Debeenham High School</t>
  </si>
  <si>
    <t>Framlingham High School</t>
  </si>
  <si>
    <t>Finborough .School</t>
  </si>
  <si>
    <t xml:space="preserve">Framlingham College </t>
  </si>
  <si>
    <t>Framlingham Prep S</t>
  </si>
  <si>
    <t>Framlingham College P</t>
  </si>
  <si>
    <t>County High School</t>
  </si>
  <si>
    <t>F4 U15 Boys</t>
  </si>
  <si>
    <t>U13B - 14.45m</t>
  </si>
  <si>
    <t>F16 U13G</t>
  </si>
  <si>
    <t>F17 U15 Girls</t>
  </si>
  <si>
    <t>F18 U17 Women</t>
  </si>
  <si>
    <t>F22 - U13 Girls</t>
  </si>
  <si>
    <t>F22 U13 Girls</t>
  </si>
  <si>
    <t>F23 U15 Girls</t>
  </si>
  <si>
    <t>F46 U17 Women</t>
  </si>
  <si>
    <t>F25 U20 Women</t>
  </si>
  <si>
    <t>F26  S Women</t>
  </si>
  <si>
    <t>F27 U13B</t>
  </si>
  <si>
    <t>F28 U15B</t>
  </si>
  <si>
    <t>F29 U17M</t>
  </si>
  <si>
    <t>F30 U20M</t>
  </si>
  <si>
    <t>F31 SM</t>
  </si>
  <si>
    <t>F21 - U5 Boys</t>
  </si>
  <si>
    <t>F32 - U13 Boys</t>
  </si>
  <si>
    <t>F33 - U13 Girls</t>
  </si>
  <si>
    <t>F34 U15 Girls</t>
  </si>
  <si>
    <t>F36 - U17M</t>
  </si>
  <si>
    <t>F37 - U15B</t>
  </si>
  <si>
    <t>F38 U13 Boys</t>
  </si>
  <si>
    <t>F39 U15 Boys</t>
  </si>
  <si>
    <t>F41 U20 Men</t>
  </si>
  <si>
    <t>F43 - U15 Girls</t>
  </si>
  <si>
    <t>F44 - U17 Women</t>
  </si>
  <si>
    <t>F45 - U20 Women</t>
  </si>
  <si>
    <t>F46 - S Women</t>
  </si>
  <si>
    <t>F47 - SM</t>
  </si>
  <si>
    <t>F48 -U17M</t>
  </si>
  <si>
    <t>F49 U13Boys</t>
  </si>
  <si>
    <t>F50 U15 Boys</t>
  </si>
  <si>
    <t>F51 U17M</t>
  </si>
  <si>
    <t>F52 U20M</t>
  </si>
  <si>
    <t>F53 Senior Men</t>
  </si>
  <si>
    <t>F54 - U13 Girls</t>
  </si>
  <si>
    <t>F5 U17 Women  F6 U15 Women  F7 S Women</t>
  </si>
  <si>
    <t>F20- U17 Men</t>
  </si>
  <si>
    <t>F40 U17 Men</t>
  </si>
  <si>
    <t>F42 S Men</t>
  </si>
  <si>
    <t>U15G - 1.69m</t>
  </si>
  <si>
    <t>F13 - U15G</t>
  </si>
  <si>
    <t>Colleen Fuller, Vicky Greenleaf, Noel Moss,, Keith Nicholls,                Jason Kilpatrick, Kerry Kinsey , Claire Smiter-Coe,  Terry McEntee, Fraser Watts,  Mark Salter, Bruce Wilson, Jemma Mills, Clare Wyatt, Nicky King,  Anna Hall, Kevin Hall, Gi Cheung, David Wright, Simon Collett, Claire Wyeth, Michelle Wilson</t>
  </si>
  <si>
    <t>12.07.6</t>
  </si>
  <si>
    <t>8.59.9</t>
  </si>
  <si>
    <t>10.19.4</t>
  </si>
  <si>
    <t>10.29.3</t>
  </si>
  <si>
    <t>2.25.8</t>
  </si>
  <si>
    <t>2.34.1</t>
  </si>
  <si>
    <t>2.38.8</t>
  </si>
  <si>
    <t>2.40.6</t>
  </si>
  <si>
    <t>2.51.6</t>
  </si>
  <si>
    <t>2.52.2</t>
  </si>
  <si>
    <t>3.05.9</t>
  </si>
  <si>
    <t>2.25.4</t>
  </si>
  <si>
    <t>2.27.1</t>
  </si>
  <si>
    <t>2.29.0</t>
  </si>
  <si>
    <t>2.40.1</t>
  </si>
  <si>
    <t>2.44.1</t>
  </si>
  <si>
    <t>2.49.7</t>
  </si>
  <si>
    <t>3.06.4</t>
  </si>
  <si>
    <t>2.37.9</t>
  </si>
  <si>
    <t>2.41.8</t>
  </si>
  <si>
    <t>2.48.0</t>
  </si>
  <si>
    <t>2.51.4</t>
  </si>
  <si>
    <t>2.58.7</t>
  </si>
  <si>
    <t>2.17.6</t>
  </si>
  <si>
    <t>2.22.3</t>
  </si>
  <si>
    <t>2.30.3</t>
  </si>
  <si>
    <t>2.34.4</t>
  </si>
  <si>
    <t>2.41.7</t>
  </si>
  <si>
    <t>2.33.0</t>
  </si>
  <si>
    <t>2.38.0</t>
  </si>
  <si>
    <t>2.47.2</t>
  </si>
  <si>
    <t>2.14.6</t>
  </si>
  <si>
    <t>2.17.2</t>
  </si>
  <si>
    <t>2.18.5</t>
  </si>
  <si>
    <t>2.18.7</t>
  </si>
  <si>
    <t>2.27.5</t>
  </si>
  <si>
    <t>2.50.5</t>
  </si>
  <si>
    <t>1.55.0</t>
  </si>
  <si>
    <t>2.00.5</t>
  </si>
  <si>
    <t>2.01.6</t>
  </si>
  <si>
    <t>2.02.4</t>
  </si>
  <si>
    <t>2.04.6</t>
  </si>
  <si>
    <t>2.47.4</t>
  </si>
  <si>
    <t>1.54.9</t>
  </si>
  <si>
    <t>1.55.4</t>
  </si>
  <si>
    <t>2.02.6</t>
  </si>
  <si>
    <t>2.04.0</t>
  </si>
  <si>
    <t>2.04.5</t>
  </si>
  <si>
    <t>5.22.1</t>
  </si>
  <si>
    <t>5.30.8</t>
  </si>
  <si>
    <t>6.17.0</t>
  </si>
  <si>
    <t>5.00.9</t>
  </si>
  <si>
    <t>5.03.5</t>
  </si>
  <si>
    <t>5.08.2</t>
  </si>
  <si>
    <t>5.13.9</t>
  </si>
  <si>
    <t>5.36.2</t>
  </si>
  <si>
    <t>6.02.8</t>
  </si>
  <si>
    <t>5.04.5</t>
  </si>
  <si>
    <t>5.05.3</t>
  </si>
  <si>
    <t>5.10.5</t>
  </si>
  <si>
    <t>5.13.7</t>
  </si>
  <si>
    <t>5.35.2</t>
  </si>
  <si>
    <t>6.18.5</t>
  </si>
  <si>
    <t>4.33.5</t>
  </si>
  <si>
    <t>5.00.4</t>
  </si>
  <si>
    <t>5.15.4</t>
  </si>
  <si>
    <t>6.08.0</t>
  </si>
  <si>
    <t>4.54.0</t>
  </si>
  <si>
    <t>4.56.0</t>
  </si>
  <si>
    <t>5.02.5</t>
  </si>
  <si>
    <t>5.03.3</t>
  </si>
  <si>
    <t>5.16.6</t>
  </si>
  <si>
    <t>5.49.5</t>
  </si>
  <si>
    <t>4.25.2</t>
  </si>
  <si>
    <t>4.38.1</t>
  </si>
  <si>
    <t>5.06.4</t>
  </si>
  <si>
    <t>5.06.9</t>
  </si>
  <si>
    <t>5.15.9</t>
  </si>
  <si>
    <t>6.44.9</t>
  </si>
  <si>
    <t>4.04.4</t>
  </si>
  <si>
    <t>4.16.1</t>
  </si>
  <si>
    <t>4.19.6</t>
  </si>
  <si>
    <t>1.47.4</t>
  </si>
  <si>
    <t>4.35.3</t>
  </si>
  <si>
    <t>4.41.1</t>
  </si>
  <si>
    <t>4.42.0</t>
  </si>
  <si>
    <t>4.45.2</t>
  </si>
  <si>
    <t>4.07.4</t>
  </si>
  <si>
    <t>4.07.9</t>
  </si>
  <si>
    <t>4.09.4</t>
  </si>
  <si>
    <t>4.19.9</t>
  </si>
  <si>
    <t>4.25.9</t>
  </si>
  <si>
    <t>7.15.0</t>
  </si>
  <si>
    <t>CBP</t>
  </si>
  <si>
    <t>c1</t>
  </si>
  <si>
    <t>c2</t>
  </si>
  <si>
    <t>c3</t>
  </si>
  <si>
    <t>c4</t>
  </si>
  <si>
    <t>c5</t>
  </si>
  <si>
    <t>c6</t>
  </si>
  <si>
    <t>c7</t>
  </si>
  <si>
    <t>c8</t>
  </si>
  <si>
    <t>c5c1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</si>
</sst>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rgb="FFFF0000"/>
      <name val="Arial"/>
      <family val="2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/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quotePrefix="1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10" xfId="0" applyBorder="1"/>
    <xf numFmtId="0" fontId="0" fillId="0" borderId="9" xfId="0" applyBorder="1"/>
    <xf numFmtId="0" fontId="0" fillId="0" borderId="17" xfId="0" applyBorder="1"/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3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/>
    <xf numFmtId="0" fontId="0" fillId="0" borderId="1" xfId="0" applyBorder="1"/>
    <xf numFmtId="0" fontId="0" fillId="0" borderId="43" xfId="0" applyBorder="1" applyAlignment="1">
      <alignment vertical="center"/>
    </xf>
    <xf numFmtId="0" fontId="0" fillId="0" borderId="44" xfId="0" applyBorder="1"/>
    <xf numFmtId="0" fontId="0" fillId="0" borderId="30" xfId="0" applyBorder="1"/>
    <xf numFmtId="0" fontId="0" fillId="0" borderId="37" xfId="0" applyBorder="1"/>
    <xf numFmtId="0" fontId="0" fillId="0" borderId="27" xfId="0" applyBorder="1"/>
    <xf numFmtId="0" fontId="0" fillId="0" borderId="37" xfId="0" applyBorder="1" applyAlignment="1">
      <alignment vertical="center"/>
    </xf>
    <xf numFmtId="0" fontId="0" fillId="0" borderId="46" xfId="0" applyBorder="1"/>
    <xf numFmtId="0" fontId="0" fillId="0" borderId="45" xfId="0" applyBorder="1"/>
    <xf numFmtId="0" fontId="0" fillId="0" borderId="28" xfId="0" applyBorder="1"/>
    <xf numFmtId="0" fontId="0" fillId="0" borderId="29" xfId="0" applyBorder="1"/>
    <xf numFmtId="0" fontId="0" fillId="0" borderId="32" xfId="0" applyBorder="1"/>
    <xf numFmtId="0" fontId="0" fillId="0" borderId="18" xfId="0" applyBorder="1"/>
    <xf numFmtId="0" fontId="0" fillId="0" borderId="19" xfId="0" applyBorder="1"/>
    <xf numFmtId="0" fontId="0" fillId="0" borderId="34" xfId="0" applyBorder="1"/>
    <xf numFmtId="0" fontId="0" fillId="0" borderId="47" xfId="0" applyBorder="1"/>
    <xf numFmtId="0" fontId="0" fillId="0" borderId="48" xfId="0" applyBorder="1"/>
    <xf numFmtId="0" fontId="0" fillId="0" borderId="20" xfId="0" applyBorder="1"/>
    <xf numFmtId="0" fontId="0" fillId="0" borderId="22" xfId="0" applyBorder="1"/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43" xfId="0" applyBorder="1"/>
    <xf numFmtId="0" fontId="14" fillId="0" borderId="0" xfId="0" applyFont="1"/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8" xfId="0" applyFont="1" applyBorder="1" applyAlignment="1">
      <alignment vertical="top" wrapText="1"/>
    </xf>
    <xf numFmtId="0" fontId="15" fillId="0" borderId="59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60" xfId="0" applyFont="1" applyBorder="1" applyAlignment="1">
      <alignment vertical="top" wrapText="1"/>
    </xf>
    <xf numFmtId="164" fontId="15" fillId="0" borderId="60" xfId="0" applyNumberFormat="1" applyFont="1" applyBorder="1" applyAlignment="1">
      <alignment horizontal="center" vertical="top" wrapText="1"/>
    </xf>
    <xf numFmtId="47" fontId="15" fillId="0" borderId="60" xfId="0" applyNumberFormat="1" applyFont="1" applyBorder="1" applyAlignment="1">
      <alignment horizontal="center" vertical="top" wrapText="1"/>
    </xf>
    <xf numFmtId="2" fontId="15" fillId="0" borderId="58" xfId="0" applyNumberFormat="1" applyFont="1" applyBorder="1" applyAlignment="1">
      <alignment horizontal="center" vertical="top" wrapText="1"/>
    </xf>
    <xf numFmtId="0" fontId="15" fillId="0" borderId="58" xfId="0" applyFont="1" applyBorder="1" applyAlignment="1">
      <alignment horizontal="left" vertical="top" wrapText="1"/>
    </xf>
    <xf numFmtId="2" fontId="15" fillId="0" borderId="60" xfId="0" applyNumberFormat="1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left" vertical="top" wrapText="1"/>
    </xf>
    <xf numFmtId="164" fontId="0" fillId="0" borderId="0" xfId="0" quotePrefix="1" applyNumberForma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2" fontId="17" fillId="0" borderId="0" xfId="1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Alignment="1">
      <alignment horizontal="center"/>
    </xf>
    <xf numFmtId="2" fontId="18" fillId="0" borderId="0" xfId="1" applyNumberFormat="1" applyFont="1"/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quotePrefix="1" applyNumberFormat="1"/>
    <xf numFmtId="0" fontId="7" fillId="0" borderId="0" xfId="0" applyFont="1"/>
    <xf numFmtId="0" fontId="15" fillId="0" borderId="0" xfId="0" applyFont="1"/>
    <xf numFmtId="0" fontId="15" fillId="0" borderId="65" xfId="0" applyFont="1" applyBorder="1" applyAlignment="1">
      <alignment vertical="top" wrapText="1"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15" fillId="0" borderId="58" xfId="0" quotePrefix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/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/>
    </xf>
    <xf numFmtId="0" fontId="8" fillId="0" borderId="0" xfId="0" applyFont="1"/>
    <xf numFmtId="0" fontId="23" fillId="0" borderId="0" xfId="0" applyFont="1"/>
    <xf numFmtId="0" fontId="24" fillId="0" borderId="0" xfId="0" applyFont="1"/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4" fontId="0" fillId="0" borderId="0" xfId="0" quotePrefix="1" applyNumberForma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8" fillId="0" borderId="0" xfId="0" applyFont="1"/>
    <xf numFmtId="0" fontId="9" fillId="0" borderId="0" xfId="0" applyFont="1"/>
    <xf numFmtId="0" fontId="29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57" xfId="0" applyFont="1" applyBorder="1" applyAlignment="1">
      <alignment horizontal="center" vertical="top" wrapText="1"/>
    </xf>
    <xf numFmtId="164" fontId="29" fillId="0" borderId="58" xfId="0" applyNumberFormat="1" applyFont="1" applyBorder="1" applyAlignment="1">
      <alignment horizontal="center" vertical="top" wrapText="1"/>
    </xf>
    <xf numFmtId="164" fontId="29" fillId="0" borderId="58" xfId="0" applyNumberFormat="1" applyFont="1" applyBorder="1" applyAlignment="1">
      <alignment vertical="top" wrapText="1"/>
    </xf>
    <xf numFmtId="0" fontId="29" fillId="0" borderId="58" xfId="0" applyFont="1" applyBorder="1" applyAlignment="1">
      <alignment horizontal="center" vertical="top" wrapText="1"/>
    </xf>
    <xf numFmtId="0" fontId="29" fillId="0" borderId="58" xfId="0" applyFont="1" applyBorder="1" applyAlignment="1">
      <alignment vertical="top" wrapText="1"/>
    </xf>
    <xf numFmtId="0" fontId="29" fillId="0" borderId="59" xfId="0" applyFont="1" applyBorder="1" applyAlignment="1">
      <alignment horizontal="center" vertical="top" wrapText="1"/>
    </xf>
    <xf numFmtId="0" fontId="29" fillId="0" borderId="60" xfId="0" applyFont="1" applyBorder="1" applyAlignment="1">
      <alignment horizontal="center" vertical="top" wrapText="1"/>
    </xf>
    <xf numFmtId="0" fontId="29" fillId="0" borderId="60" xfId="0" applyFont="1" applyBorder="1" applyAlignment="1">
      <alignment vertical="top" wrapText="1"/>
    </xf>
    <xf numFmtId="164" fontId="29" fillId="0" borderId="60" xfId="0" applyNumberFormat="1" applyFont="1" applyBorder="1" applyAlignment="1">
      <alignment horizontal="center" vertical="top" wrapText="1"/>
    </xf>
    <xf numFmtId="47" fontId="29" fillId="0" borderId="60" xfId="0" applyNumberFormat="1" applyFont="1" applyBorder="1" applyAlignment="1">
      <alignment horizontal="center" vertical="top" wrapText="1"/>
    </xf>
    <xf numFmtId="2" fontId="29" fillId="0" borderId="58" xfId="0" applyNumberFormat="1" applyFont="1" applyBorder="1" applyAlignment="1">
      <alignment horizontal="center" vertical="top" wrapText="1"/>
    </xf>
    <xf numFmtId="0" fontId="29" fillId="0" borderId="58" xfId="0" applyFont="1" applyBorder="1" applyAlignment="1">
      <alignment horizontal="left" vertical="top" wrapText="1"/>
    </xf>
    <xf numFmtId="2" fontId="29" fillId="0" borderId="60" xfId="0" applyNumberFormat="1" applyFont="1" applyBorder="1" applyAlignment="1">
      <alignment horizontal="center" vertical="top" wrapText="1"/>
    </xf>
    <xf numFmtId="0" fontId="29" fillId="0" borderId="60" xfId="0" applyFont="1" applyBorder="1" applyAlignment="1">
      <alignment horizontal="left" vertical="top" wrapText="1"/>
    </xf>
    <xf numFmtId="0" fontId="29" fillId="0" borderId="61" xfId="0" applyFont="1" applyBorder="1" applyAlignment="1">
      <alignment horizontal="center" vertical="top" wrapText="1"/>
    </xf>
    <xf numFmtId="2" fontId="29" fillId="0" borderId="61" xfId="0" applyNumberFormat="1" applyFont="1" applyBorder="1" applyAlignment="1">
      <alignment horizontal="center" vertical="top" wrapText="1"/>
    </xf>
    <xf numFmtId="0" fontId="29" fillId="0" borderId="62" xfId="0" applyFont="1" applyBorder="1" applyAlignment="1">
      <alignment horizontal="center" vertical="top" wrapText="1"/>
    </xf>
    <xf numFmtId="4" fontId="29" fillId="0" borderId="63" xfId="0" applyNumberFormat="1" applyFont="1" applyBorder="1" applyAlignment="1">
      <alignment horizontal="center" vertical="top" wrapText="1"/>
    </xf>
    <xf numFmtId="0" fontId="29" fillId="0" borderId="63" xfId="0" applyFont="1" applyBorder="1" applyAlignment="1">
      <alignment vertical="top" wrapText="1"/>
    </xf>
    <xf numFmtId="0" fontId="29" fillId="0" borderId="63" xfId="0" applyFont="1" applyBorder="1" applyAlignment="1">
      <alignment horizontal="center" vertical="top" wrapText="1"/>
    </xf>
    <xf numFmtId="0" fontId="9" fillId="0" borderId="59" xfId="0" applyFont="1" applyBorder="1"/>
    <xf numFmtId="0" fontId="29" fillId="0" borderId="59" xfId="0" applyFont="1" applyBorder="1"/>
    <xf numFmtId="0" fontId="29" fillId="0" borderId="59" xfId="0" applyFont="1" applyBorder="1" applyAlignment="1">
      <alignment horizontal="center"/>
    </xf>
    <xf numFmtId="0" fontId="29" fillId="0" borderId="64" xfId="0" applyFont="1" applyBorder="1" applyAlignment="1">
      <alignment horizontal="center" vertical="top" wrapText="1"/>
    </xf>
    <xf numFmtId="0" fontId="29" fillId="0" borderId="65" xfId="0" applyFont="1" applyBorder="1" applyAlignment="1">
      <alignment horizontal="center" vertical="top" wrapText="1"/>
    </xf>
    <xf numFmtId="0" fontId="29" fillId="0" borderId="65" xfId="0" applyFont="1" applyBorder="1" applyAlignment="1">
      <alignment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3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5" fillId="0" borderId="0" xfId="0" applyFont="1" applyAlignment="1">
      <alignment vertical="center"/>
    </xf>
    <xf numFmtId="0" fontId="30" fillId="0" borderId="66" xfId="0" applyFont="1" applyBorder="1" applyAlignment="1">
      <alignment horizontal="center" vertical="top" wrapText="1"/>
    </xf>
    <xf numFmtId="0" fontId="29" fillId="0" borderId="57" xfId="0" applyFont="1" applyBorder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164" fontId="29" fillId="0" borderId="57" xfId="0" applyNumberFormat="1" applyFont="1" applyBorder="1" applyAlignment="1">
      <alignment horizontal="center" vertical="top" wrapText="1"/>
    </xf>
    <xf numFmtId="0" fontId="29" fillId="0" borderId="57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left"/>
    </xf>
    <xf numFmtId="0" fontId="29" fillId="0" borderId="58" xfId="0" quotePrefix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0" fillId="0" borderId="0" xfId="0" applyFont="1"/>
    <xf numFmtId="0" fontId="36" fillId="0" borderId="0" xfId="0" applyFont="1"/>
    <xf numFmtId="0" fontId="29" fillId="0" borderId="6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61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1" fillId="0" borderId="4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5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1" fillId="0" borderId="46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9" fillId="0" borderId="4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</cellXfs>
  <cellStyles count="2">
    <cellStyle name="Normal" xfId="0" builtinId="0"/>
    <cellStyle name="Normal 2 2" xfId="1"/>
  </cellStyles>
  <dxfs count="2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1"/>
  <sheetViews>
    <sheetView workbookViewId="0">
      <pane xSplit="4" ySplit="2" topLeftCell="E245" activePane="bottomRight" state="frozen"/>
      <selection pane="topRight" activeCell="E1" sqref="E1"/>
      <selection pane="bottomLeft" activeCell="A3" sqref="A3"/>
      <selection pane="bottomRight" activeCell="C257" sqref="C257"/>
    </sheetView>
  </sheetViews>
  <sheetFormatPr defaultRowHeight="15" x14ac:dyDescent="0.25"/>
  <cols>
    <col min="2" max="2" width="5.7109375" style="7" customWidth="1"/>
    <col min="3" max="3" width="12.7109375" customWidth="1"/>
    <col min="4" max="4" width="13.7109375" customWidth="1"/>
    <col min="5" max="5" width="18.5703125" customWidth="1"/>
    <col min="6" max="6" width="20.7109375" customWidth="1"/>
    <col min="7" max="7" width="9.28515625" style="7" customWidth="1"/>
    <col min="8" max="8" width="8.42578125" style="7" customWidth="1"/>
    <col min="9" max="9" width="20.7109375" customWidth="1"/>
    <col min="10" max="10" width="9.7109375" customWidth="1"/>
    <col min="11" max="11" width="6.7109375" style="7" customWidth="1"/>
    <col min="12" max="12" width="11" customWidth="1"/>
    <col min="13" max="13" width="8.7109375" style="4" customWidth="1"/>
    <col min="14" max="15" width="6.7109375" style="7" customWidth="1"/>
    <col min="16" max="16" width="5.7109375" style="7" customWidth="1"/>
    <col min="17" max="17" width="13.7109375" customWidth="1"/>
    <col min="18" max="18" width="32" customWidth="1"/>
    <col min="19" max="19" width="5.7109375" style="1" customWidth="1"/>
    <col min="20" max="20" width="9" style="1" customWidth="1"/>
    <col min="21" max="22" width="8.7109375" style="10" customWidth="1"/>
    <col min="23" max="24" width="8.5703125" style="10" customWidth="1"/>
    <col min="25" max="25" width="4.7109375" style="1" customWidth="1"/>
    <col min="26" max="26" width="3.5703125" style="1" bestFit="1" customWidth="1"/>
    <col min="27" max="44" width="4.7109375" style="1" customWidth="1"/>
    <col min="45" max="45" width="4.7109375" style="7" customWidth="1"/>
    <col min="46" max="46" width="9.140625" style="7" customWidth="1"/>
    <col min="47" max="47" width="9.140625" customWidth="1"/>
    <col min="48" max="48" width="5.7109375" customWidth="1"/>
    <col min="49" max="53" width="7.7109375" customWidth="1"/>
    <col min="54" max="56" width="9.140625" customWidth="1"/>
  </cols>
  <sheetData>
    <row r="1" spans="1:60" ht="31.5" customHeight="1" x14ac:dyDescent="0.25">
      <c r="A1" s="2" t="s">
        <v>26</v>
      </c>
      <c r="B1" s="1" t="s">
        <v>0</v>
      </c>
      <c r="C1" s="1" t="s">
        <v>1</v>
      </c>
      <c r="D1" s="1" t="s">
        <v>2</v>
      </c>
      <c r="E1" s="1"/>
      <c r="F1" s="1" t="s">
        <v>3</v>
      </c>
      <c r="G1" s="1" t="s">
        <v>508</v>
      </c>
      <c r="H1" s="1" t="s">
        <v>509</v>
      </c>
      <c r="I1" s="1" t="s">
        <v>510</v>
      </c>
      <c r="J1" s="1" t="s">
        <v>4</v>
      </c>
      <c r="K1" s="6" t="s">
        <v>6</v>
      </c>
      <c r="L1" s="1" t="s">
        <v>5</v>
      </c>
      <c r="M1" s="5"/>
      <c r="N1" s="1" t="s">
        <v>7</v>
      </c>
      <c r="O1" s="1"/>
      <c r="P1" s="1" t="s">
        <v>24</v>
      </c>
      <c r="Q1" s="1" t="s">
        <v>8</v>
      </c>
      <c r="R1" s="1" t="s">
        <v>318</v>
      </c>
      <c r="S1" s="1" t="s">
        <v>32</v>
      </c>
      <c r="T1" s="6" t="s">
        <v>9</v>
      </c>
      <c r="U1" s="9" t="s">
        <v>10</v>
      </c>
      <c r="V1" s="9" t="s">
        <v>11</v>
      </c>
      <c r="W1" s="9" t="s">
        <v>42</v>
      </c>
      <c r="X1" s="9" t="s">
        <v>38</v>
      </c>
      <c r="Y1" s="1" t="s">
        <v>12</v>
      </c>
      <c r="Z1" s="1" t="s">
        <v>13</v>
      </c>
      <c r="AA1" s="1">
        <v>100</v>
      </c>
      <c r="AB1" s="1">
        <v>200</v>
      </c>
      <c r="AC1" s="1">
        <v>300</v>
      </c>
      <c r="AD1" s="1">
        <v>400</v>
      </c>
      <c r="AE1" s="1">
        <v>800</v>
      </c>
      <c r="AF1" s="1">
        <v>1500</v>
      </c>
      <c r="AG1" s="1" t="s">
        <v>14</v>
      </c>
      <c r="AH1" s="1" t="s">
        <v>15</v>
      </c>
      <c r="AI1" s="1" t="s">
        <v>40</v>
      </c>
      <c r="AJ1" s="1" t="s">
        <v>16</v>
      </c>
      <c r="AK1" s="1" t="s">
        <v>17</v>
      </c>
      <c r="AL1" s="1" t="s">
        <v>41</v>
      </c>
      <c r="AM1" s="1" t="s">
        <v>18</v>
      </c>
      <c r="AN1" s="1" t="s">
        <v>19</v>
      </c>
      <c r="AO1" s="1" t="s">
        <v>20</v>
      </c>
      <c r="AP1" s="1" t="s">
        <v>21</v>
      </c>
      <c r="AQ1" s="1" t="s">
        <v>22</v>
      </c>
      <c r="AR1" s="1" t="s">
        <v>23</v>
      </c>
      <c r="AS1" s="1" t="s">
        <v>33</v>
      </c>
      <c r="AT1" s="1" t="s">
        <v>25</v>
      </c>
      <c r="AW1" s="6" t="s">
        <v>39</v>
      </c>
      <c r="AX1" s="6" t="s">
        <v>34</v>
      </c>
      <c r="AY1" s="6" t="s">
        <v>35</v>
      </c>
      <c r="AZ1" s="6" t="s">
        <v>36</v>
      </c>
      <c r="BA1" s="6" t="s">
        <v>37</v>
      </c>
      <c r="BD1" s="6" t="s">
        <v>44</v>
      </c>
      <c r="BE1" s="6" t="s">
        <v>45</v>
      </c>
      <c r="BF1" s="6" t="s">
        <v>48</v>
      </c>
    </row>
    <row r="2" spans="1:60" x14ac:dyDescent="0.25">
      <c r="B2" s="8" t="s">
        <v>26</v>
      </c>
      <c r="C2" s="2" t="s">
        <v>26</v>
      </c>
      <c r="D2" s="2" t="s">
        <v>26</v>
      </c>
      <c r="E2" s="2" t="s">
        <v>26</v>
      </c>
      <c r="F2" s="2" t="s">
        <v>26</v>
      </c>
      <c r="G2" s="8" t="s">
        <v>26</v>
      </c>
      <c r="H2" s="8" t="s">
        <v>26</v>
      </c>
      <c r="I2" s="2" t="s">
        <v>26</v>
      </c>
      <c r="J2" s="2" t="s">
        <v>26</v>
      </c>
      <c r="K2" s="8" t="s">
        <v>26</v>
      </c>
      <c r="L2" s="127" t="s">
        <v>26</v>
      </c>
      <c r="M2" s="100" t="s">
        <v>26</v>
      </c>
      <c r="N2" s="8" t="s">
        <v>26</v>
      </c>
      <c r="O2" s="8" t="s">
        <v>26</v>
      </c>
      <c r="P2" s="8" t="s">
        <v>26</v>
      </c>
      <c r="BD2" t="s">
        <v>25</v>
      </c>
    </row>
    <row r="3" spans="1:60" x14ac:dyDescent="0.25">
      <c r="A3">
        <v>1</v>
      </c>
      <c r="B3" s="7">
        <v>1</v>
      </c>
      <c r="C3" t="s">
        <v>589</v>
      </c>
      <c r="D3" t="s">
        <v>590</v>
      </c>
      <c r="E3" s="2" t="str">
        <f>C3&amp;" "&amp;+D3</f>
        <v>Bob Woolliams</v>
      </c>
      <c r="F3" t="s">
        <v>649</v>
      </c>
      <c r="G3" s="8" t="s">
        <v>508</v>
      </c>
      <c r="H3" s="8" t="s">
        <v>26</v>
      </c>
      <c r="I3" s="2" t="s">
        <v>26</v>
      </c>
      <c r="J3">
        <v>3419144</v>
      </c>
      <c r="K3" t="s">
        <v>287</v>
      </c>
      <c r="L3" s="3">
        <v>20342</v>
      </c>
      <c r="M3" s="4">
        <f t="shared" ref="M3:M34" si="0">L3</f>
        <v>20342</v>
      </c>
      <c r="N3" s="7" t="str">
        <f>IF(M3&lt;=DATA!B$6,"S",IF(M3&lt;=DATA!B$5,"U20",IF(M3&lt;=DATA!B$4,"U17",IF(M3&lt;=DATA!B$3,"U15",IF(M3&lt;=DATA!B$2,"U13"," ")))))</f>
        <v>S</v>
      </c>
      <c r="O3" s="7" t="str">
        <f t="shared" ref="O3:O34" si="1">IF(K3="sm","s",IF(K3="sw","s",LEFT(K3,3)))</f>
        <v>s</v>
      </c>
      <c r="P3" s="7" t="str">
        <f t="shared" ref="P3:P34" si="2">IF(N3=" "," ",IF(N3=O3,"OK","Error"))</f>
        <v>OK</v>
      </c>
      <c r="X3" s="10" t="str">
        <f t="shared" ref="X3:X34" si="3">IF(AT3=" "," ",IF(AT3=1,6,IF(AT3=2,11,IF(AT3=3,15,IF(AT3=4,18,IF(AT3&gt;=5,SUM(18+(AT3-4)*4),""))))))</f>
        <v/>
      </c>
      <c r="AS3" s="7" t="str">
        <f t="shared" ref="AS3:AS34" si="4">IF(K3="U13G","F",IF(K3="U15G","F",IF(K3="u17w","F",IF(K3="U20W","F",IF(K3="SW","F",IF(K3=" "," ","M"))))))</f>
        <v>M</v>
      </c>
      <c r="AT3" s="7">
        <f t="shared" ref="AT3:AT66" si="5">SUM(Y3:AR3)-AU3</f>
        <v>0</v>
      </c>
      <c r="AU3" t="b">
        <f t="shared" ref="AU3:AU66" si="6">IF(AV3=1,IF(AE3=1,IF(AF3=1,1)))</f>
        <v>0</v>
      </c>
      <c r="AV3">
        <f t="shared" ref="AV3:AV66" si="7">IF(N3="u13",1,IF(N3="u15",1,0))</f>
        <v>0</v>
      </c>
      <c r="AW3">
        <f t="shared" ref="AW3:AW66" si="8">IF(AT3=1,1,0)</f>
        <v>0</v>
      </c>
      <c r="AX3">
        <f t="shared" ref="AX3:AX66" si="9">IF(AT3=2,1,0)</f>
        <v>0</v>
      </c>
      <c r="AY3">
        <f t="shared" ref="AY3:AY66" si="10">IF(AT3=3,1,0)</f>
        <v>0</v>
      </c>
      <c r="AZ3">
        <f t="shared" ref="AZ3:AZ66" si="11">IF(AT3=4,1,0)</f>
        <v>0</v>
      </c>
      <c r="BA3">
        <f t="shared" ref="BA3:BA66" si="12">IF(AT3=5,1,0)</f>
        <v>0</v>
      </c>
      <c r="BC3">
        <f t="shared" ref="BC3:BC66" si="13">B3</f>
        <v>1</v>
      </c>
      <c r="BE3">
        <f>IF(BD3=" ",0,IF(B3=0,1,0))</f>
        <v>0</v>
      </c>
      <c r="BF3">
        <f>IF(S3="Y",1,0)</f>
        <v>0</v>
      </c>
      <c r="BH3" s="10" t="e">
        <f>SUM(U3+V3-X3)</f>
        <v>#VALUE!</v>
      </c>
    </row>
    <row r="4" spans="1:60" x14ac:dyDescent="0.25">
      <c r="A4">
        <v>2</v>
      </c>
      <c r="B4" s="7">
        <v>2</v>
      </c>
      <c r="C4" t="s">
        <v>888</v>
      </c>
      <c r="D4" t="s">
        <v>889</v>
      </c>
      <c r="E4" s="2" t="str">
        <f t="shared" ref="E4:E67" si="14">C4&amp;" "&amp;+D4</f>
        <v>Jared Fortune</v>
      </c>
      <c r="F4" t="s">
        <v>649</v>
      </c>
      <c r="G4" s="8" t="s">
        <v>508</v>
      </c>
      <c r="H4" s="8" t="s">
        <v>26</v>
      </c>
      <c r="I4" s="2" t="s">
        <v>26</v>
      </c>
      <c r="J4">
        <v>2745549</v>
      </c>
      <c r="K4" t="s">
        <v>287</v>
      </c>
      <c r="L4" s="3">
        <v>33241</v>
      </c>
      <c r="M4" s="4">
        <f t="shared" si="0"/>
        <v>33241</v>
      </c>
      <c r="N4" s="7" t="str">
        <f>IF(M4&lt;=DATA!B$6,"S",IF(M4&lt;=DATA!B$5,"U20",IF(M4&lt;=DATA!B$4,"U17",IF(M4&lt;=DATA!B$3,"U15",IF(M4&lt;=DATA!B$2,"U13"," ")))))</f>
        <v>S</v>
      </c>
      <c r="O4" s="7" t="str">
        <f t="shared" si="1"/>
        <v>s</v>
      </c>
      <c r="P4" s="7" t="str">
        <f t="shared" si="2"/>
        <v>OK</v>
      </c>
      <c r="X4" s="10" t="str">
        <f t="shared" si="3"/>
        <v/>
      </c>
      <c r="AS4" s="7" t="str">
        <f t="shared" si="4"/>
        <v>M</v>
      </c>
      <c r="AT4" s="7">
        <f t="shared" si="5"/>
        <v>0</v>
      </c>
      <c r="AU4" t="b">
        <f t="shared" si="6"/>
        <v>0</v>
      </c>
      <c r="AV4">
        <f t="shared" si="7"/>
        <v>0</v>
      </c>
      <c r="AW4">
        <f t="shared" si="8"/>
        <v>0</v>
      </c>
      <c r="AX4">
        <f t="shared" si="9"/>
        <v>0</v>
      </c>
      <c r="AY4">
        <f t="shared" si="10"/>
        <v>0</v>
      </c>
      <c r="AZ4">
        <f t="shared" si="11"/>
        <v>0</v>
      </c>
      <c r="BA4">
        <f t="shared" si="12"/>
        <v>0</v>
      </c>
      <c r="BC4">
        <f t="shared" si="13"/>
        <v>2</v>
      </c>
      <c r="BE4">
        <f t="shared" ref="BE4:BE67" si="15">IF(BD4=" ",0,IF(B4=0,1,0))</f>
        <v>0</v>
      </c>
      <c r="BF4">
        <f t="shared" ref="BF4:BF67" si="16">IF(S4="Y",1,0)</f>
        <v>0</v>
      </c>
      <c r="BH4" s="10" t="e">
        <f t="shared" ref="BH4:BH67" si="17">SUM(U4+V4-X4)</f>
        <v>#VALUE!</v>
      </c>
    </row>
    <row r="5" spans="1:60" x14ac:dyDescent="0.25">
      <c r="A5">
        <v>3</v>
      </c>
      <c r="B5" s="7">
        <v>3</v>
      </c>
      <c r="C5" t="s">
        <v>584</v>
      </c>
      <c r="D5" t="s">
        <v>400</v>
      </c>
      <c r="E5" s="2" t="str">
        <f t="shared" si="14"/>
        <v>Oliver Graham</v>
      </c>
      <c r="F5" t="s">
        <v>791</v>
      </c>
      <c r="G5" s="8" t="s">
        <v>508</v>
      </c>
      <c r="H5" s="8" t="s">
        <v>26</v>
      </c>
      <c r="I5" s="2" t="s">
        <v>26</v>
      </c>
      <c r="J5">
        <v>3481992</v>
      </c>
      <c r="K5" t="s">
        <v>287</v>
      </c>
      <c r="L5" s="3">
        <v>37027</v>
      </c>
      <c r="M5" s="4">
        <f t="shared" si="0"/>
        <v>37027</v>
      </c>
      <c r="N5" s="7" t="str">
        <f>IF(M5&lt;=DATA!B$6,"S",IF(M5&lt;=DATA!B$5,"U20",IF(M5&lt;=DATA!B$4,"U17",IF(M5&lt;=DATA!B$3,"U15",IF(M5&lt;=DATA!B$2,"U13"," ")))))</f>
        <v>S</v>
      </c>
      <c r="O5" s="7" t="str">
        <f t="shared" si="1"/>
        <v>s</v>
      </c>
      <c r="P5" s="7" t="str">
        <f t="shared" si="2"/>
        <v>OK</v>
      </c>
      <c r="X5" s="10" t="str">
        <f t="shared" si="3"/>
        <v/>
      </c>
      <c r="AS5" s="7" t="str">
        <f t="shared" si="4"/>
        <v>M</v>
      </c>
      <c r="AT5" s="7">
        <f t="shared" si="5"/>
        <v>0</v>
      </c>
      <c r="AU5" t="b">
        <f t="shared" si="6"/>
        <v>0</v>
      </c>
      <c r="AV5">
        <f t="shared" si="7"/>
        <v>0</v>
      </c>
      <c r="AW5">
        <f t="shared" si="8"/>
        <v>0</v>
      </c>
      <c r="AX5">
        <f t="shared" si="9"/>
        <v>0</v>
      </c>
      <c r="AY5">
        <f t="shared" si="10"/>
        <v>0</v>
      </c>
      <c r="AZ5">
        <f t="shared" si="11"/>
        <v>0</v>
      </c>
      <c r="BA5">
        <f t="shared" si="12"/>
        <v>0</v>
      </c>
      <c r="BC5">
        <f t="shared" si="13"/>
        <v>3</v>
      </c>
      <c r="BE5">
        <f t="shared" si="15"/>
        <v>0</v>
      </c>
      <c r="BF5">
        <f t="shared" si="16"/>
        <v>0</v>
      </c>
      <c r="BH5" s="10" t="e">
        <f t="shared" si="17"/>
        <v>#VALUE!</v>
      </c>
    </row>
    <row r="6" spans="1:60" x14ac:dyDescent="0.25">
      <c r="A6">
        <v>4</v>
      </c>
      <c r="B6" s="7">
        <v>4</v>
      </c>
      <c r="C6" t="s">
        <v>980</v>
      </c>
      <c r="D6" t="s">
        <v>981</v>
      </c>
      <c r="E6" s="2" t="str">
        <f t="shared" si="14"/>
        <v>Shane Lawrence</v>
      </c>
      <c r="F6" t="s">
        <v>1045</v>
      </c>
      <c r="G6" s="8" t="s">
        <v>508</v>
      </c>
      <c r="H6" s="8" t="s">
        <v>26</v>
      </c>
      <c r="I6" s="2" t="s">
        <v>26</v>
      </c>
      <c r="J6">
        <v>3450514</v>
      </c>
      <c r="K6" t="s">
        <v>287</v>
      </c>
      <c r="L6" s="3">
        <v>20734</v>
      </c>
      <c r="M6" s="4">
        <f t="shared" si="0"/>
        <v>20734</v>
      </c>
      <c r="N6" s="7" t="str">
        <f>IF(M6&lt;=DATA!B$6,"S",IF(M6&lt;=DATA!B$5,"U20",IF(M6&lt;=DATA!B$4,"U17",IF(M6&lt;=DATA!B$3,"U15",IF(M6&lt;=DATA!B$2,"U13"," ")))))</f>
        <v>S</v>
      </c>
      <c r="O6" s="7" t="str">
        <f t="shared" si="1"/>
        <v>s</v>
      </c>
      <c r="P6" s="7" t="str">
        <f t="shared" si="2"/>
        <v>OK</v>
      </c>
      <c r="X6" s="10" t="str">
        <f t="shared" si="3"/>
        <v/>
      </c>
      <c r="AS6" s="7" t="str">
        <f t="shared" si="4"/>
        <v>M</v>
      </c>
      <c r="AT6" s="7">
        <f t="shared" si="5"/>
        <v>0</v>
      </c>
      <c r="AU6" t="b">
        <f t="shared" si="6"/>
        <v>0</v>
      </c>
      <c r="AV6">
        <f t="shared" si="7"/>
        <v>0</v>
      </c>
      <c r="AW6">
        <f t="shared" si="8"/>
        <v>0</v>
      </c>
      <c r="AX6">
        <f t="shared" si="9"/>
        <v>0</v>
      </c>
      <c r="AY6">
        <f t="shared" si="10"/>
        <v>0</v>
      </c>
      <c r="AZ6">
        <f t="shared" si="11"/>
        <v>0</v>
      </c>
      <c r="BA6">
        <f t="shared" si="12"/>
        <v>0</v>
      </c>
      <c r="BC6">
        <f t="shared" si="13"/>
        <v>4</v>
      </c>
      <c r="BE6">
        <f t="shared" si="15"/>
        <v>0</v>
      </c>
      <c r="BF6">
        <f t="shared" si="16"/>
        <v>0</v>
      </c>
      <c r="BH6" s="10" t="e">
        <f t="shared" si="17"/>
        <v>#VALUE!</v>
      </c>
    </row>
    <row r="7" spans="1:60" x14ac:dyDescent="0.25">
      <c r="A7">
        <v>5</v>
      </c>
      <c r="B7" s="7">
        <v>5</v>
      </c>
      <c r="C7" t="s">
        <v>585</v>
      </c>
      <c r="D7" t="s">
        <v>586</v>
      </c>
      <c r="E7" s="2" t="str">
        <f t="shared" si="14"/>
        <v>Nathan Laud</v>
      </c>
      <c r="F7" t="s">
        <v>649</v>
      </c>
      <c r="G7" s="8" t="s">
        <v>508</v>
      </c>
      <c r="H7" s="8" t="s">
        <v>26</v>
      </c>
      <c r="I7" s="2" t="s">
        <v>26</v>
      </c>
      <c r="J7">
        <v>2832365</v>
      </c>
      <c r="K7" t="s">
        <v>287</v>
      </c>
      <c r="L7" s="3">
        <v>27679</v>
      </c>
      <c r="M7" s="4">
        <f t="shared" si="0"/>
        <v>27679</v>
      </c>
      <c r="N7" s="7" t="str">
        <f>IF(M7&lt;=DATA!B$6,"S",IF(M7&lt;=DATA!B$5,"U20",IF(M7&lt;=DATA!B$4,"U17",IF(M7&lt;=DATA!B$3,"U15",IF(M7&lt;=DATA!B$2,"U13"," ")))))</f>
        <v>S</v>
      </c>
      <c r="O7" s="7" t="str">
        <f t="shared" si="1"/>
        <v>s</v>
      </c>
      <c r="P7" s="7" t="str">
        <f t="shared" si="2"/>
        <v>OK</v>
      </c>
      <c r="X7" s="10" t="str">
        <f t="shared" si="3"/>
        <v/>
      </c>
      <c r="AS7" s="7" t="str">
        <f t="shared" si="4"/>
        <v>M</v>
      </c>
      <c r="AT7" s="7">
        <f t="shared" si="5"/>
        <v>0</v>
      </c>
      <c r="AU7" t="b">
        <f t="shared" si="6"/>
        <v>0</v>
      </c>
      <c r="AV7">
        <f t="shared" si="7"/>
        <v>0</v>
      </c>
      <c r="AW7">
        <f t="shared" si="8"/>
        <v>0</v>
      </c>
      <c r="AX7">
        <f t="shared" si="9"/>
        <v>0</v>
      </c>
      <c r="AY7">
        <f t="shared" si="10"/>
        <v>0</v>
      </c>
      <c r="AZ7">
        <f t="shared" si="11"/>
        <v>0</v>
      </c>
      <c r="BA7">
        <f t="shared" si="12"/>
        <v>0</v>
      </c>
      <c r="BC7">
        <f t="shared" si="13"/>
        <v>5</v>
      </c>
      <c r="BE7">
        <f t="shared" si="15"/>
        <v>0</v>
      </c>
      <c r="BF7">
        <f t="shared" si="16"/>
        <v>0</v>
      </c>
      <c r="BH7" s="10" t="e">
        <f t="shared" si="17"/>
        <v>#VALUE!</v>
      </c>
    </row>
    <row r="8" spans="1:60" x14ac:dyDescent="0.25">
      <c r="A8">
        <v>6</v>
      </c>
      <c r="B8" s="7">
        <v>6</v>
      </c>
      <c r="C8" t="s">
        <v>641</v>
      </c>
      <c r="D8" t="s">
        <v>740</v>
      </c>
      <c r="E8" s="2" t="str">
        <f t="shared" si="14"/>
        <v>Christopher Kent</v>
      </c>
      <c r="F8" t="s">
        <v>650</v>
      </c>
      <c r="G8" s="8" t="s">
        <v>508</v>
      </c>
      <c r="H8" s="8" t="s">
        <v>26</v>
      </c>
      <c r="I8" s="2" t="s">
        <v>26</v>
      </c>
      <c r="J8">
        <v>3808791</v>
      </c>
      <c r="K8" t="s">
        <v>287</v>
      </c>
      <c r="L8" s="3">
        <v>27059</v>
      </c>
      <c r="M8" s="4">
        <f t="shared" si="0"/>
        <v>27059</v>
      </c>
      <c r="N8" s="7" t="str">
        <f>IF(M8&lt;=DATA!B$6,"S",IF(M8&lt;=DATA!B$5,"U20",IF(M8&lt;=DATA!B$4,"U17",IF(M8&lt;=DATA!B$3,"U15",IF(M8&lt;=DATA!B$2,"U13"," ")))))</f>
        <v>S</v>
      </c>
      <c r="O8" s="7" t="str">
        <f t="shared" si="1"/>
        <v>s</v>
      </c>
      <c r="P8" s="7" t="str">
        <f t="shared" si="2"/>
        <v>OK</v>
      </c>
      <c r="X8" s="10" t="str">
        <f t="shared" si="3"/>
        <v/>
      </c>
      <c r="AS8" s="7" t="str">
        <f t="shared" si="4"/>
        <v>M</v>
      </c>
      <c r="AT8" s="7">
        <f t="shared" si="5"/>
        <v>0</v>
      </c>
      <c r="AU8" t="b">
        <f t="shared" si="6"/>
        <v>0</v>
      </c>
      <c r="AV8">
        <f t="shared" si="7"/>
        <v>0</v>
      </c>
      <c r="AW8">
        <f t="shared" si="8"/>
        <v>0</v>
      </c>
      <c r="AX8">
        <f t="shared" si="9"/>
        <v>0</v>
      </c>
      <c r="AY8">
        <f t="shared" si="10"/>
        <v>0</v>
      </c>
      <c r="AZ8">
        <f t="shared" si="11"/>
        <v>0</v>
      </c>
      <c r="BA8">
        <f t="shared" si="12"/>
        <v>0</v>
      </c>
      <c r="BC8">
        <f t="shared" si="13"/>
        <v>6</v>
      </c>
      <c r="BE8">
        <f t="shared" si="15"/>
        <v>0</v>
      </c>
      <c r="BF8">
        <f t="shared" si="16"/>
        <v>0</v>
      </c>
      <c r="BH8" s="10" t="e">
        <f t="shared" si="17"/>
        <v>#VALUE!</v>
      </c>
    </row>
    <row r="9" spans="1:60" x14ac:dyDescent="0.25">
      <c r="A9">
        <v>7</v>
      </c>
      <c r="B9" s="7">
        <v>7</v>
      </c>
      <c r="C9" t="s">
        <v>823</v>
      </c>
      <c r="D9" t="s">
        <v>982</v>
      </c>
      <c r="E9" s="2" t="str">
        <f t="shared" si="14"/>
        <v>David Bush</v>
      </c>
      <c r="F9" t="s">
        <v>1046</v>
      </c>
      <c r="G9" s="8" t="s">
        <v>508</v>
      </c>
      <c r="H9" s="8" t="s">
        <v>26</v>
      </c>
      <c r="I9" s="2" t="s">
        <v>26</v>
      </c>
      <c r="J9">
        <v>2727755</v>
      </c>
      <c r="K9" t="s">
        <v>287</v>
      </c>
      <c r="L9" s="3">
        <v>33946</v>
      </c>
      <c r="M9" s="4">
        <f t="shared" si="0"/>
        <v>33946</v>
      </c>
      <c r="N9" s="7" t="str">
        <f>IF(M9&lt;=DATA!B$6,"S",IF(M9&lt;=DATA!B$5,"U20",IF(M9&lt;=DATA!B$4,"U17",IF(M9&lt;=DATA!B$3,"U15",IF(M9&lt;=DATA!B$2,"U13"," ")))))</f>
        <v>S</v>
      </c>
      <c r="O9" s="7" t="str">
        <f t="shared" si="1"/>
        <v>s</v>
      </c>
      <c r="P9" s="7" t="str">
        <f t="shared" si="2"/>
        <v>OK</v>
      </c>
      <c r="X9" s="10" t="str">
        <f t="shared" si="3"/>
        <v/>
      </c>
      <c r="AS9" s="7" t="str">
        <f t="shared" si="4"/>
        <v>M</v>
      </c>
      <c r="AT9" s="7">
        <f t="shared" si="5"/>
        <v>0</v>
      </c>
      <c r="AU9" t="b">
        <f t="shared" si="6"/>
        <v>0</v>
      </c>
      <c r="AV9">
        <f t="shared" si="7"/>
        <v>0</v>
      </c>
      <c r="AW9">
        <f t="shared" si="8"/>
        <v>0</v>
      </c>
      <c r="AX9">
        <f t="shared" si="9"/>
        <v>0</v>
      </c>
      <c r="AY9">
        <f t="shared" si="10"/>
        <v>0</v>
      </c>
      <c r="AZ9">
        <f t="shared" si="11"/>
        <v>0</v>
      </c>
      <c r="BA9">
        <f t="shared" si="12"/>
        <v>0</v>
      </c>
      <c r="BC9">
        <f t="shared" si="13"/>
        <v>7</v>
      </c>
      <c r="BE9">
        <f t="shared" si="15"/>
        <v>0</v>
      </c>
      <c r="BF9">
        <f t="shared" si="16"/>
        <v>0</v>
      </c>
      <c r="BH9" s="10" t="e">
        <f t="shared" si="17"/>
        <v>#VALUE!</v>
      </c>
    </row>
    <row r="10" spans="1:60" x14ac:dyDescent="0.25">
      <c r="A10">
        <v>8</v>
      </c>
      <c r="B10" s="7">
        <v>8</v>
      </c>
      <c r="C10" t="s">
        <v>604</v>
      </c>
      <c r="D10" t="s">
        <v>765</v>
      </c>
      <c r="E10" s="2" t="str">
        <f t="shared" si="14"/>
        <v>James Smith</v>
      </c>
      <c r="F10" t="s">
        <v>839</v>
      </c>
      <c r="G10" s="8" t="s">
        <v>508</v>
      </c>
      <c r="H10" s="8" t="s">
        <v>26</v>
      </c>
      <c r="I10" s="2" t="s">
        <v>26</v>
      </c>
      <c r="J10">
        <v>2912451</v>
      </c>
      <c r="K10" t="s">
        <v>287</v>
      </c>
      <c r="L10" s="3">
        <v>29070</v>
      </c>
      <c r="M10" s="4">
        <f t="shared" si="0"/>
        <v>29070</v>
      </c>
      <c r="N10" s="7" t="str">
        <f>IF(M10&lt;=DATA!B$6,"S",IF(M10&lt;=DATA!B$5,"U20",IF(M10&lt;=DATA!B$4,"U17",IF(M10&lt;=DATA!B$3,"U15",IF(M10&lt;=DATA!B$2,"U13"," ")))))</f>
        <v>S</v>
      </c>
      <c r="O10" s="7" t="str">
        <f t="shared" si="1"/>
        <v>s</v>
      </c>
      <c r="P10" s="7" t="str">
        <f t="shared" si="2"/>
        <v>OK</v>
      </c>
      <c r="X10" s="10" t="str">
        <f t="shared" si="3"/>
        <v/>
      </c>
      <c r="AS10" s="7" t="str">
        <f t="shared" si="4"/>
        <v>M</v>
      </c>
      <c r="AT10" s="7">
        <f t="shared" si="5"/>
        <v>0</v>
      </c>
      <c r="AU10" t="b">
        <f t="shared" si="6"/>
        <v>0</v>
      </c>
      <c r="AV10">
        <f t="shared" si="7"/>
        <v>0</v>
      </c>
      <c r="AW10">
        <f t="shared" si="8"/>
        <v>0</v>
      </c>
      <c r="AX10">
        <f t="shared" si="9"/>
        <v>0</v>
      </c>
      <c r="AY10">
        <f t="shared" si="10"/>
        <v>0</v>
      </c>
      <c r="AZ10">
        <f t="shared" si="11"/>
        <v>0</v>
      </c>
      <c r="BA10">
        <f t="shared" si="12"/>
        <v>0</v>
      </c>
      <c r="BC10">
        <f t="shared" si="13"/>
        <v>8</v>
      </c>
      <c r="BE10">
        <f t="shared" si="15"/>
        <v>0</v>
      </c>
      <c r="BF10">
        <f t="shared" si="16"/>
        <v>0</v>
      </c>
      <c r="BH10" s="10" t="e">
        <f t="shared" si="17"/>
        <v>#VALUE!</v>
      </c>
    </row>
    <row r="11" spans="1:60" x14ac:dyDescent="0.25">
      <c r="A11">
        <v>9</v>
      </c>
      <c r="B11" s="7">
        <v>9</v>
      </c>
      <c r="C11" t="s">
        <v>803</v>
      </c>
      <c r="D11" t="s">
        <v>804</v>
      </c>
      <c r="E11" s="2" t="str">
        <f t="shared" si="14"/>
        <v>Rhys MacDonald</v>
      </c>
      <c r="F11" t="s">
        <v>649</v>
      </c>
      <c r="G11" s="8" t="s">
        <v>508</v>
      </c>
      <c r="H11" s="8" t="s">
        <v>509</v>
      </c>
      <c r="I11" t="s">
        <v>735</v>
      </c>
      <c r="J11">
        <v>2713026</v>
      </c>
      <c r="K11" t="s">
        <v>287</v>
      </c>
      <c r="L11" s="3">
        <v>33506</v>
      </c>
      <c r="M11" s="4">
        <f t="shared" si="0"/>
        <v>33506</v>
      </c>
      <c r="N11" s="7" t="str">
        <f>IF(M11&lt;=DATA!B$6,"S",IF(M11&lt;=DATA!B$5,"U20",IF(M11&lt;=DATA!B$4,"U17",IF(M11&lt;=DATA!B$3,"U15",IF(M11&lt;=DATA!B$2,"U13"," ")))))</f>
        <v>S</v>
      </c>
      <c r="O11" s="7" t="str">
        <f t="shared" si="1"/>
        <v>s</v>
      </c>
      <c r="P11" s="7" t="str">
        <f t="shared" si="2"/>
        <v>OK</v>
      </c>
      <c r="X11" s="10" t="str">
        <f t="shared" si="3"/>
        <v/>
      </c>
      <c r="AS11" s="7" t="str">
        <f t="shared" si="4"/>
        <v>M</v>
      </c>
      <c r="AT11" s="7">
        <f t="shared" si="5"/>
        <v>0</v>
      </c>
      <c r="AU11" t="b">
        <f t="shared" si="6"/>
        <v>0</v>
      </c>
      <c r="AV11">
        <f t="shared" si="7"/>
        <v>0</v>
      </c>
      <c r="AW11">
        <f t="shared" si="8"/>
        <v>0</v>
      </c>
      <c r="AX11">
        <f t="shared" si="9"/>
        <v>0</v>
      </c>
      <c r="AY11">
        <f t="shared" si="10"/>
        <v>0</v>
      </c>
      <c r="AZ11">
        <f t="shared" si="11"/>
        <v>0</v>
      </c>
      <c r="BA11">
        <f t="shared" si="12"/>
        <v>0</v>
      </c>
      <c r="BC11">
        <f t="shared" si="13"/>
        <v>9</v>
      </c>
      <c r="BE11">
        <f t="shared" si="15"/>
        <v>0</v>
      </c>
      <c r="BF11">
        <f t="shared" si="16"/>
        <v>0</v>
      </c>
      <c r="BH11" s="10" t="e">
        <f t="shared" si="17"/>
        <v>#VALUE!</v>
      </c>
    </row>
    <row r="12" spans="1:60" x14ac:dyDescent="0.25">
      <c r="A12">
        <v>10</v>
      </c>
      <c r="B12" s="7">
        <v>10</v>
      </c>
      <c r="C12" t="s">
        <v>983</v>
      </c>
      <c r="D12" t="s">
        <v>642</v>
      </c>
      <c r="E12" s="2" t="str">
        <f t="shared" si="14"/>
        <v>Aiden Thompson</v>
      </c>
      <c r="F12" t="s">
        <v>656</v>
      </c>
      <c r="G12" s="8" t="s">
        <v>508</v>
      </c>
      <c r="H12" s="8" t="s">
        <v>509</v>
      </c>
      <c r="I12" t="s">
        <v>1048</v>
      </c>
      <c r="J12">
        <v>4035593</v>
      </c>
      <c r="K12" t="s">
        <v>294</v>
      </c>
      <c r="L12" s="3">
        <v>41217</v>
      </c>
      <c r="M12" s="4">
        <f t="shared" si="0"/>
        <v>41217</v>
      </c>
      <c r="N12" s="7" t="str">
        <f>IF(M12&lt;=DATA!B$6,"S",IF(M12&lt;=DATA!B$5,"U20",IF(M12&lt;=DATA!B$4,"U17",IF(M12&lt;=DATA!B$3,"U15",IF(M12&lt;=DATA!B$2,"U13"," ")))))</f>
        <v xml:space="preserve"> </v>
      </c>
      <c r="O12" s="7" t="str">
        <f t="shared" si="1"/>
        <v>U13</v>
      </c>
      <c r="P12" s="7" t="str">
        <f t="shared" si="2"/>
        <v xml:space="preserve"> </v>
      </c>
      <c r="X12" s="10" t="str">
        <f t="shared" si="3"/>
        <v/>
      </c>
      <c r="AS12" s="7" t="str">
        <f t="shared" si="4"/>
        <v>M</v>
      </c>
      <c r="AT12" s="7">
        <f t="shared" si="5"/>
        <v>0</v>
      </c>
      <c r="AU12" t="b">
        <f t="shared" si="6"/>
        <v>0</v>
      </c>
      <c r="AV12">
        <f t="shared" si="7"/>
        <v>0</v>
      </c>
      <c r="AW12">
        <f t="shared" si="8"/>
        <v>0</v>
      </c>
      <c r="AX12">
        <f t="shared" si="9"/>
        <v>0</v>
      </c>
      <c r="AY12">
        <f t="shared" si="10"/>
        <v>0</v>
      </c>
      <c r="AZ12">
        <f t="shared" si="11"/>
        <v>0</v>
      </c>
      <c r="BA12">
        <f t="shared" si="12"/>
        <v>0</v>
      </c>
      <c r="BC12">
        <f t="shared" si="13"/>
        <v>10</v>
      </c>
      <c r="BE12">
        <f t="shared" si="15"/>
        <v>0</v>
      </c>
      <c r="BF12">
        <f t="shared" si="16"/>
        <v>0</v>
      </c>
      <c r="BH12" s="10" t="e">
        <f t="shared" si="17"/>
        <v>#VALUE!</v>
      </c>
    </row>
    <row r="13" spans="1:60" x14ac:dyDescent="0.25">
      <c r="A13">
        <v>11</v>
      </c>
      <c r="B13" s="7">
        <v>11</v>
      </c>
      <c r="C13" t="s">
        <v>599</v>
      </c>
      <c r="D13" t="s">
        <v>810</v>
      </c>
      <c r="E13" s="2" t="str">
        <f t="shared" si="14"/>
        <v>Thomas Freeman</v>
      </c>
      <c r="F13" t="s">
        <v>649</v>
      </c>
      <c r="G13" s="8" t="s">
        <v>508</v>
      </c>
      <c r="H13" s="8" t="s">
        <v>509</v>
      </c>
      <c r="I13" t="s">
        <v>673</v>
      </c>
      <c r="J13">
        <v>4019191</v>
      </c>
      <c r="K13" t="s">
        <v>294</v>
      </c>
      <c r="L13" s="3">
        <v>41017</v>
      </c>
      <c r="M13" s="4">
        <f t="shared" si="0"/>
        <v>41017</v>
      </c>
      <c r="N13" s="7" t="str">
        <f>IF(M13&lt;=DATA!B$6,"S",IF(M13&lt;=DATA!B$5,"U20",IF(M13&lt;=DATA!B$4,"U17",IF(M13&lt;=DATA!B$3,"U15",IF(M13&lt;=DATA!B$2,"U13"," ")))))</f>
        <v>U13</v>
      </c>
      <c r="O13" s="7" t="str">
        <f t="shared" si="1"/>
        <v>U13</v>
      </c>
      <c r="P13" s="7" t="str">
        <f t="shared" si="2"/>
        <v>OK</v>
      </c>
      <c r="X13" s="10" t="str">
        <f t="shared" si="3"/>
        <v/>
      </c>
      <c r="AS13" s="7" t="str">
        <f t="shared" si="4"/>
        <v>M</v>
      </c>
      <c r="AT13" s="7">
        <f t="shared" si="5"/>
        <v>0</v>
      </c>
      <c r="AU13" t="b">
        <f t="shared" si="6"/>
        <v>0</v>
      </c>
      <c r="AV13">
        <f t="shared" si="7"/>
        <v>1</v>
      </c>
      <c r="AW13">
        <f t="shared" si="8"/>
        <v>0</v>
      </c>
      <c r="AX13">
        <f t="shared" si="9"/>
        <v>0</v>
      </c>
      <c r="AY13">
        <f t="shared" si="10"/>
        <v>0</v>
      </c>
      <c r="AZ13">
        <f t="shared" si="11"/>
        <v>0</v>
      </c>
      <c r="BA13">
        <f t="shared" si="12"/>
        <v>0</v>
      </c>
      <c r="BC13">
        <f t="shared" si="13"/>
        <v>11</v>
      </c>
      <c r="BE13">
        <f t="shared" si="15"/>
        <v>0</v>
      </c>
      <c r="BF13">
        <f t="shared" si="16"/>
        <v>0</v>
      </c>
      <c r="BH13" s="10" t="e">
        <f t="shared" si="17"/>
        <v>#VALUE!</v>
      </c>
    </row>
    <row r="14" spans="1:60" x14ac:dyDescent="0.25">
      <c r="A14">
        <v>12</v>
      </c>
      <c r="B14" s="7">
        <v>12</v>
      </c>
      <c r="C14" t="s">
        <v>643</v>
      </c>
      <c r="D14" t="s">
        <v>984</v>
      </c>
      <c r="E14" s="2" t="str">
        <f t="shared" si="14"/>
        <v>Arthur Robinson</v>
      </c>
      <c r="F14" t="s">
        <v>734</v>
      </c>
      <c r="G14" s="8" t="s">
        <v>508</v>
      </c>
      <c r="H14" s="8" t="s">
        <v>26</v>
      </c>
      <c r="I14" s="2" t="s">
        <v>26</v>
      </c>
      <c r="J14">
        <v>4090597</v>
      </c>
      <c r="K14" t="s">
        <v>294</v>
      </c>
      <c r="L14" s="3">
        <v>41463</v>
      </c>
      <c r="M14" s="4">
        <f t="shared" si="0"/>
        <v>41463</v>
      </c>
      <c r="N14" s="7" t="str">
        <f>IF(M14&lt;=DATA!B$6,"S",IF(M14&lt;=DATA!B$5,"U20",IF(M14&lt;=DATA!B$4,"U17",IF(M14&lt;=DATA!B$3,"U15",IF(M14&lt;=DATA!B$2,"U13"," ")))))</f>
        <v xml:space="preserve"> </v>
      </c>
      <c r="O14" s="7" t="str">
        <f t="shared" si="1"/>
        <v>U13</v>
      </c>
      <c r="P14" s="7" t="str">
        <f t="shared" si="2"/>
        <v xml:space="preserve"> </v>
      </c>
      <c r="X14" s="10" t="str">
        <f t="shared" si="3"/>
        <v/>
      </c>
      <c r="AS14" s="7" t="str">
        <f t="shared" si="4"/>
        <v>M</v>
      </c>
      <c r="AT14" s="7">
        <f t="shared" si="5"/>
        <v>0</v>
      </c>
      <c r="AU14" t="b">
        <f t="shared" si="6"/>
        <v>0</v>
      </c>
      <c r="AV14">
        <f t="shared" si="7"/>
        <v>0</v>
      </c>
      <c r="AW14">
        <f t="shared" si="8"/>
        <v>0</v>
      </c>
      <c r="AX14">
        <f t="shared" si="9"/>
        <v>0</v>
      </c>
      <c r="AY14">
        <f t="shared" si="10"/>
        <v>0</v>
      </c>
      <c r="AZ14">
        <f t="shared" si="11"/>
        <v>0</v>
      </c>
      <c r="BA14">
        <f t="shared" si="12"/>
        <v>0</v>
      </c>
      <c r="BC14">
        <f t="shared" si="13"/>
        <v>12</v>
      </c>
      <c r="BE14">
        <f t="shared" si="15"/>
        <v>0</v>
      </c>
      <c r="BF14">
        <f t="shared" si="16"/>
        <v>0</v>
      </c>
      <c r="BH14" s="10" t="e">
        <f t="shared" si="17"/>
        <v>#VALUE!</v>
      </c>
    </row>
    <row r="15" spans="1:60" x14ac:dyDescent="0.25">
      <c r="A15">
        <v>13</v>
      </c>
      <c r="B15" s="7">
        <v>13</v>
      </c>
      <c r="C15" t="s">
        <v>806</v>
      </c>
      <c r="D15" t="s">
        <v>807</v>
      </c>
      <c r="E15" s="2" t="str">
        <f t="shared" si="14"/>
        <v>Charles Cass-Courtney</v>
      </c>
      <c r="F15" t="s">
        <v>650</v>
      </c>
      <c r="G15" s="8" t="s">
        <v>508</v>
      </c>
      <c r="H15" s="8" t="s">
        <v>26</v>
      </c>
      <c r="I15" s="2" t="s">
        <v>26</v>
      </c>
      <c r="J15">
        <v>4011019</v>
      </c>
      <c r="K15" t="s">
        <v>294</v>
      </c>
      <c r="L15" s="3">
        <v>40979</v>
      </c>
      <c r="M15" s="4">
        <f t="shared" si="0"/>
        <v>40979</v>
      </c>
      <c r="N15" s="7" t="str">
        <f>IF(M15&lt;=DATA!B$6,"S",IF(M15&lt;=DATA!B$5,"U20",IF(M15&lt;=DATA!B$4,"U17",IF(M15&lt;=DATA!B$3,"U15",IF(M15&lt;=DATA!B$2,"U13"," ")))))</f>
        <v>U13</v>
      </c>
      <c r="O15" s="7" t="str">
        <f t="shared" si="1"/>
        <v>U13</v>
      </c>
      <c r="P15" s="7" t="str">
        <f t="shared" si="2"/>
        <v>OK</v>
      </c>
      <c r="X15" s="10" t="str">
        <f t="shared" si="3"/>
        <v/>
      </c>
      <c r="AS15" s="7" t="str">
        <f t="shared" si="4"/>
        <v>M</v>
      </c>
      <c r="AT15" s="7">
        <f t="shared" si="5"/>
        <v>0</v>
      </c>
      <c r="AU15" t="b">
        <f t="shared" si="6"/>
        <v>0</v>
      </c>
      <c r="AV15">
        <f t="shared" si="7"/>
        <v>1</v>
      </c>
      <c r="AW15">
        <f t="shared" si="8"/>
        <v>0</v>
      </c>
      <c r="AX15">
        <f t="shared" si="9"/>
        <v>0</v>
      </c>
      <c r="AY15">
        <f t="shared" si="10"/>
        <v>0</v>
      </c>
      <c r="AZ15">
        <f t="shared" si="11"/>
        <v>0</v>
      </c>
      <c r="BA15">
        <f t="shared" si="12"/>
        <v>0</v>
      </c>
      <c r="BC15">
        <f t="shared" si="13"/>
        <v>13</v>
      </c>
      <c r="BE15">
        <f t="shared" si="15"/>
        <v>0</v>
      </c>
      <c r="BF15">
        <f t="shared" si="16"/>
        <v>0</v>
      </c>
      <c r="BH15" s="10" t="e">
        <f t="shared" si="17"/>
        <v>#VALUE!</v>
      </c>
    </row>
    <row r="16" spans="1:60" x14ac:dyDescent="0.25">
      <c r="A16">
        <v>14</v>
      </c>
      <c r="B16" s="7">
        <v>14</v>
      </c>
      <c r="C16" t="s">
        <v>805</v>
      </c>
      <c r="D16" t="s">
        <v>603</v>
      </c>
      <c r="E16" s="2" t="str">
        <f t="shared" si="14"/>
        <v>Matthew Blackwell</v>
      </c>
      <c r="F16" t="s">
        <v>652</v>
      </c>
      <c r="G16" s="8" t="s">
        <v>508</v>
      </c>
      <c r="H16" s="8" t="s">
        <v>509</v>
      </c>
      <c r="I16" t="s">
        <v>1049</v>
      </c>
      <c r="J16">
        <v>3999445</v>
      </c>
      <c r="K16" t="s">
        <v>294</v>
      </c>
      <c r="L16" s="3">
        <v>41092</v>
      </c>
      <c r="M16" s="4">
        <f t="shared" si="0"/>
        <v>41092</v>
      </c>
      <c r="N16" s="7" t="str">
        <f>IF(M16&lt;=DATA!B$6,"S",IF(M16&lt;=DATA!B$5,"U20",IF(M16&lt;=DATA!B$4,"U17",IF(M16&lt;=DATA!B$3,"U15",IF(M16&lt;=DATA!B$2,"U13"," ")))))</f>
        <v>U13</v>
      </c>
      <c r="O16" s="7" t="str">
        <f t="shared" si="1"/>
        <v>U13</v>
      </c>
      <c r="P16" s="7" t="str">
        <f t="shared" si="2"/>
        <v>OK</v>
      </c>
      <c r="X16" s="10" t="str">
        <f t="shared" si="3"/>
        <v/>
      </c>
      <c r="AS16" s="7" t="str">
        <f t="shared" si="4"/>
        <v>M</v>
      </c>
      <c r="AT16" s="7">
        <f t="shared" si="5"/>
        <v>0</v>
      </c>
      <c r="AU16" t="b">
        <f t="shared" si="6"/>
        <v>0</v>
      </c>
      <c r="AV16">
        <f t="shared" si="7"/>
        <v>1</v>
      </c>
      <c r="AW16">
        <f t="shared" si="8"/>
        <v>0</v>
      </c>
      <c r="AX16">
        <f t="shared" si="9"/>
        <v>0</v>
      </c>
      <c r="AY16">
        <f t="shared" si="10"/>
        <v>0</v>
      </c>
      <c r="AZ16">
        <f t="shared" si="11"/>
        <v>0</v>
      </c>
      <c r="BA16">
        <f t="shared" si="12"/>
        <v>0</v>
      </c>
      <c r="BC16">
        <f t="shared" si="13"/>
        <v>14</v>
      </c>
      <c r="BE16">
        <f t="shared" si="15"/>
        <v>0</v>
      </c>
      <c r="BF16">
        <f t="shared" si="16"/>
        <v>0</v>
      </c>
      <c r="BH16" s="10" t="e">
        <f t="shared" si="17"/>
        <v>#VALUE!</v>
      </c>
    </row>
    <row r="17" spans="1:60" x14ac:dyDescent="0.25">
      <c r="A17">
        <v>15</v>
      </c>
      <c r="B17" s="7">
        <v>15</v>
      </c>
      <c r="C17" t="s">
        <v>806</v>
      </c>
      <c r="D17" t="s">
        <v>985</v>
      </c>
      <c r="E17" s="2" t="str">
        <f t="shared" si="14"/>
        <v>Charles Parry</v>
      </c>
      <c r="F17" t="s">
        <v>1202</v>
      </c>
      <c r="G17" s="8" t="s">
        <v>508</v>
      </c>
      <c r="H17" s="8" t="s">
        <v>509</v>
      </c>
      <c r="I17" t="s">
        <v>793</v>
      </c>
      <c r="K17" t="s">
        <v>294</v>
      </c>
      <c r="L17" s="3">
        <v>40844</v>
      </c>
      <c r="M17" s="4">
        <f t="shared" si="0"/>
        <v>40844</v>
      </c>
      <c r="N17" s="7" t="str">
        <f>IF(M17&lt;=DATA!B$6,"S",IF(M17&lt;=DATA!B$5,"U20",IF(M17&lt;=DATA!B$4,"U17",IF(M17&lt;=DATA!B$3,"U15",IF(M17&lt;=DATA!B$2,"U13"," ")))))</f>
        <v>U13</v>
      </c>
      <c r="O17" s="7" t="str">
        <f t="shared" si="1"/>
        <v>U13</v>
      </c>
      <c r="P17" s="7" t="str">
        <f t="shared" si="2"/>
        <v>OK</v>
      </c>
      <c r="X17" s="10" t="str">
        <f t="shared" si="3"/>
        <v/>
      </c>
      <c r="AS17" s="7" t="str">
        <f t="shared" si="4"/>
        <v>M</v>
      </c>
      <c r="AT17" s="7">
        <f t="shared" si="5"/>
        <v>0</v>
      </c>
      <c r="AU17" t="b">
        <f t="shared" si="6"/>
        <v>0</v>
      </c>
      <c r="AV17">
        <f t="shared" si="7"/>
        <v>1</v>
      </c>
      <c r="AW17">
        <f t="shared" si="8"/>
        <v>0</v>
      </c>
      <c r="AX17">
        <f t="shared" si="9"/>
        <v>0</v>
      </c>
      <c r="AY17">
        <f t="shared" si="10"/>
        <v>0</v>
      </c>
      <c r="AZ17">
        <f t="shared" si="11"/>
        <v>0</v>
      </c>
      <c r="BA17">
        <f t="shared" si="12"/>
        <v>0</v>
      </c>
      <c r="BC17">
        <f t="shared" si="13"/>
        <v>15</v>
      </c>
      <c r="BE17">
        <f t="shared" si="15"/>
        <v>0</v>
      </c>
      <c r="BF17">
        <f t="shared" si="16"/>
        <v>0</v>
      </c>
      <c r="BH17" s="10" t="e">
        <f t="shared" si="17"/>
        <v>#VALUE!</v>
      </c>
    </row>
    <row r="18" spans="1:60" x14ac:dyDescent="0.25">
      <c r="A18">
        <v>16</v>
      </c>
      <c r="B18" s="7">
        <v>16</v>
      </c>
      <c r="C18" t="s">
        <v>986</v>
      </c>
      <c r="D18" t="s">
        <v>987</v>
      </c>
      <c r="E18" s="2" t="str">
        <f t="shared" si="14"/>
        <v>Bay Lyles</v>
      </c>
      <c r="F18" t="s">
        <v>1203</v>
      </c>
      <c r="G18" s="8" t="s">
        <v>508</v>
      </c>
      <c r="H18" s="8" t="s">
        <v>509</v>
      </c>
      <c r="I18" t="s">
        <v>1050</v>
      </c>
      <c r="K18" t="s">
        <v>294</v>
      </c>
      <c r="L18" s="3">
        <v>41208</v>
      </c>
      <c r="M18" s="4">
        <f t="shared" si="0"/>
        <v>41208</v>
      </c>
      <c r="N18" s="7" t="str">
        <f>IF(M18&lt;=DATA!B$6,"S",IF(M18&lt;=DATA!B$5,"U20",IF(M18&lt;=DATA!B$4,"U17",IF(M18&lt;=DATA!B$3,"U15",IF(M18&lt;=DATA!B$2,"U13"," ")))))</f>
        <v xml:space="preserve"> </v>
      </c>
      <c r="O18" s="7" t="str">
        <f t="shared" si="1"/>
        <v>U13</v>
      </c>
      <c r="P18" s="7" t="str">
        <f t="shared" si="2"/>
        <v xml:space="preserve"> </v>
      </c>
      <c r="X18" s="10" t="str">
        <f t="shared" si="3"/>
        <v/>
      </c>
      <c r="AS18" s="7" t="str">
        <f t="shared" si="4"/>
        <v>M</v>
      </c>
      <c r="AT18" s="7">
        <f t="shared" si="5"/>
        <v>0</v>
      </c>
      <c r="AU18" t="b">
        <f t="shared" si="6"/>
        <v>0</v>
      </c>
      <c r="AV18">
        <f t="shared" si="7"/>
        <v>0</v>
      </c>
      <c r="AW18">
        <f t="shared" si="8"/>
        <v>0</v>
      </c>
      <c r="AX18">
        <f t="shared" si="9"/>
        <v>0</v>
      </c>
      <c r="AY18">
        <f t="shared" si="10"/>
        <v>0</v>
      </c>
      <c r="AZ18">
        <f t="shared" si="11"/>
        <v>0</v>
      </c>
      <c r="BA18">
        <f t="shared" si="12"/>
        <v>0</v>
      </c>
      <c r="BC18">
        <f t="shared" si="13"/>
        <v>16</v>
      </c>
      <c r="BE18">
        <f t="shared" si="15"/>
        <v>0</v>
      </c>
      <c r="BF18">
        <f t="shared" si="16"/>
        <v>0</v>
      </c>
      <c r="BH18" s="10" t="e">
        <f t="shared" si="17"/>
        <v>#VALUE!</v>
      </c>
    </row>
    <row r="19" spans="1:60" x14ac:dyDescent="0.25">
      <c r="A19">
        <v>17</v>
      </c>
      <c r="B19" s="7">
        <v>17</v>
      </c>
      <c r="C19" t="s">
        <v>630</v>
      </c>
      <c r="D19" t="s">
        <v>988</v>
      </c>
      <c r="E19" s="2" t="str">
        <f t="shared" si="14"/>
        <v>Stanley Aldred</v>
      </c>
      <c r="F19" t="s">
        <v>840</v>
      </c>
      <c r="G19" s="8" t="s">
        <v>508</v>
      </c>
      <c r="H19" s="8" t="s">
        <v>509</v>
      </c>
      <c r="I19" t="s">
        <v>1051</v>
      </c>
      <c r="J19">
        <v>4062229</v>
      </c>
      <c r="K19" t="s">
        <v>294</v>
      </c>
      <c r="L19" s="3">
        <v>41367</v>
      </c>
      <c r="M19" s="4">
        <f t="shared" si="0"/>
        <v>41367</v>
      </c>
      <c r="N19" s="7" t="str">
        <f>IF(M19&lt;=DATA!B$6,"S",IF(M19&lt;=DATA!B$5,"U20",IF(M19&lt;=DATA!B$4,"U17",IF(M19&lt;=DATA!B$3,"U15",IF(M19&lt;=DATA!B$2,"U13"," ")))))</f>
        <v xml:space="preserve"> </v>
      </c>
      <c r="O19" s="7" t="str">
        <f t="shared" si="1"/>
        <v>U13</v>
      </c>
      <c r="P19" s="7" t="str">
        <f t="shared" si="2"/>
        <v xml:space="preserve"> </v>
      </c>
      <c r="X19" s="10" t="str">
        <f t="shared" si="3"/>
        <v/>
      </c>
      <c r="AS19" s="7" t="str">
        <f t="shared" si="4"/>
        <v>M</v>
      </c>
      <c r="AT19" s="7">
        <f t="shared" si="5"/>
        <v>0</v>
      </c>
      <c r="AU19" t="b">
        <f t="shared" si="6"/>
        <v>0</v>
      </c>
      <c r="AV19">
        <f t="shared" si="7"/>
        <v>0</v>
      </c>
      <c r="AW19">
        <f t="shared" si="8"/>
        <v>0</v>
      </c>
      <c r="AX19">
        <f t="shared" si="9"/>
        <v>0</v>
      </c>
      <c r="AY19">
        <f t="shared" si="10"/>
        <v>0</v>
      </c>
      <c r="AZ19">
        <f t="shared" si="11"/>
        <v>0</v>
      </c>
      <c r="BA19">
        <f t="shared" si="12"/>
        <v>0</v>
      </c>
      <c r="BC19">
        <f t="shared" si="13"/>
        <v>17</v>
      </c>
      <c r="BE19">
        <f t="shared" si="15"/>
        <v>0</v>
      </c>
      <c r="BF19">
        <f t="shared" si="16"/>
        <v>0</v>
      </c>
      <c r="BH19" s="10" t="e">
        <f t="shared" si="17"/>
        <v>#VALUE!</v>
      </c>
    </row>
    <row r="20" spans="1:60" x14ac:dyDescent="0.25">
      <c r="A20">
        <v>18</v>
      </c>
      <c r="B20" s="7">
        <v>18</v>
      </c>
      <c r="C20" t="s">
        <v>989</v>
      </c>
      <c r="D20" t="s">
        <v>686</v>
      </c>
      <c r="E20" s="2" t="str">
        <f t="shared" si="14"/>
        <v>Luke Birch</v>
      </c>
      <c r="F20" t="s">
        <v>649</v>
      </c>
      <c r="G20" s="8" t="s">
        <v>508</v>
      </c>
      <c r="H20" s="8" t="s">
        <v>509</v>
      </c>
      <c r="I20" t="s">
        <v>965</v>
      </c>
      <c r="J20">
        <v>4102467</v>
      </c>
      <c r="K20" t="s">
        <v>294</v>
      </c>
      <c r="L20" s="3">
        <v>41078</v>
      </c>
      <c r="M20" s="4">
        <f t="shared" si="0"/>
        <v>41078</v>
      </c>
      <c r="N20" s="7" t="str">
        <f>IF(M20&lt;=DATA!B$6,"S",IF(M20&lt;=DATA!B$5,"U20",IF(M20&lt;=DATA!B$4,"U17",IF(M20&lt;=DATA!B$3,"U15",IF(M20&lt;=DATA!B$2,"U13"," ")))))</f>
        <v>U13</v>
      </c>
      <c r="O20" s="7" t="str">
        <f t="shared" si="1"/>
        <v>U13</v>
      </c>
      <c r="P20" s="7" t="str">
        <f t="shared" si="2"/>
        <v>OK</v>
      </c>
      <c r="X20" s="10" t="str">
        <f t="shared" si="3"/>
        <v/>
      </c>
      <c r="AS20" s="7" t="str">
        <f t="shared" si="4"/>
        <v>M</v>
      </c>
      <c r="AT20" s="7">
        <f t="shared" si="5"/>
        <v>0</v>
      </c>
      <c r="AU20" t="b">
        <f t="shared" si="6"/>
        <v>0</v>
      </c>
      <c r="AV20">
        <f t="shared" si="7"/>
        <v>1</v>
      </c>
      <c r="AW20">
        <f t="shared" si="8"/>
        <v>0</v>
      </c>
      <c r="AX20">
        <f t="shared" si="9"/>
        <v>0</v>
      </c>
      <c r="AY20">
        <f t="shared" si="10"/>
        <v>0</v>
      </c>
      <c r="AZ20">
        <f t="shared" si="11"/>
        <v>0</v>
      </c>
      <c r="BA20">
        <f t="shared" si="12"/>
        <v>0</v>
      </c>
      <c r="BC20">
        <f t="shared" si="13"/>
        <v>18</v>
      </c>
      <c r="BE20">
        <f t="shared" si="15"/>
        <v>0</v>
      </c>
      <c r="BF20">
        <f t="shared" si="16"/>
        <v>0</v>
      </c>
      <c r="BH20" s="10" t="e">
        <f t="shared" si="17"/>
        <v>#VALUE!</v>
      </c>
    </row>
    <row r="21" spans="1:60" x14ac:dyDescent="0.25">
      <c r="A21">
        <v>19</v>
      </c>
      <c r="B21" s="7">
        <v>19</v>
      </c>
      <c r="C21" t="s">
        <v>990</v>
      </c>
      <c r="D21" t="s">
        <v>991</v>
      </c>
      <c r="E21" s="2" t="str">
        <f t="shared" si="14"/>
        <v>Joe Armes</v>
      </c>
      <c r="F21" t="s">
        <v>656</v>
      </c>
      <c r="G21" s="8" t="s">
        <v>508</v>
      </c>
      <c r="H21" s="8" t="s">
        <v>26</v>
      </c>
      <c r="I21" s="2" t="s">
        <v>26</v>
      </c>
      <c r="J21">
        <v>4090656</v>
      </c>
      <c r="K21" t="s">
        <v>294</v>
      </c>
      <c r="L21" s="3">
        <v>40830</v>
      </c>
      <c r="M21" s="4">
        <f t="shared" si="0"/>
        <v>40830</v>
      </c>
      <c r="N21" s="7" t="str">
        <f>IF(M21&lt;=DATA!B$6,"S",IF(M21&lt;=DATA!B$5,"U20",IF(M21&lt;=DATA!B$4,"U17",IF(M21&lt;=DATA!B$3,"U15",IF(M21&lt;=DATA!B$2,"U13"," ")))))</f>
        <v>U13</v>
      </c>
      <c r="O21" s="7" t="str">
        <f t="shared" si="1"/>
        <v>U13</v>
      </c>
      <c r="P21" s="7" t="str">
        <f t="shared" si="2"/>
        <v>OK</v>
      </c>
      <c r="X21" s="10" t="str">
        <f t="shared" si="3"/>
        <v/>
      </c>
      <c r="AS21" s="7" t="str">
        <f t="shared" si="4"/>
        <v>M</v>
      </c>
      <c r="AT21" s="7">
        <f t="shared" si="5"/>
        <v>0</v>
      </c>
      <c r="AU21" t="b">
        <f t="shared" si="6"/>
        <v>0</v>
      </c>
      <c r="AV21">
        <f t="shared" si="7"/>
        <v>1</v>
      </c>
      <c r="AW21">
        <f t="shared" si="8"/>
        <v>0</v>
      </c>
      <c r="AX21">
        <f t="shared" si="9"/>
        <v>0</v>
      </c>
      <c r="AY21">
        <f t="shared" si="10"/>
        <v>0</v>
      </c>
      <c r="AZ21">
        <f t="shared" si="11"/>
        <v>0</v>
      </c>
      <c r="BA21">
        <f t="shared" si="12"/>
        <v>0</v>
      </c>
      <c r="BC21">
        <f t="shared" si="13"/>
        <v>19</v>
      </c>
      <c r="BE21">
        <f t="shared" si="15"/>
        <v>0</v>
      </c>
      <c r="BF21">
        <f t="shared" si="16"/>
        <v>0</v>
      </c>
      <c r="BH21" s="10" t="e">
        <f t="shared" si="17"/>
        <v>#VALUE!</v>
      </c>
    </row>
    <row r="22" spans="1:60" x14ac:dyDescent="0.25">
      <c r="A22">
        <v>20</v>
      </c>
      <c r="B22" s="7">
        <v>20</v>
      </c>
      <c r="C22" t="s">
        <v>992</v>
      </c>
      <c r="D22" t="s">
        <v>779</v>
      </c>
      <c r="E22" s="2" t="str">
        <f t="shared" si="14"/>
        <v>Charlie Stennett</v>
      </c>
      <c r="F22" t="s">
        <v>1203</v>
      </c>
      <c r="G22" s="8" t="s">
        <v>508</v>
      </c>
      <c r="H22" s="8" t="s">
        <v>509</v>
      </c>
      <c r="I22" t="s">
        <v>1050</v>
      </c>
      <c r="K22" t="s">
        <v>294</v>
      </c>
      <c r="L22" s="3">
        <v>41141</v>
      </c>
      <c r="M22" s="4">
        <f t="shared" si="0"/>
        <v>41141</v>
      </c>
      <c r="N22" s="7" t="str">
        <f>IF(M22&lt;=DATA!B$6,"S",IF(M22&lt;=DATA!B$5,"U20",IF(M22&lt;=DATA!B$4,"U17",IF(M22&lt;=DATA!B$3,"U15",IF(M22&lt;=DATA!B$2,"U13"," ")))))</f>
        <v>U13</v>
      </c>
      <c r="O22" s="7" t="str">
        <f t="shared" si="1"/>
        <v>U13</v>
      </c>
      <c r="P22" s="7" t="str">
        <f t="shared" si="2"/>
        <v>OK</v>
      </c>
      <c r="X22" s="10" t="str">
        <f t="shared" si="3"/>
        <v/>
      </c>
      <c r="AS22" s="7" t="str">
        <f t="shared" si="4"/>
        <v>M</v>
      </c>
      <c r="AT22" s="7">
        <f t="shared" si="5"/>
        <v>0</v>
      </c>
      <c r="AU22" t="b">
        <f t="shared" si="6"/>
        <v>0</v>
      </c>
      <c r="AV22">
        <f t="shared" si="7"/>
        <v>1</v>
      </c>
      <c r="AW22">
        <f t="shared" si="8"/>
        <v>0</v>
      </c>
      <c r="AX22">
        <f t="shared" si="9"/>
        <v>0</v>
      </c>
      <c r="AY22">
        <f t="shared" si="10"/>
        <v>0</v>
      </c>
      <c r="AZ22">
        <f t="shared" si="11"/>
        <v>0</v>
      </c>
      <c r="BA22">
        <f t="shared" si="12"/>
        <v>0</v>
      </c>
      <c r="BC22">
        <f t="shared" si="13"/>
        <v>20</v>
      </c>
      <c r="BE22">
        <f t="shared" si="15"/>
        <v>0</v>
      </c>
      <c r="BF22">
        <f t="shared" si="16"/>
        <v>0</v>
      </c>
      <c r="BH22" s="10" t="e">
        <f t="shared" si="17"/>
        <v>#VALUE!</v>
      </c>
    </row>
    <row r="23" spans="1:60" x14ac:dyDescent="0.25">
      <c r="A23">
        <v>21</v>
      </c>
      <c r="B23" s="7">
        <v>21</v>
      </c>
      <c r="C23" t="s">
        <v>993</v>
      </c>
      <c r="D23" t="s">
        <v>994</v>
      </c>
      <c r="E23" s="2" t="str">
        <f t="shared" si="14"/>
        <v>Seth Bowman</v>
      </c>
      <c r="F23" t="s">
        <v>653</v>
      </c>
      <c r="G23" s="8" t="s">
        <v>508</v>
      </c>
      <c r="H23" s="8" t="s">
        <v>26</v>
      </c>
      <c r="I23" s="2" t="s">
        <v>26</v>
      </c>
      <c r="J23">
        <v>4100622</v>
      </c>
      <c r="K23" t="s">
        <v>294</v>
      </c>
      <c r="L23" s="3">
        <v>40933</v>
      </c>
      <c r="M23" s="4">
        <f t="shared" si="0"/>
        <v>40933</v>
      </c>
      <c r="N23" s="7" t="str">
        <f>IF(M23&lt;=DATA!B$6,"S",IF(M23&lt;=DATA!B$5,"U20",IF(M23&lt;=DATA!B$4,"U17",IF(M23&lt;=DATA!B$3,"U15",IF(M23&lt;=DATA!B$2,"U13"," ")))))</f>
        <v>U13</v>
      </c>
      <c r="O23" s="7" t="str">
        <f t="shared" si="1"/>
        <v>U13</v>
      </c>
      <c r="P23" s="7" t="str">
        <f t="shared" si="2"/>
        <v>OK</v>
      </c>
      <c r="X23" s="10" t="str">
        <f t="shared" si="3"/>
        <v/>
      </c>
      <c r="AS23" s="7" t="str">
        <f t="shared" si="4"/>
        <v>M</v>
      </c>
      <c r="AT23" s="7">
        <f t="shared" si="5"/>
        <v>0</v>
      </c>
      <c r="AU23" t="b">
        <f t="shared" si="6"/>
        <v>0</v>
      </c>
      <c r="AV23">
        <f t="shared" si="7"/>
        <v>1</v>
      </c>
      <c r="AW23">
        <f t="shared" si="8"/>
        <v>0</v>
      </c>
      <c r="AX23">
        <f t="shared" si="9"/>
        <v>0</v>
      </c>
      <c r="AY23">
        <f t="shared" si="10"/>
        <v>0</v>
      </c>
      <c r="AZ23">
        <f t="shared" si="11"/>
        <v>0</v>
      </c>
      <c r="BA23">
        <f t="shared" si="12"/>
        <v>0</v>
      </c>
      <c r="BC23">
        <f t="shared" si="13"/>
        <v>21</v>
      </c>
      <c r="BE23">
        <f t="shared" si="15"/>
        <v>0</v>
      </c>
      <c r="BF23">
        <f t="shared" si="16"/>
        <v>0</v>
      </c>
      <c r="BH23" s="10" t="e">
        <f t="shared" si="17"/>
        <v>#VALUE!</v>
      </c>
    </row>
    <row r="24" spans="1:60" x14ac:dyDescent="0.25">
      <c r="A24">
        <v>22</v>
      </c>
      <c r="B24" s="7">
        <v>22</v>
      </c>
      <c r="C24" t="s">
        <v>995</v>
      </c>
      <c r="D24" t="s">
        <v>994</v>
      </c>
      <c r="E24" s="2" t="str">
        <f t="shared" si="14"/>
        <v>Eli Bowman</v>
      </c>
      <c r="F24" t="s">
        <v>653</v>
      </c>
      <c r="G24" s="8" t="s">
        <v>508</v>
      </c>
      <c r="H24" s="8" t="s">
        <v>26</v>
      </c>
      <c r="I24" s="2" t="s">
        <v>26</v>
      </c>
      <c r="J24">
        <v>4100623</v>
      </c>
      <c r="K24" t="s">
        <v>294</v>
      </c>
      <c r="L24" s="3">
        <v>40933</v>
      </c>
      <c r="M24" s="4">
        <f t="shared" si="0"/>
        <v>40933</v>
      </c>
      <c r="N24" s="7" t="str">
        <f>IF(M24&lt;=DATA!B$6,"S",IF(M24&lt;=DATA!B$5,"U20",IF(M24&lt;=DATA!B$4,"U17",IF(M24&lt;=DATA!B$3,"U15",IF(M24&lt;=DATA!B$2,"U13"," ")))))</f>
        <v>U13</v>
      </c>
      <c r="O24" s="7" t="str">
        <f t="shared" si="1"/>
        <v>U13</v>
      </c>
      <c r="P24" s="7" t="str">
        <f t="shared" si="2"/>
        <v>OK</v>
      </c>
      <c r="X24" s="10" t="str">
        <f t="shared" si="3"/>
        <v/>
      </c>
      <c r="AS24" s="7" t="str">
        <f t="shared" si="4"/>
        <v>M</v>
      </c>
      <c r="AT24" s="7">
        <f t="shared" si="5"/>
        <v>0</v>
      </c>
      <c r="AU24" t="b">
        <f t="shared" si="6"/>
        <v>0</v>
      </c>
      <c r="AV24">
        <f t="shared" si="7"/>
        <v>1</v>
      </c>
      <c r="AW24">
        <f t="shared" si="8"/>
        <v>0</v>
      </c>
      <c r="AX24">
        <f t="shared" si="9"/>
        <v>0</v>
      </c>
      <c r="AY24">
        <f t="shared" si="10"/>
        <v>0</v>
      </c>
      <c r="AZ24">
        <f t="shared" si="11"/>
        <v>0</v>
      </c>
      <c r="BA24">
        <f t="shared" si="12"/>
        <v>0</v>
      </c>
      <c r="BC24">
        <f t="shared" si="13"/>
        <v>22</v>
      </c>
      <c r="BE24">
        <f t="shared" si="15"/>
        <v>0</v>
      </c>
      <c r="BF24">
        <f t="shared" si="16"/>
        <v>0</v>
      </c>
      <c r="BH24" s="10" t="e">
        <f t="shared" si="17"/>
        <v>#VALUE!</v>
      </c>
    </row>
    <row r="25" spans="1:60" x14ac:dyDescent="0.25">
      <c r="A25">
        <v>23</v>
      </c>
      <c r="B25" s="7">
        <v>23</v>
      </c>
      <c r="C25" t="s">
        <v>833</v>
      </c>
      <c r="D25" t="s">
        <v>996</v>
      </c>
      <c r="E25" s="2" t="str">
        <f t="shared" si="14"/>
        <v>Sidney Astle</v>
      </c>
      <c r="F25" t="s">
        <v>652</v>
      </c>
      <c r="G25" s="8" t="s">
        <v>508</v>
      </c>
      <c r="H25" s="8" t="s">
        <v>509</v>
      </c>
      <c r="I25" t="s">
        <v>1052</v>
      </c>
      <c r="J25">
        <v>4117423</v>
      </c>
      <c r="K25" t="s">
        <v>294</v>
      </c>
      <c r="L25" s="3">
        <v>41334</v>
      </c>
      <c r="M25" s="4">
        <f t="shared" si="0"/>
        <v>41334</v>
      </c>
      <c r="N25" s="7" t="str">
        <f>IF(M25&lt;=DATA!B$6,"S",IF(M25&lt;=DATA!B$5,"U20",IF(M25&lt;=DATA!B$4,"U17",IF(M25&lt;=DATA!B$3,"U15",IF(M25&lt;=DATA!B$2,"U13"," ")))))</f>
        <v xml:space="preserve"> </v>
      </c>
      <c r="O25" s="7" t="str">
        <f t="shared" si="1"/>
        <v>U13</v>
      </c>
      <c r="P25" s="7" t="str">
        <f t="shared" si="2"/>
        <v xml:space="preserve"> </v>
      </c>
      <c r="X25" s="10" t="str">
        <f t="shared" si="3"/>
        <v/>
      </c>
      <c r="AS25" s="7" t="str">
        <f t="shared" si="4"/>
        <v>M</v>
      </c>
      <c r="AT25" s="7">
        <f t="shared" si="5"/>
        <v>0</v>
      </c>
      <c r="AU25" t="b">
        <f t="shared" si="6"/>
        <v>0</v>
      </c>
      <c r="AV25">
        <f t="shared" si="7"/>
        <v>0</v>
      </c>
      <c r="AW25">
        <f t="shared" si="8"/>
        <v>0</v>
      </c>
      <c r="AX25">
        <f t="shared" si="9"/>
        <v>0</v>
      </c>
      <c r="AY25">
        <f t="shared" si="10"/>
        <v>0</v>
      </c>
      <c r="AZ25">
        <f t="shared" si="11"/>
        <v>0</v>
      </c>
      <c r="BA25">
        <f t="shared" si="12"/>
        <v>0</v>
      </c>
      <c r="BC25">
        <f t="shared" si="13"/>
        <v>23</v>
      </c>
      <c r="BE25">
        <f t="shared" si="15"/>
        <v>0</v>
      </c>
      <c r="BF25">
        <f t="shared" si="16"/>
        <v>0</v>
      </c>
      <c r="BH25" s="10" t="e">
        <f t="shared" si="17"/>
        <v>#VALUE!</v>
      </c>
    </row>
    <row r="26" spans="1:60" x14ac:dyDescent="0.25">
      <c r="A26">
        <v>24</v>
      </c>
      <c r="B26" s="7">
        <v>24</v>
      </c>
      <c r="C26" t="s">
        <v>587</v>
      </c>
      <c r="D26" t="s">
        <v>816</v>
      </c>
      <c r="E26" s="2" t="str">
        <f t="shared" si="14"/>
        <v>Jack Seager</v>
      </c>
      <c r="F26" t="s">
        <v>652</v>
      </c>
      <c r="G26" s="8" t="s">
        <v>508</v>
      </c>
      <c r="H26" s="8" t="s">
        <v>509</v>
      </c>
      <c r="I26" t="s">
        <v>1053</v>
      </c>
      <c r="J26">
        <v>4045578</v>
      </c>
      <c r="K26" t="s">
        <v>294</v>
      </c>
      <c r="L26" s="3">
        <v>40951</v>
      </c>
      <c r="M26" s="4">
        <f t="shared" si="0"/>
        <v>40951</v>
      </c>
      <c r="N26" s="7" t="str">
        <f>IF(M26&lt;=DATA!B$6,"S",IF(M26&lt;=DATA!B$5,"U20",IF(M26&lt;=DATA!B$4,"U17",IF(M26&lt;=DATA!B$3,"U15",IF(M26&lt;=DATA!B$2,"U13"," ")))))</f>
        <v>U13</v>
      </c>
      <c r="O26" s="7" t="str">
        <f t="shared" si="1"/>
        <v>U13</v>
      </c>
      <c r="P26" s="7" t="str">
        <f t="shared" si="2"/>
        <v>OK</v>
      </c>
      <c r="X26" s="10" t="str">
        <f t="shared" si="3"/>
        <v/>
      </c>
      <c r="AS26" s="7" t="str">
        <f t="shared" si="4"/>
        <v>M</v>
      </c>
      <c r="AT26" s="7">
        <f t="shared" si="5"/>
        <v>0</v>
      </c>
      <c r="AU26" t="b">
        <f t="shared" si="6"/>
        <v>0</v>
      </c>
      <c r="AV26">
        <f t="shared" si="7"/>
        <v>1</v>
      </c>
      <c r="AW26">
        <f t="shared" si="8"/>
        <v>0</v>
      </c>
      <c r="AX26">
        <f t="shared" si="9"/>
        <v>0</v>
      </c>
      <c r="AY26">
        <f t="shared" si="10"/>
        <v>0</v>
      </c>
      <c r="AZ26">
        <f t="shared" si="11"/>
        <v>0</v>
      </c>
      <c r="BA26">
        <f t="shared" si="12"/>
        <v>0</v>
      </c>
      <c r="BC26">
        <f t="shared" si="13"/>
        <v>24</v>
      </c>
      <c r="BE26">
        <f t="shared" si="15"/>
        <v>0</v>
      </c>
      <c r="BF26">
        <f t="shared" si="16"/>
        <v>0</v>
      </c>
      <c r="BH26" s="10" t="e">
        <f t="shared" si="17"/>
        <v>#VALUE!</v>
      </c>
    </row>
    <row r="27" spans="1:60" x14ac:dyDescent="0.25">
      <c r="A27">
        <v>25</v>
      </c>
      <c r="B27" s="7">
        <v>25</v>
      </c>
      <c r="C27" t="s">
        <v>815</v>
      </c>
      <c r="D27" t="s">
        <v>816</v>
      </c>
      <c r="E27" s="2" t="str">
        <f t="shared" si="14"/>
        <v>Bobbie Seager</v>
      </c>
      <c r="F27" t="s">
        <v>652</v>
      </c>
      <c r="G27" s="8" t="s">
        <v>508</v>
      </c>
      <c r="H27" s="8" t="s">
        <v>509</v>
      </c>
      <c r="I27" t="s">
        <v>1054</v>
      </c>
      <c r="J27">
        <v>4053495</v>
      </c>
      <c r="K27" t="s">
        <v>294</v>
      </c>
      <c r="L27" s="3">
        <v>40954</v>
      </c>
      <c r="M27" s="4">
        <f t="shared" si="0"/>
        <v>40954</v>
      </c>
      <c r="N27" s="7" t="str">
        <f>IF(M27&lt;=DATA!B$6,"S",IF(M27&lt;=DATA!B$5,"U20",IF(M27&lt;=DATA!B$4,"U17",IF(M27&lt;=DATA!B$3,"U15",IF(M27&lt;=DATA!B$2,"U13"," ")))))</f>
        <v>U13</v>
      </c>
      <c r="O27" s="7" t="str">
        <f t="shared" si="1"/>
        <v>U13</v>
      </c>
      <c r="P27" s="7" t="str">
        <f t="shared" si="2"/>
        <v>OK</v>
      </c>
      <c r="X27" s="10" t="str">
        <f t="shared" si="3"/>
        <v/>
      </c>
      <c r="AS27" s="7" t="str">
        <f t="shared" si="4"/>
        <v>M</v>
      </c>
      <c r="AT27" s="7">
        <f t="shared" si="5"/>
        <v>0</v>
      </c>
      <c r="AU27" t="b">
        <f t="shared" si="6"/>
        <v>0</v>
      </c>
      <c r="AV27">
        <f t="shared" si="7"/>
        <v>1</v>
      </c>
      <c r="AW27">
        <f t="shared" si="8"/>
        <v>0</v>
      </c>
      <c r="AX27">
        <f t="shared" si="9"/>
        <v>0</v>
      </c>
      <c r="AY27">
        <f t="shared" si="10"/>
        <v>0</v>
      </c>
      <c r="AZ27">
        <f t="shared" si="11"/>
        <v>0</v>
      </c>
      <c r="BA27">
        <f t="shared" si="12"/>
        <v>0</v>
      </c>
      <c r="BC27">
        <f t="shared" si="13"/>
        <v>25</v>
      </c>
      <c r="BE27">
        <f t="shared" si="15"/>
        <v>0</v>
      </c>
      <c r="BF27">
        <f t="shared" si="16"/>
        <v>0</v>
      </c>
      <c r="BH27" s="10" t="e">
        <f t="shared" si="17"/>
        <v>#VALUE!</v>
      </c>
    </row>
    <row r="28" spans="1:60" x14ac:dyDescent="0.25">
      <c r="A28">
        <v>26</v>
      </c>
      <c r="B28" s="7">
        <v>26</v>
      </c>
      <c r="C28" t="s">
        <v>997</v>
      </c>
      <c r="D28" t="s">
        <v>998</v>
      </c>
      <c r="E28" s="2" t="str">
        <f t="shared" si="14"/>
        <v>Maddox Law</v>
      </c>
      <c r="F28" t="s">
        <v>650</v>
      </c>
      <c r="G28" s="8" t="s">
        <v>508</v>
      </c>
      <c r="H28" s="8" t="s">
        <v>26</v>
      </c>
      <c r="I28" s="2" t="s">
        <v>26</v>
      </c>
      <c r="J28">
        <v>4131741</v>
      </c>
      <c r="K28" t="s">
        <v>294</v>
      </c>
      <c r="L28" s="3">
        <v>40990</v>
      </c>
      <c r="M28" s="4">
        <f t="shared" si="0"/>
        <v>40990</v>
      </c>
      <c r="N28" s="7" t="str">
        <f>IF(M28&lt;=DATA!B$6,"S",IF(M28&lt;=DATA!B$5,"U20",IF(M28&lt;=DATA!B$4,"U17",IF(M28&lt;=DATA!B$3,"U15",IF(M28&lt;=DATA!B$2,"U13"," ")))))</f>
        <v>U13</v>
      </c>
      <c r="O28" s="7" t="str">
        <f t="shared" si="1"/>
        <v>U13</v>
      </c>
      <c r="P28" s="7" t="str">
        <f t="shared" si="2"/>
        <v>OK</v>
      </c>
      <c r="X28" s="10" t="str">
        <f t="shared" si="3"/>
        <v/>
      </c>
      <c r="AS28" s="7" t="str">
        <f t="shared" si="4"/>
        <v>M</v>
      </c>
      <c r="AT28" s="7">
        <f t="shared" si="5"/>
        <v>0</v>
      </c>
      <c r="AU28" t="b">
        <f t="shared" si="6"/>
        <v>0</v>
      </c>
      <c r="AV28">
        <f t="shared" si="7"/>
        <v>1</v>
      </c>
      <c r="AW28">
        <f t="shared" si="8"/>
        <v>0</v>
      </c>
      <c r="AX28">
        <f t="shared" si="9"/>
        <v>0</v>
      </c>
      <c r="AY28">
        <f t="shared" si="10"/>
        <v>0</v>
      </c>
      <c r="AZ28">
        <f t="shared" si="11"/>
        <v>0</v>
      </c>
      <c r="BA28">
        <f t="shared" si="12"/>
        <v>0</v>
      </c>
      <c r="BC28">
        <f t="shared" si="13"/>
        <v>26</v>
      </c>
      <c r="BE28">
        <f t="shared" si="15"/>
        <v>0</v>
      </c>
      <c r="BF28">
        <f t="shared" si="16"/>
        <v>0</v>
      </c>
      <c r="BH28" s="10" t="e">
        <f t="shared" si="17"/>
        <v>#VALUE!</v>
      </c>
    </row>
    <row r="29" spans="1:60" x14ac:dyDescent="0.25">
      <c r="A29">
        <v>27</v>
      </c>
      <c r="B29" s="7">
        <v>27</v>
      </c>
      <c r="C29" t="s">
        <v>999</v>
      </c>
      <c r="D29" t="s">
        <v>1000</v>
      </c>
      <c r="E29" s="2" t="str">
        <f t="shared" si="14"/>
        <v>Freddy Cole</v>
      </c>
      <c r="F29" t="s">
        <v>1204</v>
      </c>
      <c r="G29" s="8" t="s">
        <v>508</v>
      </c>
      <c r="H29" s="8" t="s">
        <v>509</v>
      </c>
      <c r="I29" t="s">
        <v>793</v>
      </c>
      <c r="K29" t="s">
        <v>294</v>
      </c>
      <c r="L29" s="3">
        <v>40801</v>
      </c>
      <c r="M29" s="4">
        <f t="shared" si="0"/>
        <v>40801</v>
      </c>
      <c r="N29" s="7" t="str">
        <f>IF(M29&lt;=DATA!B$6,"S",IF(M29&lt;=DATA!B$5,"U20",IF(M29&lt;=DATA!B$4,"U17",IF(M29&lt;=DATA!B$3,"U15",IF(M29&lt;=DATA!B$2,"U13"," ")))))</f>
        <v>U13</v>
      </c>
      <c r="O29" s="7" t="str">
        <f t="shared" si="1"/>
        <v>U13</v>
      </c>
      <c r="P29" s="7" t="str">
        <f t="shared" si="2"/>
        <v>OK</v>
      </c>
      <c r="X29" s="10" t="str">
        <f t="shared" si="3"/>
        <v/>
      </c>
      <c r="AS29" s="7" t="str">
        <f t="shared" si="4"/>
        <v>M</v>
      </c>
      <c r="AT29" s="7">
        <f t="shared" si="5"/>
        <v>0</v>
      </c>
      <c r="AU29" t="b">
        <f t="shared" si="6"/>
        <v>0</v>
      </c>
      <c r="AV29">
        <f t="shared" si="7"/>
        <v>1</v>
      </c>
      <c r="AW29">
        <f t="shared" si="8"/>
        <v>0</v>
      </c>
      <c r="AX29">
        <f t="shared" si="9"/>
        <v>0</v>
      </c>
      <c r="AY29">
        <f t="shared" si="10"/>
        <v>0</v>
      </c>
      <c r="AZ29">
        <f t="shared" si="11"/>
        <v>0</v>
      </c>
      <c r="BA29">
        <f t="shared" si="12"/>
        <v>0</v>
      </c>
      <c r="BC29">
        <f t="shared" si="13"/>
        <v>27</v>
      </c>
      <c r="BE29">
        <f t="shared" si="15"/>
        <v>0</v>
      </c>
      <c r="BF29">
        <f t="shared" si="16"/>
        <v>0</v>
      </c>
      <c r="BH29" s="10" t="e">
        <f t="shared" si="17"/>
        <v>#VALUE!</v>
      </c>
    </row>
    <row r="30" spans="1:60" x14ac:dyDescent="0.25">
      <c r="A30">
        <v>28</v>
      </c>
      <c r="B30" s="7">
        <v>28</v>
      </c>
      <c r="C30" t="s">
        <v>647</v>
      </c>
      <c r="D30" t="s">
        <v>817</v>
      </c>
      <c r="E30" s="2" t="str">
        <f t="shared" si="14"/>
        <v>Joshua Seaman</v>
      </c>
      <c r="F30" t="s">
        <v>653</v>
      </c>
      <c r="G30" s="8" t="s">
        <v>508</v>
      </c>
      <c r="H30" s="8" t="s">
        <v>509</v>
      </c>
      <c r="I30" t="s">
        <v>797</v>
      </c>
      <c r="J30">
        <v>3997788</v>
      </c>
      <c r="K30" t="s">
        <v>294</v>
      </c>
      <c r="L30" s="3">
        <v>40809</v>
      </c>
      <c r="M30" s="4">
        <f t="shared" si="0"/>
        <v>40809</v>
      </c>
      <c r="N30" s="7" t="str">
        <f>IF(M30&lt;=DATA!B$6,"S",IF(M30&lt;=DATA!B$5,"U20",IF(M30&lt;=DATA!B$4,"U17",IF(M30&lt;=DATA!B$3,"U15",IF(M30&lt;=DATA!B$2,"U13"," ")))))</f>
        <v>U13</v>
      </c>
      <c r="O30" s="7" t="str">
        <f t="shared" si="1"/>
        <v>U13</v>
      </c>
      <c r="P30" s="7" t="str">
        <f t="shared" si="2"/>
        <v>OK</v>
      </c>
      <c r="X30" s="10" t="str">
        <f t="shared" si="3"/>
        <v/>
      </c>
      <c r="AS30" s="7" t="str">
        <f t="shared" si="4"/>
        <v>M</v>
      </c>
      <c r="AT30" s="7">
        <f t="shared" si="5"/>
        <v>0</v>
      </c>
      <c r="AU30" t="b">
        <f t="shared" si="6"/>
        <v>0</v>
      </c>
      <c r="AV30">
        <f t="shared" si="7"/>
        <v>1</v>
      </c>
      <c r="AW30">
        <f t="shared" si="8"/>
        <v>0</v>
      </c>
      <c r="AX30">
        <f t="shared" si="9"/>
        <v>0</v>
      </c>
      <c r="AY30">
        <f t="shared" si="10"/>
        <v>0</v>
      </c>
      <c r="AZ30">
        <f t="shared" si="11"/>
        <v>0</v>
      </c>
      <c r="BA30">
        <f t="shared" si="12"/>
        <v>0</v>
      </c>
      <c r="BC30">
        <f t="shared" si="13"/>
        <v>28</v>
      </c>
      <c r="BE30">
        <f t="shared" si="15"/>
        <v>0</v>
      </c>
      <c r="BF30">
        <f t="shared" si="16"/>
        <v>0</v>
      </c>
      <c r="BH30" s="10" t="e">
        <f t="shared" si="17"/>
        <v>#VALUE!</v>
      </c>
    </row>
    <row r="31" spans="1:60" x14ac:dyDescent="0.25">
      <c r="A31">
        <v>29</v>
      </c>
      <c r="B31" s="7">
        <v>29</v>
      </c>
      <c r="C31" t="s">
        <v>953</v>
      </c>
      <c r="D31" t="s">
        <v>1001</v>
      </c>
      <c r="E31" s="2" t="str">
        <f t="shared" si="14"/>
        <v>Percy Strachan</v>
      </c>
      <c r="F31" t="s">
        <v>736</v>
      </c>
      <c r="G31" s="8" t="s">
        <v>508</v>
      </c>
      <c r="H31" s="8" t="s">
        <v>509</v>
      </c>
      <c r="I31" t="s">
        <v>736</v>
      </c>
      <c r="K31" t="s">
        <v>294</v>
      </c>
      <c r="L31" s="3">
        <v>41332</v>
      </c>
      <c r="M31" s="4">
        <f t="shared" si="0"/>
        <v>41332</v>
      </c>
      <c r="N31" s="7" t="str">
        <f>IF(M31&lt;=DATA!B$6,"S",IF(M31&lt;=DATA!B$5,"U20",IF(M31&lt;=DATA!B$4,"U17",IF(M31&lt;=DATA!B$3,"U15",IF(M31&lt;=DATA!B$2,"U13"," ")))))</f>
        <v xml:space="preserve"> </v>
      </c>
      <c r="O31" s="7" t="str">
        <f t="shared" si="1"/>
        <v>U13</v>
      </c>
      <c r="P31" s="7" t="str">
        <f t="shared" si="2"/>
        <v xml:space="preserve"> </v>
      </c>
      <c r="X31" s="10" t="str">
        <f t="shared" si="3"/>
        <v/>
      </c>
      <c r="AS31" s="7" t="str">
        <f t="shared" si="4"/>
        <v>M</v>
      </c>
      <c r="AT31" s="7">
        <f t="shared" si="5"/>
        <v>0</v>
      </c>
      <c r="AU31" t="b">
        <f t="shared" si="6"/>
        <v>0</v>
      </c>
      <c r="AV31">
        <f t="shared" si="7"/>
        <v>0</v>
      </c>
      <c r="AW31">
        <f t="shared" si="8"/>
        <v>0</v>
      </c>
      <c r="AX31">
        <f t="shared" si="9"/>
        <v>0</v>
      </c>
      <c r="AY31">
        <f t="shared" si="10"/>
        <v>0</v>
      </c>
      <c r="AZ31">
        <f t="shared" si="11"/>
        <v>0</v>
      </c>
      <c r="BA31">
        <f t="shared" si="12"/>
        <v>0</v>
      </c>
      <c r="BC31">
        <f t="shared" si="13"/>
        <v>29</v>
      </c>
      <c r="BE31">
        <f t="shared" si="15"/>
        <v>0</v>
      </c>
      <c r="BF31">
        <f t="shared" si="16"/>
        <v>0</v>
      </c>
      <c r="BH31" s="10" t="e">
        <f t="shared" si="17"/>
        <v>#VALUE!</v>
      </c>
    </row>
    <row r="32" spans="1:60" x14ac:dyDescent="0.25">
      <c r="A32">
        <v>30</v>
      </c>
      <c r="B32" s="7">
        <v>30</v>
      </c>
      <c r="C32" t="s">
        <v>641</v>
      </c>
      <c r="D32" t="s">
        <v>1002</v>
      </c>
      <c r="E32" s="2" t="str">
        <f t="shared" si="14"/>
        <v>Christopher Sillik</v>
      </c>
      <c r="F32" t="s">
        <v>653</v>
      </c>
      <c r="G32" s="8" t="s">
        <v>508</v>
      </c>
      <c r="H32" s="8" t="s">
        <v>509</v>
      </c>
      <c r="I32" t="s">
        <v>968</v>
      </c>
      <c r="J32">
        <v>3987237</v>
      </c>
      <c r="K32" t="s">
        <v>294</v>
      </c>
      <c r="L32" s="3">
        <v>40874</v>
      </c>
      <c r="M32" s="4">
        <f t="shared" si="0"/>
        <v>40874</v>
      </c>
      <c r="N32" s="7" t="str">
        <f>IF(M32&lt;=DATA!B$6,"S",IF(M32&lt;=DATA!B$5,"U20",IF(M32&lt;=DATA!B$4,"U17",IF(M32&lt;=DATA!B$3,"U15",IF(M32&lt;=DATA!B$2,"U13"," ")))))</f>
        <v>U13</v>
      </c>
      <c r="O32" s="7" t="str">
        <f t="shared" si="1"/>
        <v>U13</v>
      </c>
      <c r="P32" s="7" t="str">
        <f t="shared" si="2"/>
        <v>OK</v>
      </c>
      <c r="X32" s="10" t="str">
        <f t="shared" si="3"/>
        <v/>
      </c>
      <c r="AS32" s="7" t="str">
        <f t="shared" si="4"/>
        <v>M</v>
      </c>
      <c r="AT32" s="7">
        <f t="shared" si="5"/>
        <v>0</v>
      </c>
      <c r="AU32" t="b">
        <f t="shared" si="6"/>
        <v>0</v>
      </c>
      <c r="AV32">
        <f t="shared" si="7"/>
        <v>1</v>
      </c>
      <c r="AW32">
        <f t="shared" si="8"/>
        <v>0</v>
      </c>
      <c r="AX32">
        <f t="shared" si="9"/>
        <v>0</v>
      </c>
      <c r="AY32">
        <f t="shared" si="10"/>
        <v>0</v>
      </c>
      <c r="AZ32">
        <f t="shared" si="11"/>
        <v>0</v>
      </c>
      <c r="BA32">
        <f t="shared" si="12"/>
        <v>0</v>
      </c>
      <c r="BC32">
        <f t="shared" si="13"/>
        <v>30</v>
      </c>
      <c r="BE32">
        <f t="shared" si="15"/>
        <v>0</v>
      </c>
      <c r="BF32">
        <f t="shared" si="16"/>
        <v>0</v>
      </c>
      <c r="BH32" s="10" t="e">
        <f t="shared" si="17"/>
        <v>#VALUE!</v>
      </c>
    </row>
    <row r="33" spans="1:60" x14ac:dyDescent="0.25">
      <c r="A33">
        <v>31</v>
      </c>
      <c r="B33" s="7">
        <v>31</v>
      </c>
      <c r="C33" t="s">
        <v>989</v>
      </c>
      <c r="D33" t="s">
        <v>1003</v>
      </c>
      <c r="E33" s="2" t="str">
        <f t="shared" si="14"/>
        <v>Luke Oldroyde</v>
      </c>
      <c r="F33" t="s">
        <v>658</v>
      </c>
      <c r="G33" s="8" t="s">
        <v>508</v>
      </c>
      <c r="H33" s="8" t="s">
        <v>509</v>
      </c>
      <c r="I33" t="s">
        <v>800</v>
      </c>
      <c r="K33" t="s">
        <v>294</v>
      </c>
      <c r="L33" s="3">
        <v>40894</v>
      </c>
      <c r="M33" s="4">
        <f t="shared" si="0"/>
        <v>40894</v>
      </c>
      <c r="N33" s="7" t="str">
        <f>IF(M33&lt;=DATA!B$6,"S",IF(M33&lt;=DATA!B$5,"U20",IF(M33&lt;=DATA!B$4,"U17",IF(M33&lt;=DATA!B$3,"U15",IF(M33&lt;=DATA!B$2,"U13"," ")))))</f>
        <v>U13</v>
      </c>
      <c r="O33" s="7" t="str">
        <f t="shared" si="1"/>
        <v>U13</v>
      </c>
      <c r="P33" s="7" t="str">
        <f t="shared" si="2"/>
        <v>OK</v>
      </c>
      <c r="X33" s="10" t="str">
        <f t="shared" si="3"/>
        <v/>
      </c>
      <c r="AS33" s="7" t="str">
        <f t="shared" si="4"/>
        <v>M</v>
      </c>
      <c r="AT33" s="7">
        <f t="shared" si="5"/>
        <v>0</v>
      </c>
      <c r="AU33" t="b">
        <f t="shared" si="6"/>
        <v>0</v>
      </c>
      <c r="AV33">
        <f t="shared" si="7"/>
        <v>1</v>
      </c>
      <c r="AW33">
        <f t="shared" si="8"/>
        <v>0</v>
      </c>
      <c r="AX33">
        <f t="shared" si="9"/>
        <v>0</v>
      </c>
      <c r="AY33">
        <f t="shared" si="10"/>
        <v>0</v>
      </c>
      <c r="AZ33">
        <f t="shared" si="11"/>
        <v>0</v>
      </c>
      <c r="BA33">
        <f t="shared" si="12"/>
        <v>0</v>
      </c>
      <c r="BC33">
        <f t="shared" si="13"/>
        <v>31</v>
      </c>
      <c r="BE33">
        <f t="shared" si="15"/>
        <v>0</v>
      </c>
      <c r="BF33">
        <f t="shared" si="16"/>
        <v>0</v>
      </c>
      <c r="BH33" s="10" t="e">
        <f t="shared" si="17"/>
        <v>#VALUE!</v>
      </c>
    </row>
    <row r="34" spans="1:60" x14ac:dyDescent="0.25">
      <c r="A34">
        <v>32</v>
      </c>
      <c r="B34" s="7">
        <v>32</v>
      </c>
      <c r="C34" t="s">
        <v>638</v>
      </c>
      <c r="D34" t="s">
        <v>1004</v>
      </c>
      <c r="E34" s="2" t="str">
        <f t="shared" si="14"/>
        <v>William Marfleet</v>
      </c>
      <c r="F34" t="s">
        <v>661</v>
      </c>
      <c r="G34" s="8" t="s">
        <v>26</v>
      </c>
      <c r="H34" s="8" t="s">
        <v>509</v>
      </c>
      <c r="I34" t="s">
        <v>1055</v>
      </c>
      <c r="K34" t="s">
        <v>294</v>
      </c>
      <c r="L34" s="3">
        <v>40832</v>
      </c>
      <c r="M34" s="4">
        <f t="shared" si="0"/>
        <v>40832</v>
      </c>
      <c r="N34" s="7" t="str">
        <f>IF(M34&lt;=DATA!B$6,"S",IF(M34&lt;=DATA!B$5,"U20",IF(M34&lt;=DATA!B$4,"U17",IF(M34&lt;=DATA!B$3,"U15",IF(M34&lt;=DATA!B$2,"U13"," ")))))</f>
        <v>U13</v>
      </c>
      <c r="O34" s="7" t="str">
        <f t="shared" si="1"/>
        <v>U13</v>
      </c>
      <c r="P34" s="7" t="str">
        <f t="shared" si="2"/>
        <v>OK</v>
      </c>
      <c r="X34" s="10" t="str">
        <f t="shared" si="3"/>
        <v/>
      </c>
      <c r="AS34" s="7" t="str">
        <f t="shared" si="4"/>
        <v>M</v>
      </c>
      <c r="AT34" s="7">
        <f t="shared" si="5"/>
        <v>0</v>
      </c>
      <c r="AU34" t="b">
        <f t="shared" si="6"/>
        <v>0</v>
      </c>
      <c r="AV34">
        <f t="shared" si="7"/>
        <v>1</v>
      </c>
      <c r="AW34">
        <f t="shared" si="8"/>
        <v>0</v>
      </c>
      <c r="AX34">
        <f t="shared" si="9"/>
        <v>0</v>
      </c>
      <c r="AY34">
        <f t="shared" si="10"/>
        <v>0</v>
      </c>
      <c r="AZ34">
        <f t="shared" si="11"/>
        <v>0</v>
      </c>
      <c r="BA34">
        <f t="shared" si="12"/>
        <v>0</v>
      </c>
      <c r="BC34">
        <f t="shared" si="13"/>
        <v>32</v>
      </c>
      <c r="BE34">
        <f t="shared" si="15"/>
        <v>0</v>
      </c>
      <c r="BF34">
        <f t="shared" si="16"/>
        <v>0</v>
      </c>
      <c r="BH34" s="10" t="e">
        <f t="shared" si="17"/>
        <v>#VALUE!</v>
      </c>
    </row>
    <row r="35" spans="1:60" x14ac:dyDescent="0.25">
      <c r="A35">
        <v>33</v>
      </c>
      <c r="B35" s="7">
        <v>33</v>
      </c>
      <c r="C35" t="s">
        <v>802</v>
      </c>
      <c r="D35" t="s">
        <v>1005</v>
      </c>
      <c r="E35" s="2" t="str">
        <f t="shared" si="14"/>
        <v>Kyle Garanganga</v>
      </c>
      <c r="F35" t="s">
        <v>649</v>
      </c>
      <c r="G35" s="8" t="s">
        <v>508</v>
      </c>
      <c r="H35" s="8" t="s">
        <v>26</v>
      </c>
      <c r="I35" s="2" t="s">
        <v>26</v>
      </c>
      <c r="J35">
        <v>4132118</v>
      </c>
      <c r="K35" t="s">
        <v>294</v>
      </c>
      <c r="L35" s="3">
        <v>41222</v>
      </c>
      <c r="M35" s="4">
        <f t="shared" ref="M35:M60" si="18">L35</f>
        <v>41222</v>
      </c>
      <c r="N35" s="7" t="str">
        <f>IF(M35&lt;=DATA!B$6,"S",IF(M35&lt;=DATA!B$5,"U20",IF(M35&lt;=DATA!B$4,"U17",IF(M35&lt;=DATA!B$3,"U15",IF(M35&lt;=DATA!B$2,"U13"," ")))))</f>
        <v xml:space="preserve"> </v>
      </c>
      <c r="O35" s="7" t="str">
        <f t="shared" ref="O35:O66" si="19">IF(K35="sm","s",IF(K35="sw","s",LEFT(K35,3)))</f>
        <v>U13</v>
      </c>
      <c r="P35" s="7" t="str">
        <f t="shared" ref="P35:P66" si="20">IF(N35=" "," ",IF(N35=O35,"OK","Error"))</f>
        <v xml:space="preserve"> </v>
      </c>
      <c r="X35" s="10" t="str">
        <f t="shared" ref="X35:X66" si="21">IF(AT35=" "," ",IF(AT35=1,6,IF(AT35=2,11,IF(AT35=3,15,IF(AT35=4,18,IF(AT35&gt;=5,SUM(18+(AT35-4)*4),""))))))</f>
        <v/>
      </c>
      <c r="AS35" s="7" t="str">
        <f t="shared" ref="AS35:AS66" si="22">IF(K35="U13G","F",IF(K35="U15G","F",IF(K35="u17w","F",IF(K35="U20W","F",IF(K35="SW","F",IF(K35=" "," ","M"))))))</f>
        <v>M</v>
      </c>
      <c r="AT35" s="7">
        <f t="shared" si="5"/>
        <v>0</v>
      </c>
      <c r="AU35" t="b">
        <f t="shared" si="6"/>
        <v>0</v>
      </c>
      <c r="AV35">
        <f t="shared" si="7"/>
        <v>0</v>
      </c>
      <c r="AW35">
        <f t="shared" si="8"/>
        <v>0</v>
      </c>
      <c r="AX35">
        <f t="shared" si="9"/>
        <v>0</v>
      </c>
      <c r="AY35">
        <f t="shared" si="10"/>
        <v>0</v>
      </c>
      <c r="AZ35">
        <f t="shared" si="11"/>
        <v>0</v>
      </c>
      <c r="BA35">
        <f t="shared" si="12"/>
        <v>0</v>
      </c>
      <c r="BC35">
        <f t="shared" si="13"/>
        <v>33</v>
      </c>
      <c r="BE35">
        <f t="shared" si="15"/>
        <v>0</v>
      </c>
      <c r="BF35">
        <f t="shared" si="16"/>
        <v>0</v>
      </c>
      <c r="BH35" s="10" t="e">
        <f t="shared" si="17"/>
        <v>#VALUE!</v>
      </c>
    </row>
    <row r="36" spans="1:60" x14ac:dyDescent="0.25">
      <c r="A36">
        <v>34</v>
      </c>
      <c r="B36" s="7">
        <v>34</v>
      </c>
      <c r="C36" t="s">
        <v>1006</v>
      </c>
      <c r="D36" t="s">
        <v>1007</v>
      </c>
      <c r="E36" s="2" t="str">
        <f t="shared" si="14"/>
        <v>Robert Dines</v>
      </c>
      <c r="F36" t="s">
        <v>658</v>
      </c>
      <c r="G36" s="8" t="s">
        <v>26</v>
      </c>
      <c r="H36" s="8" t="s">
        <v>509</v>
      </c>
      <c r="I36" t="s">
        <v>658</v>
      </c>
      <c r="K36" t="s">
        <v>294</v>
      </c>
      <c r="L36" s="3">
        <v>41295</v>
      </c>
      <c r="M36" s="4">
        <f t="shared" si="18"/>
        <v>41295</v>
      </c>
      <c r="N36" s="7" t="str">
        <f>IF(M36&lt;=DATA!B$6,"S",IF(M36&lt;=DATA!B$5,"U20",IF(M36&lt;=DATA!B$4,"U17",IF(M36&lt;=DATA!B$3,"U15",IF(M36&lt;=DATA!B$2,"U13"," ")))))</f>
        <v xml:space="preserve"> </v>
      </c>
      <c r="O36" s="7" t="str">
        <f t="shared" si="19"/>
        <v>U13</v>
      </c>
      <c r="P36" s="7" t="str">
        <f t="shared" si="20"/>
        <v xml:space="preserve"> </v>
      </c>
      <c r="X36" s="10" t="str">
        <f t="shared" si="21"/>
        <v/>
      </c>
      <c r="AS36" s="7" t="str">
        <f t="shared" si="22"/>
        <v>M</v>
      </c>
      <c r="AT36" s="7">
        <f t="shared" si="5"/>
        <v>0</v>
      </c>
      <c r="AU36" t="b">
        <f t="shared" si="6"/>
        <v>0</v>
      </c>
      <c r="AV36">
        <f t="shared" si="7"/>
        <v>0</v>
      </c>
      <c r="AW36">
        <f t="shared" si="8"/>
        <v>0</v>
      </c>
      <c r="AX36">
        <f t="shared" si="9"/>
        <v>0</v>
      </c>
      <c r="AY36">
        <f t="shared" si="10"/>
        <v>0</v>
      </c>
      <c r="AZ36">
        <f t="shared" si="11"/>
        <v>0</v>
      </c>
      <c r="BA36">
        <f t="shared" si="12"/>
        <v>0</v>
      </c>
      <c r="BC36">
        <f t="shared" si="13"/>
        <v>34</v>
      </c>
      <c r="BE36">
        <f t="shared" si="15"/>
        <v>0</v>
      </c>
      <c r="BF36">
        <f t="shared" si="16"/>
        <v>0</v>
      </c>
      <c r="BH36" s="10" t="e">
        <f t="shared" si="17"/>
        <v>#VALUE!</v>
      </c>
    </row>
    <row r="37" spans="1:60" x14ac:dyDescent="0.25">
      <c r="A37">
        <v>35</v>
      </c>
      <c r="B37" s="7">
        <v>35</v>
      </c>
      <c r="C37" t="s">
        <v>610</v>
      </c>
      <c r="D37" t="s">
        <v>761</v>
      </c>
      <c r="E37" s="2" t="str">
        <f t="shared" si="14"/>
        <v>Alfie Partridge-Kulczynski</v>
      </c>
      <c r="F37" t="s">
        <v>649</v>
      </c>
      <c r="G37" s="8" t="s">
        <v>508</v>
      </c>
      <c r="H37" s="8" t="s">
        <v>509</v>
      </c>
      <c r="I37" t="s">
        <v>969</v>
      </c>
      <c r="J37">
        <v>4060718</v>
      </c>
      <c r="K37" t="s">
        <v>294</v>
      </c>
      <c r="L37" s="3">
        <v>40857</v>
      </c>
      <c r="M37" s="4">
        <f t="shared" si="18"/>
        <v>40857</v>
      </c>
      <c r="N37" s="7" t="str">
        <f>IF(M37&lt;=DATA!B$6,"S",IF(M37&lt;=DATA!B$5,"U20",IF(M37&lt;=DATA!B$4,"U17",IF(M37&lt;=DATA!B$3,"U15",IF(M37&lt;=DATA!B$2,"U13"," ")))))</f>
        <v>U13</v>
      </c>
      <c r="O37" s="7" t="str">
        <f t="shared" si="19"/>
        <v>U13</v>
      </c>
      <c r="P37" s="7" t="str">
        <f t="shared" si="20"/>
        <v>OK</v>
      </c>
      <c r="X37" s="10" t="str">
        <f t="shared" si="21"/>
        <v/>
      </c>
      <c r="AS37" s="7" t="str">
        <f t="shared" si="22"/>
        <v>M</v>
      </c>
      <c r="AT37" s="7">
        <f t="shared" si="5"/>
        <v>0</v>
      </c>
      <c r="AU37" t="b">
        <f t="shared" si="6"/>
        <v>0</v>
      </c>
      <c r="AV37">
        <f t="shared" si="7"/>
        <v>1</v>
      </c>
      <c r="AW37">
        <f t="shared" si="8"/>
        <v>0</v>
      </c>
      <c r="AX37">
        <f t="shared" si="9"/>
        <v>0</v>
      </c>
      <c r="AY37">
        <f t="shared" si="10"/>
        <v>0</v>
      </c>
      <c r="AZ37">
        <f t="shared" si="11"/>
        <v>0</v>
      </c>
      <c r="BA37">
        <f t="shared" si="12"/>
        <v>0</v>
      </c>
      <c r="BC37">
        <f t="shared" si="13"/>
        <v>35</v>
      </c>
      <c r="BE37">
        <f t="shared" si="15"/>
        <v>0</v>
      </c>
      <c r="BF37">
        <f t="shared" si="16"/>
        <v>0</v>
      </c>
      <c r="BH37" s="10" t="e">
        <f t="shared" si="17"/>
        <v>#VALUE!</v>
      </c>
    </row>
    <row r="38" spans="1:60" x14ac:dyDescent="0.25">
      <c r="A38">
        <v>36</v>
      </c>
      <c r="B38" s="7">
        <v>36</v>
      </c>
      <c r="C38" t="s">
        <v>1008</v>
      </c>
      <c r="D38" t="s">
        <v>1009</v>
      </c>
      <c r="E38" s="2" t="str">
        <f t="shared" si="14"/>
        <v>Kyerese McDonnell</v>
      </c>
      <c r="F38" t="s">
        <v>649</v>
      </c>
      <c r="G38" s="8" t="s">
        <v>508</v>
      </c>
      <c r="H38" s="8" t="s">
        <v>509</v>
      </c>
      <c r="I38" t="s">
        <v>1056</v>
      </c>
      <c r="J38">
        <v>3983962</v>
      </c>
      <c r="K38" t="s">
        <v>291</v>
      </c>
      <c r="L38" s="3">
        <v>40215</v>
      </c>
      <c r="M38" s="4">
        <f t="shared" si="18"/>
        <v>40215</v>
      </c>
      <c r="N38" s="7" t="str">
        <f>IF(M38&lt;=DATA!B$6,"S",IF(M38&lt;=DATA!B$5,"U20",IF(M38&lt;=DATA!B$4,"U17",IF(M38&lt;=DATA!B$3,"U15",IF(M38&lt;=DATA!B$2,"U13"," ")))))</f>
        <v>U15</v>
      </c>
      <c r="O38" s="7" t="str">
        <f t="shared" si="19"/>
        <v>U15</v>
      </c>
      <c r="P38" s="7" t="str">
        <f t="shared" si="20"/>
        <v>OK</v>
      </c>
      <c r="X38" s="10" t="str">
        <f t="shared" si="21"/>
        <v/>
      </c>
      <c r="AS38" s="7" t="str">
        <f t="shared" si="22"/>
        <v>M</v>
      </c>
      <c r="AT38" s="7">
        <f t="shared" si="5"/>
        <v>0</v>
      </c>
      <c r="AU38" t="b">
        <f t="shared" si="6"/>
        <v>0</v>
      </c>
      <c r="AV38">
        <f t="shared" si="7"/>
        <v>1</v>
      </c>
      <c r="AW38">
        <f t="shared" si="8"/>
        <v>0</v>
      </c>
      <c r="AX38">
        <f t="shared" si="9"/>
        <v>0</v>
      </c>
      <c r="AY38">
        <f t="shared" si="10"/>
        <v>0</v>
      </c>
      <c r="AZ38">
        <f t="shared" si="11"/>
        <v>0</v>
      </c>
      <c r="BA38">
        <f t="shared" si="12"/>
        <v>0</v>
      </c>
      <c r="BC38">
        <f t="shared" si="13"/>
        <v>36</v>
      </c>
      <c r="BE38">
        <f t="shared" si="15"/>
        <v>0</v>
      </c>
      <c r="BF38">
        <f t="shared" si="16"/>
        <v>0</v>
      </c>
      <c r="BH38" s="10" t="e">
        <f t="shared" si="17"/>
        <v>#VALUE!</v>
      </c>
    </row>
    <row r="39" spans="1:60" x14ac:dyDescent="0.25">
      <c r="A39">
        <v>37</v>
      </c>
      <c r="B39" s="7">
        <v>37</v>
      </c>
      <c r="C39" t="s">
        <v>741</v>
      </c>
      <c r="D39" t="s">
        <v>592</v>
      </c>
      <c r="E39" s="2" t="str">
        <f t="shared" si="14"/>
        <v>Mason Bramhald</v>
      </c>
      <c r="F39" t="s">
        <v>649</v>
      </c>
      <c r="G39" s="8" t="s">
        <v>508</v>
      </c>
      <c r="H39" s="8" t="s">
        <v>509</v>
      </c>
      <c r="I39" t="s">
        <v>959</v>
      </c>
      <c r="J39">
        <v>4017843</v>
      </c>
      <c r="K39" t="s">
        <v>291</v>
      </c>
      <c r="L39" s="3">
        <v>40154</v>
      </c>
      <c r="M39" s="4">
        <f t="shared" si="18"/>
        <v>40154</v>
      </c>
      <c r="N39" s="7" t="str">
        <f>IF(M39&lt;=DATA!B$6,"S",IF(M39&lt;=DATA!B$5,"U20",IF(M39&lt;=DATA!B$4,"U17",IF(M39&lt;=DATA!B$3,"U15",IF(M39&lt;=DATA!B$2,"U13"," ")))))</f>
        <v>U15</v>
      </c>
      <c r="O39" s="7" t="str">
        <f t="shared" si="19"/>
        <v>U15</v>
      </c>
      <c r="P39" s="7" t="str">
        <f t="shared" si="20"/>
        <v>OK</v>
      </c>
      <c r="X39" s="10" t="str">
        <f t="shared" si="21"/>
        <v/>
      </c>
      <c r="AS39" s="7" t="str">
        <f t="shared" si="22"/>
        <v>M</v>
      </c>
      <c r="AT39" s="7">
        <f t="shared" si="5"/>
        <v>0</v>
      </c>
      <c r="AU39" t="b">
        <f t="shared" si="6"/>
        <v>0</v>
      </c>
      <c r="AV39">
        <f t="shared" si="7"/>
        <v>1</v>
      </c>
      <c r="AW39">
        <f t="shared" si="8"/>
        <v>0</v>
      </c>
      <c r="AX39">
        <f t="shared" si="9"/>
        <v>0</v>
      </c>
      <c r="AY39">
        <f t="shared" si="10"/>
        <v>0</v>
      </c>
      <c r="AZ39">
        <f t="shared" si="11"/>
        <v>0</v>
      </c>
      <c r="BA39">
        <f t="shared" si="12"/>
        <v>0</v>
      </c>
      <c r="BC39">
        <f t="shared" si="13"/>
        <v>37</v>
      </c>
      <c r="BE39">
        <f t="shared" si="15"/>
        <v>0</v>
      </c>
      <c r="BF39">
        <f t="shared" si="16"/>
        <v>0</v>
      </c>
      <c r="BH39" s="10" t="e">
        <f t="shared" si="17"/>
        <v>#VALUE!</v>
      </c>
    </row>
    <row r="40" spans="1:60" x14ac:dyDescent="0.25">
      <c r="A40">
        <v>38</v>
      </c>
      <c r="B40" s="7">
        <v>38</v>
      </c>
      <c r="C40" t="s">
        <v>727</v>
      </c>
      <c r="D40" t="s">
        <v>599</v>
      </c>
      <c r="E40" s="2" t="str">
        <f t="shared" si="14"/>
        <v>Harvey Thomas</v>
      </c>
      <c r="F40" t="s">
        <v>839</v>
      </c>
      <c r="G40" s="8" t="s">
        <v>508</v>
      </c>
      <c r="H40" s="8" t="s">
        <v>26</v>
      </c>
      <c r="I40" s="2" t="s">
        <v>26</v>
      </c>
      <c r="J40">
        <v>3904620</v>
      </c>
      <c r="K40" t="s">
        <v>291</v>
      </c>
      <c r="L40" s="3">
        <v>40450</v>
      </c>
      <c r="M40" s="4">
        <f t="shared" si="18"/>
        <v>40450</v>
      </c>
      <c r="N40" s="7" t="str">
        <f>IF(M40&lt;=DATA!B$6,"S",IF(M40&lt;=DATA!B$5,"U20",IF(M40&lt;=DATA!B$4,"U17",IF(M40&lt;=DATA!B$3,"U15",IF(M40&lt;=DATA!B$2,"U13"," ")))))</f>
        <v>U13</v>
      </c>
      <c r="O40" s="7" t="str">
        <f t="shared" si="19"/>
        <v>U15</v>
      </c>
      <c r="P40" s="7" t="str">
        <f t="shared" si="20"/>
        <v>Error</v>
      </c>
      <c r="X40" s="10" t="str">
        <f t="shared" si="21"/>
        <v/>
      </c>
      <c r="AS40" s="7" t="str">
        <f t="shared" si="22"/>
        <v>M</v>
      </c>
      <c r="AT40" s="7">
        <f t="shared" si="5"/>
        <v>0</v>
      </c>
      <c r="AU40" t="b">
        <f t="shared" si="6"/>
        <v>0</v>
      </c>
      <c r="AV40">
        <f t="shared" si="7"/>
        <v>1</v>
      </c>
      <c r="AW40">
        <f t="shared" si="8"/>
        <v>0</v>
      </c>
      <c r="AX40">
        <f t="shared" si="9"/>
        <v>0</v>
      </c>
      <c r="AY40">
        <f t="shared" si="10"/>
        <v>0</v>
      </c>
      <c r="AZ40">
        <f t="shared" si="11"/>
        <v>0</v>
      </c>
      <c r="BA40">
        <f t="shared" si="12"/>
        <v>0</v>
      </c>
      <c r="BC40">
        <f t="shared" si="13"/>
        <v>38</v>
      </c>
      <c r="BE40">
        <f t="shared" si="15"/>
        <v>0</v>
      </c>
      <c r="BF40">
        <f t="shared" si="16"/>
        <v>0</v>
      </c>
      <c r="BH40" s="10" t="e">
        <f t="shared" si="17"/>
        <v>#VALUE!</v>
      </c>
    </row>
    <row r="41" spans="1:60" x14ac:dyDescent="0.25">
      <c r="A41">
        <v>39</v>
      </c>
      <c r="B41" s="7">
        <v>39</v>
      </c>
      <c r="C41" t="s">
        <v>637</v>
      </c>
      <c r="D41" t="s">
        <v>1010</v>
      </c>
      <c r="E41" s="2" t="str">
        <f t="shared" si="14"/>
        <v>Benjamin Ryder</v>
      </c>
      <c r="F41" t="s">
        <v>791</v>
      </c>
      <c r="G41" s="8" t="s">
        <v>508</v>
      </c>
      <c r="H41" s="8" t="s">
        <v>26</v>
      </c>
      <c r="I41" s="2" t="s">
        <v>26</v>
      </c>
      <c r="J41">
        <v>3563893</v>
      </c>
      <c r="K41" t="s">
        <v>291</v>
      </c>
      <c r="L41" s="3">
        <v>40720</v>
      </c>
      <c r="M41" s="4">
        <f t="shared" si="18"/>
        <v>40720</v>
      </c>
      <c r="N41" s="7" t="str">
        <f>IF(M41&lt;=DATA!B$6,"S",IF(M41&lt;=DATA!B$5,"U20",IF(M41&lt;=DATA!B$4,"U17",IF(M41&lt;=DATA!B$3,"U15",IF(M41&lt;=DATA!B$2,"U13"," ")))))</f>
        <v>U13</v>
      </c>
      <c r="O41" s="7" t="str">
        <f t="shared" si="19"/>
        <v>U15</v>
      </c>
      <c r="P41" s="7" t="str">
        <f t="shared" si="20"/>
        <v>Error</v>
      </c>
      <c r="X41" s="10" t="str">
        <f t="shared" si="21"/>
        <v/>
      </c>
      <c r="AS41" s="7" t="str">
        <f t="shared" si="22"/>
        <v>M</v>
      </c>
      <c r="AT41" s="7">
        <f t="shared" si="5"/>
        <v>0</v>
      </c>
      <c r="AU41" t="b">
        <f t="shared" si="6"/>
        <v>0</v>
      </c>
      <c r="AV41">
        <f t="shared" si="7"/>
        <v>1</v>
      </c>
      <c r="AW41">
        <f t="shared" si="8"/>
        <v>0</v>
      </c>
      <c r="AX41">
        <f t="shared" si="9"/>
        <v>0</v>
      </c>
      <c r="AY41">
        <f t="shared" si="10"/>
        <v>0</v>
      </c>
      <c r="AZ41">
        <f t="shared" si="11"/>
        <v>0</v>
      </c>
      <c r="BA41">
        <f t="shared" si="12"/>
        <v>0</v>
      </c>
      <c r="BC41">
        <f t="shared" si="13"/>
        <v>39</v>
      </c>
      <c r="BE41">
        <f t="shared" si="15"/>
        <v>0</v>
      </c>
      <c r="BF41">
        <f t="shared" si="16"/>
        <v>0</v>
      </c>
      <c r="BH41" s="10" t="e">
        <f t="shared" si="17"/>
        <v>#VALUE!</v>
      </c>
    </row>
    <row r="42" spans="1:60" x14ac:dyDescent="0.25">
      <c r="A42">
        <v>40</v>
      </c>
      <c r="B42" s="7">
        <v>40</v>
      </c>
      <c r="C42" t="s">
        <v>813</v>
      </c>
      <c r="D42" t="s">
        <v>814</v>
      </c>
      <c r="E42" s="2" t="str">
        <f t="shared" si="14"/>
        <v>Digby Pearson</v>
      </c>
      <c r="F42" t="s">
        <v>652</v>
      </c>
      <c r="G42" s="8" t="s">
        <v>508</v>
      </c>
      <c r="H42" s="8" t="s">
        <v>509</v>
      </c>
      <c r="I42" t="s">
        <v>673</v>
      </c>
      <c r="J42">
        <v>4123504</v>
      </c>
      <c r="K42" t="s">
        <v>291</v>
      </c>
      <c r="L42" s="3">
        <v>40486</v>
      </c>
      <c r="M42" s="4">
        <f t="shared" si="18"/>
        <v>40486</v>
      </c>
      <c r="N42" s="7" t="str">
        <f>IF(M42&lt;=DATA!B$6,"S",IF(M42&lt;=DATA!B$5,"U20",IF(M42&lt;=DATA!B$4,"U17",IF(M42&lt;=DATA!B$3,"U15",IF(M42&lt;=DATA!B$2,"U13"," ")))))</f>
        <v>U13</v>
      </c>
      <c r="O42" s="7" t="str">
        <f t="shared" si="19"/>
        <v>U15</v>
      </c>
      <c r="P42" s="7" t="str">
        <f t="shared" si="20"/>
        <v>Error</v>
      </c>
      <c r="X42" s="10" t="str">
        <f t="shared" si="21"/>
        <v/>
      </c>
      <c r="AS42" s="7" t="str">
        <f t="shared" si="22"/>
        <v>M</v>
      </c>
      <c r="AT42" s="7">
        <f t="shared" si="5"/>
        <v>0</v>
      </c>
      <c r="AU42" t="b">
        <f t="shared" si="6"/>
        <v>0</v>
      </c>
      <c r="AV42">
        <f t="shared" si="7"/>
        <v>1</v>
      </c>
      <c r="AW42">
        <f t="shared" si="8"/>
        <v>0</v>
      </c>
      <c r="AX42">
        <f t="shared" si="9"/>
        <v>0</v>
      </c>
      <c r="AY42">
        <f t="shared" si="10"/>
        <v>0</v>
      </c>
      <c r="AZ42">
        <f t="shared" si="11"/>
        <v>0</v>
      </c>
      <c r="BA42">
        <f t="shared" si="12"/>
        <v>0</v>
      </c>
      <c r="BC42">
        <f t="shared" si="13"/>
        <v>40</v>
      </c>
      <c r="BE42">
        <f t="shared" si="15"/>
        <v>0</v>
      </c>
      <c r="BF42">
        <f t="shared" si="16"/>
        <v>0</v>
      </c>
      <c r="BH42" s="10" t="e">
        <f t="shared" si="17"/>
        <v>#VALUE!</v>
      </c>
    </row>
    <row r="43" spans="1:60" x14ac:dyDescent="0.25">
      <c r="A43">
        <v>41</v>
      </c>
      <c r="B43" s="7">
        <v>41</v>
      </c>
      <c r="C43" t="s">
        <v>598</v>
      </c>
      <c r="D43" t="s">
        <v>940</v>
      </c>
      <c r="E43" s="2" t="str">
        <f t="shared" si="14"/>
        <v>George Trehearn</v>
      </c>
      <c r="F43" t="s">
        <v>649</v>
      </c>
      <c r="G43" s="8" t="s">
        <v>508</v>
      </c>
      <c r="H43" s="8" t="s">
        <v>26</v>
      </c>
      <c r="I43" s="2" t="s">
        <v>26</v>
      </c>
      <c r="J43">
        <v>4100664</v>
      </c>
      <c r="K43" t="s">
        <v>291</v>
      </c>
      <c r="L43" s="3">
        <v>40469</v>
      </c>
      <c r="M43" s="4">
        <f t="shared" si="18"/>
        <v>40469</v>
      </c>
      <c r="N43" s="7" t="str">
        <f>IF(M43&lt;=DATA!B$6,"S",IF(M43&lt;=DATA!B$5,"U20",IF(M43&lt;=DATA!B$4,"U17",IF(M43&lt;=DATA!B$3,"U15",IF(M43&lt;=DATA!B$2,"U13"," ")))))</f>
        <v>U13</v>
      </c>
      <c r="O43" s="7" t="str">
        <f t="shared" si="19"/>
        <v>U15</v>
      </c>
      <c r="P43" s="7" t="str">
        <f t="shared" si="20"/>
        <v>Error</v>
      </c>
      <c r="X43" s="10" t="str">
        <f t="shared" si="21"/>
        <v/>
      </c>
      <c r="AS43" s="7" t="str">
        <f t="shared" si="22"/>
        <v>M</v>
      </c>
      <c r="AT43" s="7">
        <f t="shared" si="5"/>
        <v>0</v>
      </c>
      <c r="AU43" t="b">
        <f t="shared" si="6"/>
        <v>0</v>
      </c>
      <c r="AV43">
        <f t="shared" si="7"/>
        <v>1</v>
      </c>
      <c r="AW43">
        <f t="shared" si="8"/>
        <v>0</v>
      </c>
      <c r="AX43">
        <f t="shared" si="9"/>
        <v>0</v>
      </c>
      <c r="AY43">
        <f t="shared" si="10"/>
        <v>0</v>
      </c>
      <c r="AZ43">
        <f t="shared" si="11"/>
        <v>0</v>
      </c>
      <c r="BA43">
        <f t="shared" si="12"/>
        <v>0</v>
      </c>
      <c r="BC43">
        <f t="shared" si="13"/>
        <v>41</v>
      </c>
      <c r="BE43">
        <f t="shared" si="15"/>
        <v>0</v>
      </c>
      <c r="BF43">
        <f t="shared" si="16"/>
        <v>0</v>
      </c>
      <c r="BH43" s="10" t="e">
        <f t="shared" si="17"/>
        <v>#VALUE!</v>
      </c>
    </row>
    <row r="44" spans="1:60" x14ac:dyDescent="0.25">
      <c r="A44">
        <v>42</v>
      </c>
      <c r="B44" s="7">
        <v>42</v>
      </c>
      <c r="C44" t="s">
        <v>811</v>
      </c>
      <c r="D44" t="s">
        <v>812</v>
      </c>
      <c r="E44" s="2" t="str">
        <f t="shared" si="14"/>
        <v>Miles Lugo-Hankins</v>
      </c>
      <c r="F44" t="s">
        <v>649</v>
      </c>
      <c r="G44" s="8" t="s">
        <v>508</v>
      </c>
      <c r="H44" s="8" t="s">
        <v>509</v>
      </c>
      <c r="I44" t="s">
        <v>659</v>
      </c>
      <c r="J44">
        <v>3937162</v>
      </c>
      <c r="K44" t="s">
        <v>291</v>
      </c>
      <c r="L44" s="3">
        <v>40774</v>
      </c>
      <c r="M44" s="4">
        <f t="shared" si="18"/>
        <v>40774</v>
      </c>
      <c r="N44" s="7" t="str">
        <f>IF(M44&lt;=DATA!B$6,"S",IF(M44&lt;=DATA!B$5,"U20",IF(M44&lt;=DATA!B$4,"U17",IF(M44&lt;=DATA!B$3,"U15",IF(M44&lt;=DATA!B$2,"U13"," ")))))</f>
        <v>U13</v>
      </c>
      <c r="O44" s="7" t="str">
        <f t="shared" si="19"/>
        <v>U15</v>
      </c>
      <c r="P44" s="7" t="str">
        <f t="shared" si="20"/>
        <v>Error</v>
      </c>
      <c r="X44" s="10" t="str">
        <f t="shared" si="21"/>
        <v/>
      </c>
      <c r="AS44" s="7" t="str">
        <f t="shared" si="22"/>
        <v>M</v>
      </c>
      <c r="AT44" s="7">
        <f t="shared" si="5"/>
        <v>0</v>
      </c>
      <c r="AU44" t="b">
        <f t="shared" si="6"/>
        <v>0</v>
      </c>
      <c r="AV44">
        <f t="shared" si="7"/>
        <v>1</v>
      </c>
      <c r="AW44">
        <f t="shared" si="8"/>
        <v>0</v>
      </c>
      <c r="AX44">
        <f t="shared" si="9"/>
        <v>0</v>
      </c>
      <c r="AY44">
        <f t="shared" si="10"/>
        <v>0</v>
      </c>
      <c r="AZ44">
        <f t="shared" si="11"/>
        <v>0</v>
      </c>
      <c r="BA44">
        <f t="shared" si="12"/>
        <v>0</v>
      </c>
      <c r="BC44">
        <f t="shared" si="13"/>
        <v>42</v>
      </c>
      <c r="BE44">
        <f t="shared" si="15"/>
        <v>0</v>
      </c>
      <c r="BF44">
        <f t="shared" si="16"/>
        <v>0</v>
      </c>
      <c r="BH44" s="10" t="e">
        <f t="shared" si="17"/>
        <v>#VALUE!</v>
      </c>
    </row>
    <row r="45" spans="1:60" x14ac:dyDescent="0.25">
      <c r="A45">
        <v>43</v>
      </c>
      <c r="B45" s="7">
        <v>43</v>
      </c>
      <c r="C45" t="s">
        <v>596</v>
      </c>
      <c r="D45" t="s">
        <v>597</v>
      </c>
      <c r="E45" s="2" t="str">
        <f t="shared" si="14"/>
        <v>Elliot Hobson</v>
      </c>
      <c r="F45" t="s">
        <v>653</v>
      </c>
      <c r="G45" s="8" t="s">
        <v>508</v>
      </c>
      <c r="H45" s="8" t="s">
        <v>26</v>
      </c>
      <c r="I45" s="2" t="s">
        <v>26</v>
      </c>
      <c r="J45">
        <v>3586875</v>
      </c>
      <c r="K45" t="s">
        <v>291</v>
      </c>
      <c r="L45" s="3">
        <v>40653</v>
      </c>
      <c r="M45" s="4">
        <f t="shared" si="18"/>
        <v>40653</v>
      </c>
      <c r="N45" s="7" t="str">
        <f>IF(M45&lt;=DATA!B$6,"S",IF(M45&lt;=DATA!B$5,"U20",IF(M45&lt;=DATA!B$4,"U17",IF(M45&lt;=DATA!B$3,"U15",IF(M45&lt;=DATA!B$2,"U13"," ")))))</f>
        <v>U13</v>
      </c>
      <c r="O45" s="7" t="str">
        <f t="shared" si="19"/>
        <v>U15</v>
      </c>
      <c r="P45" s="7" t="str">
        <f t="shared" si="20"/>
        <v>Error</v>
      </c>
      <c r="X45" s="10" t="str">
        <f t="shared" si="21"/>
        <v/>
      </c>
      <c r="AS45" s="7" t="str">
        <f t="shared" si="22"/>
        <v>M</v>
      </c>
      <c r="AT45" s="7">
        <f t="shared" si="5"/>
        <v>0</v>
      </c>
      <c r="AU45" t="b">
        <f t="shared" si="6"/>
        <v>0</v>
      </c>
      <c r="AV45">
        <f t="shared" si="7"/>
        <v>1</v>
      </c>
      <c r="AW45">
        <f t="shared" si="8"/>
        <v>0</v>
      </c>
      <c r="AX45">
        <f t="shared" si="9"/>
        <v>0</v>
      </c>
      <c r="AY45">
        <f t="shared" si="10"/>
        <v>0</v>
      </c>
      <c r="AZ45">
        <f t="shared" si="11"/>
        <v>0</v>
      </c>
      <c r="BA45">
        <f t="shared" si="12"/>
        <v>0</v>
      </c>
      <c r="BC45">
        <f t="shared" si="13"/>
        <v>43</v>
      </c>
      <c r="BE45">
        <f t="shared" si="15"/>
        <v>0</v>
      </c>
      <c r="BF45">
        <f t="shared" si="16"/>
        <v>0</v>
      </c>
      <c r="BH45" s="10" t="e">
        <f t="shared" si="17"/>
        <v>#VALUE!</v>
      </c>
    </row>
    <row r="46" spans="1:60" x14ac:dyDescent="0.25">
      <c r="A46">
        <v>44</v>
      </c>
      <c r="B46" s="7">
        <v>44</v>
      </c>
      <c r="C46" t="s">
        <v>584</v>
      </c>
      <c r="D46" t="s">
        <v>681</v>
      </c>
      <c r="E46" s="2" t="str">
        <f t="shared" si="14"/>
        <v>Oliver Lambert</v>
      </c>
      <c r="F46" t="s">
        <v>652</v>
      </c>
      <c r="G46" s="8" t="s">
        <v>508</v>
      </c>
      <c r="H46" s="8" t="s">
        <v>509</v>
      </c>
      <c r="I46" t="s">
        <v>670</v>
      </c>
      <c r="J46">
        <v>3941321</v>
      </c>
      <c r="K46" t="s">
        <v>291</v>
      </c>
      <c r="L46" s="3">
        <v>40339</v>
      </c>
      <c r="M46" s="4">
        <f t="shared" si="18"/>
        <v>40339</v>
      </c>
      <c r="N46" s="7" t="str">
        <f>IF(M46&lt;=DATA!B$6,"S",IF(M46&lt;=DATA!B$5,"U20",IF(M46&lt;=DATA!B$4,"U17",IF(M46&lt;=DATA!B$3,"U15",IF(M46&lt;=DATA!B$2,"U13"," ")))))</f>
        <v>U15</v>
      </c>
      <c r="O46" s="7" t="str">
        <f t="shared" si="19"/>
        <v>U15</v>
      </c>
      <c r="P46" s="7" t="str">
        <f t="shared" si="20"/>
        <v>OK</v>
      </c>
      <c r="X46" s="10" t="str">
        <f t="shared" si="21"/>
        <v/>
      </c>
      <c r="AS46" s="7" t="str">
        <f t="shared" si="22"/>
        <v>M</v>
      </c>
      <c r="AT46" s="7">
        <f t="shared" si="5"/>
        <v>0</v>
      </c>
      <c r="AU46" t="b">
        <f t="shared" si="6"/>
        <v>0</v>
      </c>
      <c r="AV46">
        <f t="shared" si="7"/>
        <v>1</v>
      </c>
      <c r="AW46">
        <f t="shared" si="8"/>
        <v>0</v>
      </c>
      <c r="AX46">
        <f t="shared" si="9"/>
        <v>0</v>
      </c>
      <c r="AY46">
        <f t="shared" si="10"/>
        <v>0</v>
      </c>
      <c r="AZ46">
        <f t="shared" si="11"/>
        <v>0</v>
      </c>
      <c r="BA46">
        <f t="shared" si="12"/>
        <v>0</v>
      </c>
      <c r="BC46">
        <f t="shared" si="13"/>
        <v>44</v>
      </c>
      <c r="BE46">
        <f t="shared" si="15"/>
        <v>0</v>
      </c>
      <c r="BF46">
        <f t="shared" si="16"/>
        <v>0</v>
      </c>
      <c r="BH46" s="10" t="e">
        <f t="shared" si="17"/>
        <v>#VALUE!</v>
      </c>
    </row>
    <row r="47" spans="1:60" x14ac:dyDescent="0.25">
      <c r="A47">
        <v>45</v>
      </c>
      <c r="B47" s="7">
        <v>45</v>
      </c>
      <c r="C47" t="s">
        <v>808</v>
      </c>
      <c r="D47" t="s">
        <v>1011</v>
      </c>
      <c r="E47" s="2" t="str">
        <f t="shared" si="14"/>
        <v>Riley Cozens</v>
      </c>
      <c r="F47" t="s">
        <v>652</v>
      </c>
      <c r="G47" s="8" t="s">
        <v>508</v>
      </c>
      <c r="H47" s="8" t="s">
        <v>26</v>
      </c>
      <c r="I47" s="2" t="s">
        <v>26</v>
      </c>
      <c r="J47">
        <v>4034106</v>
      </c>
      <c r="K47" t="s">
        <v>291</v>
      </c>
      <c r="L47" s="3">
        <v>40302</v>
      </c>
      <c r="M47" s="4">
        <f t="shared" si="18"/>
        <v>40302</v>
      </c>
      <c r="N47" s="7" t="str">
        <f>IF(M47&lt;=DATA!B$6,"S",IF(M47&lt;=DATA!B$5,"U20",IF(M47&lt;=DATA!B$4,"U17",IF(M47&lt;=DATA!B$3,"U15",IF(M47&lt;=DATA!B$2,"U13"," ")))))</f>
        <v>U15</v>
      </c>
      <c r="O47" s="7" t="str">
        <f t="shared" si="19"/>
        <v>U15</v>
      </c>
      <c r="P47" s="7" t="str">
        <f t="shared" si="20"/>
        <v>OK</v>
      </c>
      <c r="X47" s="10" t="str">
        <f t="shared" si="21"/>
        <v/>
      </c>
      <c r="AS47" s="7" t="str">
        <f t="shared" si="22"/>
        <v>M</v>
      </c>
      <c r="AT47" s="7">
        <f t="shared" si="5"/>
        <v>0</v>
      </c>
      <c r="AU47" t="b">
        <f t="shared" si="6"/>
        <v>0</v>
      </c>
      <c r="AV47">
        <f t="shared" si="7"/>
        <v>1</v>
      </c>
      <c r="AW47">
        <f t="shared" si="8"/>
        <v>0</v>
      </c>
      <c r="AX47">
        <f t="shared" si="9"/>
        <v>0</v>
      </c>
      <c r="AY47">
        <f t="shared" si="10"/>
        <v>0</v>
      </c>
      <c r="AZ47">
        <f t="shared" si="11"/>
        <v>0</v>
      </c>
      <c r="BA47">
        <f t="shared" si="12"/>
        <v>0</v>
      </c>
      <c r="BC47">
        <f t="shared" si="13"/>
        <v>45</v>
      </c>
      <c r="BE47">
        <f t="shared" si="15"/>
        <v>0</v>
      </c>
      <c r="BF47">
        <f t="shared" si="16"/>
        <v>0</v>
      </c>
      <c r="BH47" s="10" t="e">
        <f t="shared" si="17"/>
        <v>#VALUE!</v>
      </c>
    </row>
    <row r="48" spans="1:60" x14ac:dyDescent="0.25">
      <c r="A48">
        <v>46</v>
      </c>
      <c r="B48" s="7">
        <v>46</v>
      </c>
      <c r="C48" t="s">
        <v>1012</v>
      </c>
      <c r="D48" t="s">
        <v>1013</v>
      </c>
      <c r="E48" s="2" t="str">
        <f t="shared" si="14"/>
        <v>Deante Mavimbela</v>
      </c>
      <c r="F48" t="s">
        <v>649</v>
      </c>
      <c r="G48" s="8" t="s">
        <v>508</v>
      </c>
      <c r="H48" s="8" t="s">
        <v>509</v>
      </c>
      <c r="I48" t="s">
        <v>672</v>
      </c>
      <c r="J48">
        <v>4001636</v>
      </c>
      <c r="K48" t="s">
        <v>291</v>
      </c>
      <c r="L48" s="3">
        <v>40072</v>
      </c>
      <c r="M48" s="4">
        <f t="shared" si="18"/>
        <v>40072</v>
      </c>
      <c r="N48" s="7" t="str">
        <f>IF(M48&lt;=DATA!B$6,"S",IF(M48&lt;=DATA!B$5,"U20",IF(M48&lt;=DATA!B$4,"U17",IF(M48&lt;=DATA!B$3,"U15",IF(M48&lt;=DATA!B$2,"U13"," ")))))</f>
        <v>U15</v>
      </c>
      <c r="O48" s="7" t="str">
        <f t="shared" si="19"/>
        <v>U15</v>
      </c>
      <c r="P48" s="7" t="str">
        <f t="shared" si="20"/>
        <v>OK</v>
      </c>
      <c r="X48" s="10" t="str">
        <f t="shared" si="21"/>
        <v/>
      </c>
      <c r="AS48" s="7" t="str">
        <f t="shared" si="22"/>
        <v>M</v>
      </c>
      <c r="AT48" s="7">
        <f t="shared" si="5"/>
        <v>0</v>
      </c>
      <c r="AU48" t="b">
        <f t="shared" si="6"/>
        <v>0</v>
      </c>
      <c r="AV48">
        <f t="shared" si="7"/>
        <v>1</v>
      </c>
      <c r="AW48">
        <f t="shared" si="8"/>
        <v>0</v>
      </c>
      <c r="AX48">
        <f t="shared" si="9"/>
        <v>0</v>
      </c>
      <c r="AY48">
        <f t="shared" si="10"/>
        <v>0</v>
      </c>
      <c r="AZ48">
        <f t="shared" si="11"/>
        <v>0</v>
      </c>
      <c r="BA48">
        <f t="shared" si="12"/>
        <v>0</v>
      </c>
      <c r="BC48">
        <f t="shared" si="13"/>
        <v>46</v>
      </c>
      <c r="BE48">
        <f t="shared" si="15"/>
        <v>0</v>
      </c>
      <c r="BF48">
        <f t="shared" si="16"/>
        <v>0</v>
      </c>
      <c r="BH48" s="10" t="e">
        <f t="shared" si="17"/>
        <v>#VALUE!</v>
      </c>
    </row>
    <row r="49" spans="1:60" x14ac:dyDescent="0.25">
      <c r="A49">
        <v>47</v>
      </c>
      <c r="B49" s="7">
        <v>47</v>
      </c>
      <c r="C49" t="s">
        <v>808</v>
      </c>
      <c r="D49" t="s">
        <v>809</v>
      </c>
      <c r="E49" s="2" t="str">
        <f t="shared" si="14"/>
        <v>Riley Easton</v>
      </c>
      <c r="F49" t="s">
        <v>649</v>
      </c>
      <c r="G49" s="8" t="s">
        <v>508</v>
      </c>
      <c r="H49" s="8" t="s">
        <v>26</v>
      </c>
      <c r="I49" s="2" t="s">
        <v>26</v>
      </c>
      <c r="J49">
        <v>4016031</v>
      </c>
      <c r="K49" t="s">
        <v>291</v>
      </c>
      <c r="L49" s="3">
        <v>40586</v>
      </c>
      <c r="M49" s="4">
        <f t="shared" si="18"/>
        <v>40586</v>
      </c>
      <c r="N49" s="7" t="str">
        <f>IF(M49&lt;=DATA!B$6,"S",IF(M49&lt;=DATA!B$5,"U20",IF(M49&lt;=DATA!B$4,"U17",IF(M49&lt;=DATA!B$3,"U15",IF(M49&lt;=DATA!B$2,"U13"," ")))))</f>
        <v>U13</v>
      </c>
      <c r="O49" s="7" t="str">
        <f t="shared" si="19"/>
        <v>U15</v>
      </c>
      <c r="P49" s="7" t="str">
        <f t="shared" si="20"/>
        <v>Error</v>
      </c>
      <c r="X49" s="10" t="str">
        <f t="shared" si="21"/>
        <v/>
      </c>
      <c r="AS49" s="7" t="str">
        <f t="shared" si="22"/>
        <v>M</v>
      </c>
      <c r="AT49" s="7">
        <f t="shared" si="5"/>
        <v>0</v>
      </c>
      <c r="AU49" t="b">
        <f t="shared" si="6"/>
        <v>0</v>
      </c>
      <c r="AV49">
        <f t="shared" si="7"/>
        <v>1</v>
      </c>
      <c r="AW49">
        <f t="shared" si="8"/>
        <v>0</v>
      </c>
      <c r="AX49">
        <f t="shared" si="9"/>
        <v>0</v>
      </c>
      <c r="AY49">
        <f t="shared" si="10"/>
        <v>0</v>
      </c>
      <c r="AZ49">
        <f t="shared" si="11"/>
        <v>0</v>
      </c>
      <c r="BA49">
        <f t="shared" si="12"/>
        <v>0</v>
      </c>
      <c r="BC49">
        <f t="shared" si="13"/>
        <v>47</v>
      </c>
      <c r="BE49">
        <f t="shared" si="15"/>
        <v>0</v>
      </c>
      <c r="BF49">
        <f t="shared" si="16"/>
        <v>0</v>
      </c>
      <c r="BH49" s="10" t="e">
        <f t="shared" si="17"/>
        <v>#VALUE!</v>
      </c>
    </row>
    <row r="50" spans="1:60" x14ac:dyDescent="0.25">
      <c r="A50">
        <v>48</v>
      </c>
      <c r="B50" s="7">
        <v>48</v>
      </c>
      <c r="C50" t="s">
        <v>1014</v>
      </c>
      <c r="D50" t="s">
        <v>1015</v>
      </c>
      <c r="E50" s="2" t="str">
        <f t="shared" si="14"/>
        <v>Timothy Page</v>
      </c>
      <c r="F50" t="s">
        <v>661</v>
      </c>
      <c r="G50" s="8" t="s">
        <v>508</v>
      </c>
      <c r="H50" s="8" t="s">
        <v>509</v>
      </c>
      <c r="I50" t="s">
        <v>661</v>
      </c>
      <c r="K50" t="s">
        <v>291</v>
      </c>
      <c r="L50" s="3">
        <v>40485</v>
      </c>
      <c r="M50" s="4">
        <f t="shared" si="18"/>
        <v>40485</v>
      </c>
      <c r="N50" s="7" t="str">
        <f>IF(M50&lt;=DATA!B$6,"S",IF(M50&lt;=DATA!B$5,"U20",IF(M50&lt;=DATA!B$4,"U17",IF(M50&lt;=DATA!B$3,"U15",IF(M50&lt;=DATA!B$2,"U13"," ")))))</f>
        <v>U13</v>
      </c>
      <c r="O50" s="7" t="str">
        <f t="shared" si="19"/>
        <v>U15</v>
      </c>
      <c r="P50" s="7" t="str">
        <f t="shared" si="20"/>
        <v>Error</v>
      </c>
      <c r="X50" s="10" t="str">
        <f t="shared" si="21"/>
        <v/>
      </c>
      <c r="AS50" s="7" t="str">
        <f t="shared" si="22"/>
        <v>M</v>
      </c>
      <c r="AT50" s="7">
        <f t="shared" si="5"/>
        <v>0</v>
      </c>
      <c r="AU50" t="b">
        <f t="shared" si="6"/>
        <v>0</v>
      </c>
      <c r="AV50">
        <f t="shared" si="7"/>
        <v>1</v>
      </c>
      <c r="AW50">
        <f t="shared" si="8"/>
        <v>0</v>
      </c>
      <c r="AX50">
        <f t="shared" si="9"/>
        <v>0</v>
      </c>
      <c r="AY50">
        <f t="shared" si="10"/>
        <v>0</v>
      </c>
      <c r="AZ50">
        <f t="shared" si="11"/>
        <v>0</v>
      </c>
      <c r="BA50">
        <f t="shared" si="12"/>
        <v>0</v>
      </c>
      <c r="BC50">
        <f t="shared" si="13"/>
        <v>48</v>
      </c>
      <c r="BE50">
        <f t="shared" si="15"/>
        <v>0</v>
      </c>
      <c r="BF50">
        <f t="shared" si="16"/>
        <v>0</v>
      </c>
      <c r="BH50" s="10" t="e">
        <f t="shared" si="17"/>
        <v>#VALUE!</v>
      </c>
    </row>
    <row r="51" spans="1:60" x14ac:dyDescent="0.25">
      <c r="A51">
        <v>49</v>
      </c>
      <c r="B51" s="7">
        <v>49</v>
      </c>
      <c r="C51" t="s">
        <v>584</v>
      </c>
      <c r="D51" t="s">
        <v>1016</v>
      </c>
      <c r="E51" s="2" t="str">
        <f t="shared" si="14"/>
        <v>Oliver Skinner</v>
      </c>
      <c r="F51" t="s">
        <v>658</v>
      </c>
      <c r="G51" s="8" t="s">
        <v>508</v>
      </c>
      <c r="H51" s="8" t="s">
        <v>509</v>
      </c>
      <c r="I51" t="s">
        <v>800</v>
      </c>
      <c r="K51" t="s">
        <v>291</v>
      </c>
      <c r="L51" s="3">
        <v>40454</v>
      </c>
      <c r="M51" s="4">
        <f t="shared" si="18"/>
        <v>40454</v>
      </c>
      <c r="N51" s="7" t="str">
        <f>IF(M51&lt;=DATA!B$6,"S",IF(M51&lt;=DATA!B$5,"U20",IF(M51&lt;=DATA!B$4,"U17",IF(M51&lt;=DATA!B$3,"U15",IF(M51&lt;=DATA!B$2,"U13"," ")))))</f>
        <v>U13</v>
      </c>
      <c r="O51" s="7" t="str">
        <f t="shared" si="19"/>
        <v>U15</v>
      </c>
      <c r="P51" s="7" t="str">
        <f t="shared" si="20"/>
        <v>Error</v>
      </c>
      <c r="X51" s="10" t="str">
        <f t="shared" si="21"/>
        <v/>
      </c>
      <c r="AS51" s="7" t="str">
        <f t="shared" si="22"/>
        <v>M</v>
      </c>
      <c r="AT51" s="7">
        <f t="shared" si="5"/>
        <v>0</v>
      </c>
      <c r="AU51" t="b">
        <f t="shared" si="6"/>
        <v>0</v>
      </c>
      <c r="AV51">
        <f t="shared" si="7"/>
        <v>1</v>
      </c>
      <c r="AW51">
        <f t="shared" si="8"/>
        <v>0</v>
      </c>
      <c r="AX51">
        <f t="shared" si="9"/>
        <v>0</v>
      </c>
      <c r="AY51">
        <f t="shared" si="10"/>
        <v>0</v>
      </c>
      <c r="AZ51">
        <f t="shared" si="11"/>
        <v>0</v>
      </c>
      <c r="BA51">
        <f t="shared" si="12"/>
        <v>0</v>
      </c>
      <c r="BC51">
        <f t="shared" si="13"/>
        <v>49</v>
      </c>
      <c r="BE51">
        <f t="shared" si="15"/>
        <v>0</v>
      </c>
      <c r="BF51">
        <f t="shared" si="16"/>
        <v>0</v>
      </c>
      <c r="BH51" s="10" t="e">
        <f t="shared" si="17"/>
        <v>#VALUE!</v>
      </c>
    </row>
    <row r="52" spans="1:60" x14ac:dyDescent="0.25">
      <c r="A52">
        <v>50</v>
      </c>
      <c r="B52" s="7">
        <v>50</v>
      </c>
      <c r="C52" t="s">
        <v>610</v>
      </c>
      <c r="D52" t="s">
        <v>615</v>
      </c>
      <c r="E52" s="2" t="str">
        <f t="shared" si="14"/>
        <v>Alfie Kelly</v>
      </c>
      <c r="F52" t="s">
        <v>653</v>
      </c>
      <c r="G52" s="8" t="s">
        <v>508</v>
      </c>
      <c r="H52" s="8" t="s">
        <v>509</v>
      </c>
      <c r="I52" t="s">
        <v>660</v>
      </c>
      <c r="J52">
        <v>4030804</v>
      </c>
      <c r="K52" t="s">
        <v>291</v>
      </c>
      <c r="L52" s="3">
        <v>40522</v>
      </c>
      <c r="M52" s="4">
        <f t="shared" si="18"/>
        <v>40522</v>
      </c>
      <c r="N52" s="7" t="str">
        <f>IF(M52&lt;=DATA!B$6,"S",IF(M52&lt;=DATA!B$5,"U20",IF(M52&lt;=DATA!B$4,"U17",IF(M52&lt;=DATA!B$3,"U15",IF(M52&lt;=DATA!B$2,"U13"," ")))))</f>
        <v>U13</v>
      </c>
      <c r="O52" s="7" t="str">
        <f t="shared" si="19"/>
        <v>U15</v>
      </c>
      <c r="P52" s="7" t="str">
        <f t="shared" si="20"/>
        <v>Error</v>
      </c>
      <c r="X52" s="10" t="str">
        <f t="shared" si="21"/>
        <v/>
      </c>
      <c r="AS52" s="7" t="str">
        <f t="shared" si="22"/>
        <v>M</v>
      </c>
      <c r="AT52" s="7">
        <f t="shared" si="5"/>
        <v>0</v>
      </c>
      <c r="AU52" t="b">
        <f t="shared" si="6"/>
        <v>0</v>
      </c>
      <c r="AV52">
        <f t="shared" si="7"/>
        <v>1</v>
      </c>
      <c r="AW52">
        <f t="shared" si="8"/>
        <v>0</v>
      </c>
      <c r="AX52">
        <f t="shared" si="9"/>
        <v>0</v>
      </c>
      <c r="AY52">
        <f t="shared" si="10"/>
        <v>0</v>
      </c>
      <c r="AZ52">
        <f t="shared" si="11"/>
        <v>0</v>
      </c>
      <c r="BA52">
        <f t="shared" si="12"/>
        <v>0</v>
      </c>
      <c r="BC52">
        <f t="shared" si="13"/>
        <v>50</v>
      </c>
      <c r="BE52">
        <f t="shared" si="15"/>
        <v>0</v>
      </c>
      <c r="BF52">
        <f t="shared" si="16"/>
        <v>0</v>
      </c>
      <c r="BH52" s="10" t="e">
        <f t="shared" si="17"/>
        <v>#VALUE!</v>
      </c>
    </row>
    <row r="53" spans="1:60" x14ac:dyDescent="0.25">
      <c r="A53">
        <v>51</v>
      </c>
      <c r="B53" s="7">
        <v>51</v>
      </c>
      <c r="C53" t="s">
        <v>584</v>
      </c>
      <c r="D53" t="s">
        <v>1017</v>
      </c>
      <c r="E53" s="2" t="str">
        <f t="shared" si="14"/>
        <v>Oliver Gale</v>
      </c>
      <c r="F53" t="s">
        <v>658</v>
      </c>
      <c r="G53" s="8" t="s">
        <v>508</v>
      </c>
      <c r="H53" s="8" t="s">
        <v>509</v>
      </c>
      <c r="I53" t="s">
        <v>843</v>
      </c>
      <c r="K53" t="s">
        <v>291</v>
      </c>
      <c r="L53" s="3">
        <v>40661</v>
      </c>
      <c r="M53" s="4">
        <f t="shared" si="18"/>
        <v>40661</v>
      </c>
      <c r="N53" s="7" t="str">
        <f>IF(M53&lt;=DATA!B$6,"S",IF(M53&lt;=DATA!B$5,"U20",IF(M53&lt;=DATA!B$4,"U17",IF(M53&lt;=DATA!B$3,"U15",IF(M53&lt;=DATA!B$2,"U13"," ")))))</f>
        <v>U13</v>
      </c>
      <c r="O53" s="7" t="str">
        <f t="shared" si="19"/>
        <v>U15</v>
      </c>
      <c r="P53" s="7" t="str">
        <f t="shared" si="20"/>
        <v>Error</v>
      </c>
      <c r="X53" s="10" t="str">
        <f t="shared" si="21"/>
        <v/>
      </c>
      <c r="AS53" s="7" t="str">
        <f t="shared" si="22"/>
        <v>M</v>
      </c>
      <c r="AT53" s="7">
        <f t="shared" si="5"/>
        <v>0</v>
      </c>
      <c r="AU53" t="b">
        <f t="shared" si="6"/>
        <v>0</v>
      </c>
      <c r="AV53">
        <f t="shared" si="7"/>
        <v>1</v>
      </c>
      <c r="AW53">
        <f t="shared" si="8"/>
        <v>0</v>
      </c>
      <c r="AX53">
        <f t="shared" si="9"/>
        <v>0</v>
      </c>
      <c r="AY53">
        <f t="shared" si="10"/>
        <v>0</v>
      </c>
      <c r="AZ53">
        <f t="shared" si="11"/>
        <v>0</v>
      </c>
      <c r="BA53">
        <f t="shared" si="12"/>
        <v>0</v>
      </c>
      <c r="BC53">
        <f t="shared" si="13"/>
        <v>51</v>
      </c>
      <c r="BE53">
        <f t="shared" si="15"/>
        <v>0</v>
      </c>
      <c r="BF53">
        <f t="shared" si="16"/>
        <v>0</v>
      </c>
      <c r="BH53" s="10" t="e">
        <f t="shared" si="17"/>
        <v>#VALUE!</v>
      </c>
    </row>
    <row r="54" spans="1:60" x14ac:dyDescent="0.25">
      <c r="A54">
        <v>52</v>
      </c>
      <c r="B54" s="7">
        <v>52</v>
      </c>
      <c r="C54" t="s">
        <v>820</v>
      </c>
      <c r="D54" t="s">
        <v>821</v>
      </c>
      <c r="E54" s="2" t="str">
        <f t="shared" si="14"/>
        <v>Edward Herd</v>
      </c>
      <c r="F54" t="s">
        <v>671</v>
      </c>
      <c r="G54" s="8" t="s">
        <v>508</v>
      </c>
      <c r="H54" s="8" t="s">
        <v>509</v>
      </c>
      <c r="I54" t="s">
        <v>671</v>
      </c>
      <c r="K54" t="s">
        <v>291</v>
      </c>
      <c r="L54" s="3">
        <v>40187</v>
      </c>
      <c r="M54" s="4">
        <f t="shared" si="18"/>
        <v>40187</v>
      </c>
      <c r="N54" s="7" t="str">
        <f>IF(M54&lt;=DATA!B$6,"S",IF(M54&lt;=DATA!B$5,"U20",IF(M54&lt;=DATA!B$4,"U17",IF(M54&lt;=DATA!B$3,"U15",IF(M54&lt;=DATA!B$2,"U13"," ")))))</f>
        <v>U15</v>
      </c>
      <c r="O54" s="7" t="str">
        <f t="shared" si="19"/>
        <v>U15</v>
      </c>
      <c r="P54" s="7" t="str">
        <f t="shared" si="20"/>
        <v>OK</v>
      </c>
      <c r="X54" s="10" t="str">
        <f t="shared" si="21"/>
        <v/>
      </c>
      <c r="AS54" s="7" t="str">
        <f t="shared" si="22"/>
        <v>M</v>
      </c>
      <c r="AT54" s="7">
        <f t="shared" si="5"/>
        <v>0</v>
      </c>
      <c r="AU54" t="b">
        <f t="shared" si="6"/>
        <v>0</v>
      </c>
      <c r="AV54">
        <f t="shared" si="7"/>
        <v>1</v>
      </c>
      <c r="AW54">
        <f t="shared" si="8"/>
        <v>0</v>
      </c>
      <c r="AX54">
        <f t="shared" si="9"/>
        <v>0</v>
      </c>
      <c r="AY54">
        <f t="shared" si="10"/>
        <v>0</v>
      </c>
      <c r="AZ54">
        <f t="shared" si="11"/>
        <v>0</v>
      </c>
      <c r="BA54">
        <f t="shared" si="12"/>
        <v>0</v>
      </c>
      <c r="BC54">
        <f t="shared" si="13"/>
        <v>52</v>
      </c>
      <c r="BE54">
        <f t="shared" si="15"/>
        <v>0</v>
      </c>
      <c r="BF54">
        <f t="shared" si="16"/>
        <v>0</v>
      </c>
      <c r="BH54" s="10" t="e">
        <f t="shared" si="17"/>
        <v>#VALUE!</v>
      </c>
    </row>
    <row r="55" spans="1:60" x14ac:dyDescent="0.25">
      <c r="A55">
        <v>53</v>
      </c>
      <c r="B55" s="7">
        <v>53</v>
      </c>
      <c r="C55" t="s">
        <v>989</v>
      </c>
      <c r="D55" t="s">
        <v>1003</v>
      </c>
      <c r="E55" s="2" t="str">
        <f t="shared" si="14"/>
        <v>Luke Oldroyde</v>
      </c>
      <c r="F55" t="s">
        <v>658</v>
      </c>
      <c r="G55" s="8" t="s">
        <v>508</v>
      </c>
      <c r="H55" s="8" t="s">
        <v>509</v>
      </c>
      <c r="I55" t="s">
        <v>800</v>
      </c>
      <c r="K55" t="s">
        <v>291</v>
      </c>
      <c r="L55" s="3">
        <v>40894</v>
      </c>
      <c r="M55" s="4">
        <f t="shared" si="18"/>
        <v>40894</v>
      </c>
      <c r="N55" s="7" t="str">
        <f>IF(M55&lt;=DATA!B$6,"S",IF(M55&lt;=DATA!B$5,"U20",IF(M55&lt;=DATA!B$4,"U17",IF(M55&lt;=DATA!B$3,"U15",IF(M55&lt;=DATA!B$2,"U13"," ")))))</f>
        <v>U13</v>
      </c>
      <c r="O55" s="7" t="str">
        <f t="shared" si="19"/>
        <v>U15</v>
      </c>
      <c r="P55" s="7" t="str">
        <f t="shared" si="20"/>
        <v>Error</v>
      </c>
      <c r="X55" s="10" t="str">
        <f t="shared" si="21"/>
        <v/>
      </c>
      <c r="AS55" s="7" t="str">
        <f t="shared" si="22"/>
        <v>M</v>
      </c>
      <c r="AT55" s="7">
        <f t="shared" si="5"/>
        <v>0</v>
      </c>
      <c r="AU55" t="b">
        <f t="shared" si="6"/>
        <v>0</v>
      </c>
      <c r="AV55">
        <f t="shared" si="7"/>
        <v>1</v>
      </c>
      <c r="AW55">
        <f t="shared" si="8"/>
        <v>0</v>
      </c>
      <c r="AX55">
        <f t="shared" si="9"/>
        <v>0</v>
      </c>
      <c r="AY55">
        <f t="shared" si="10"/>
        <v>0</v>
      </c>
      <c r="AZ55">
        <f t="shared" si="11"/>
        <v>0</v>
      </c>
      <c r="BA55">
        <f t="shared" si="12"/>
        <v>0</v>
      </c>
      <c r="BC55">
        <f t="shared" si="13"/>
        <v>53</v>
      </c>
      <c r="BE55">
        <f t="shared" si="15"/>
        <v>0</v>
      </c>
      <c r="BF55">
        <f t="shared" si="16"/>
        <v>0</v>
      </c>
      <c r="BH55" s="10" t="e">
        <f t="shared" si="17"/>
        <v>#VALUE!</v>
      </c>
    </row>
    <row r="56" spans="1:60" x14ac:dyDescent="0.25">
      <c r="A56">
        <v>54</v>
      </c>
      <c r="B56" s="7">
        <v>54</v>
      </c>
      <c r="C56" t="s">
        <v>1018</v>
      </c>
      <c r="D56" t="s">
        <v>1019</v>
      </c>
      <c r="E56" s="2" t="str">
        <f t="shared" si="14"/>
        <v>Zane Landell</v>
      </c>
      <c r="F56" t="s">
        <v>661</v>
      </c>
      <c r="G56" s="8" t="s">
        <v>508</v>
      </c>
      <c r="H56" s="8" t="s">
        <v>509</v>
      </c>
      <c r="I56" t="s">
        <v>661</v>
      </c>
      <c r="K56" t="s">
        <v>291</v>
      </c>
      <c r="L56" s="3">
        <v>40112</v>
      </c>
      <c r="M56" s="4">
        <f t="shared" si="18"/>
        <v>40112</v>
      </c>
      <c r="N56" s="7" t="str">
        <f>IF(M56&lt;=DATA!B$6,"S",IF(M56&lt;=DATA!B$5,"U20",IF(M56&lt;=DATA!B$4,"U17",IF(M56&lt;=DATA!B$3,"U15",IF(M56&lt;=DATA!B$2,"U13"," ")))))</f>
        <v>U15</v>
      </c>
      <c r="O56" s="7" t="str">
        <f t="shared" si="19"/>
        <v>U15</v>
      </c>
      <c r="P56" s="7" t="str">
        <f t="shared" si="20"/>
        <v>OK</v>
      </c>
      <c r="X56" s="10" t="str">
        <f t="shared" si="21"/>
        <v/>
      </c>
      <c r="AS56" s="7" t="str">
        <f t="shared" si="22"/>
        <v>M</v>
      </c>
      <c r="AT56" s="7">
        <f t="shared" si="5"/>
        <v>0</v>
      </c>
      <c r="AU56" t="b">
        <f t="shared" si="6"/>
        <v>0</v>
      </c>
      <c r="AV56">
        <f t="shared" si="7"/>
        <v>1</v>
      </c>
      <c r="AW56">
        <f t="shared" si="8"/>
        <v>0</v>
      </c>
      <c r="AX56">
        <f t="shared" si="9"/>
        <v>0</v>
      </c>
      <c r="AY56">
        <f t="shared" si="10"/>
        <v>0</v>
      </c>
      <c r="AZ56">
        <f t="shared" si="11"/>
        <v>0</v>
      </c>
      <c r="BA56">
        <f t="shared" si="12"/>
        <v>0</v>
      </c>
      <c r="BC56">
        <f t="shared" si="13"/>
        <v>54</v>
      </c>
      <c r="BE56">
        <f t="shared" si="15"/>
        <v>0</v>
      </c>
      <c r="BF56">
        <f t="shared" si="16"/>
        <v>0</v>
      </c>
      <c r="BH56" s="10" t="e">
        <f t="shared" si="17"/>
        <v>#VALUE!</v>
      </c>
    </row>
    <row r="57" spans="1:60" x14ac:dyDescent="0.25">
      <c r="A57">
        <v>55</v>
      </c>
      <c r="B57" s="7">
        <v>55</v>
      </c>
      <c r="C57" t="s">
        <v>595</v>
      </c>
      <c r="D57" t="s">
        <v>594</v>
      </c>
      <c r="E57" s="2" t="str">
        <f t="shared" si="14"/>
        <v>Jason Georgalas</v>
      </c>
      <c r="F57" t="s">
        <v>653</v>
      </c>
      <c r="G57" s="8" t="s">
        <v>508</v>
      </c>
      <c r="H57" s="8" t="s">
        <v>509</v>
      </c>
      <c r="I57" t="s">
        <v>668</v>
      </c>
      <c r="J57">
        <v>3680089</v>
      </c>
      <c r="K57" t="s">
        <v>291</v>
      </c>
      <c r="L57" s="3">
        <v>40073</v>
      </c>
      <c r="M57" s="4">
        <f t="shared" si="18"/>
        <v>40073</v>
      </c>
      <c r="N57" s="7" t="str">
        <f>IF(M57&lt;=DATA!B$6,"S",IF(M57&lt;=DATA!B$5,"U20",IF(M57&lt;=DATA!B$4,"U17",IF(M57&lt;=DATA!B$3,"U15",IF(M57&lt;=DATA!B$2,"U13"," ")))))</f>
        <v>U15</v>
      </c>
      <c r="O57" s="7" t="str">
        <f t="shared" si="19"/>
        <v>U15</v>
      </c>
      <c r="P57" s="7" t="str">
        <f t="shared" si="20"/>
        <v>OK</v>
      </c>
      <c r="X57" s="10" t="str">
        <f t="shared" si="21"/>
        <v/>
      </c>
      <c r="AS57" s="7" t="str">
        <f t="shared" si="22"/>
        <v>M</v>
      </c>
      <c r="AT57" s="7">
        <f t="shared" si="5"/>
        <v>0</v>
      </c>
      <c r="AU57" t="b">
        <f t="shared" si="6"/>
        <v>0</v>
      </c>
      <c r="AV57">
        <f t="shared" si="7"/>
        <v>1</v>
      </c>
      <c r="AW57">
        <f t="shared" si="8"/>
        <v>0</v>
      </c>
      <c r="AX57">
        <f t="shared" si="9"/>
        <v>0</v>
      </c>
      <c r="AY57">
        <f t="shared" si="10"/>
        <v>0</v>
      </c>
      <c r="AZ57">
        <f t="shared" si="11"/>
        <v>0</v>
      </c>
      <c r="BA57">
        <f t="shared" si="12"/>
        <v>0</v>
      </c>
      <c r="BC57">
        <f t="shared" si="13"/>
        <v>55</v>
      </c>
      <c r="BE57">
        <f t="shared" si="15"/>
        <v>0</v>
      </c>
      <c r="BF57">
        <f t="shared" si="16"/>
        <v>0</v>
      </c>
      <c r="BH57" s="10" t="e">
        <f t="shared" si="17"/>
        <v>#VALUE!</v>
      </c>
    </row>
    <row r="58" spans="1:60" x14ac:dyDescent="0.25">
      <c r="A58">
        <v>56</v>
      </c>
      <c r="B58" s="7">
        <v>56</v>
      </c>
      <c r="C58" t="s">
        <v>593</v>
      </c>
      <c r="D58" t="s">
        <v>594</v>
      </c>
      <c r="E58" s="2" t="str">
        <f t="shared" si="14"/>
        <v>Alex Georgalas</v>
      </c>
      <c r="F58" t="s">
        <v>653</v>
      </c>
      <c r="G58" s="8" t="s">
        <v>508</v>
      </c>
      <c r="H58" s="8" t="s">
        <v>509</v>
      </c>
      <c r="I58" t="s">
        <v>668</v>
      </c>
      <c r="J58">
        <v>3679992</v>
      </c>
      <c r="K58" t="s">
        <v>291</v>
      </c>
      <c r="L58" s="3">
        <v>40073</v>
      </c>
      <c r="M58" s="4">
        <f t="shared" si="18"/>
        <v>40073</v>
      </c>
      <c r="N58" s="7" t="str">
        <f>IF(M58&lt;=DATA!B$6,"S",IF(M58&lt;=DATA!B$5,"U20",IF(M58&lt;=DATA!B$4,"U17",IF(M58&lt;=DATA!B$3,"U15",IF(M58&lt;=DATA!B$2,"U13"," ")))))</f>
        <v>U15</v>
      </c>
      <c r="O58" s="7" t="str">
        <f t="shared" si="19"/>
        <v>U15</v>
      </c>
      <c r="P58" s="7" t="str">
        <f t="shared" si="20"/>
        <v>OK</v>
      </c>
      <c r="X58" s="10" t="str">
        <f t="shared" si="21"/>
        <v/>
      </c>
      <c r="AS58" s="7" t="str">
        <f t="shared" si="22"/>
        <v>M</v>
      </c>
      <c r="AT58" s="7">
        <f t="shared" si="5"/>
        <v>0</v>
      </c>
      <c r="AU58" t="b">
        <f t="shared" si="6"/>
        <v>0</v>
      </c>
      <c r="AV58">
        <f t="shared" si="7"/>
        <v>1</v>
      </c>
      <c r="AW58">
        <f t="shared" si="8"/>
        <v>0</v>
      </c>
      <c r="AX58">
        <f t="shared" si="9"/>
        <v>0</v>
      </c>
      <c r="AY58">
        <f t="shared" si="10"/>
        <v>0</v>
      </c>
      <c r="AZ58">
        <f t="shared" si="11"/>
        <v>0</v>
      </c>
      <c r="BA58">
        <f t="shared" si="12"/>
        <v>0</v>
      </c>
      <c r="BC58">
        <f t="shared" si="13"/>
        <v>56</v>
      </c>
      <c r="BE58">
        <f t="shared" si="15"/>
        <v>0</v>
      </c>
      <c r="BF58">
        <f t="shared" si="16"/>
        <v>0</v>
      </c>
      <c r="BH58" s="10" t="e">
        <f t="shared" si="17"/>
        <v>#VALUE!</v>
      </c>
    </row>
    <row r="59" spans="1:60" x14ac:dyDescent="0.25">
      <c r="A59">
        <v>57</v>
      </c>
      <c r="B59" s="7">
        <v>57</v>
      </c>
      <c r="C59" t="s">
        <v>1020</v>
      </c>
      <c r="D59" t="s">
        <v>1021</v>
      </c>
      <c r="E59" s="2" t="str">
        <f t="shared" si="14"/>
        <v>Adam Tomlin</v>
      </c>
      <c r="F59" t="s">
        <v>663</v>
      </c>
      <c r="G59" s="8" t="s">
        <v>508</v>
      </c>
      <c r="H59" s="8" t="s">
        <v>509</v>
      </c>
      <c r="I59" t="s">
        <v>663</v>
      </c>
      <c r="K59" t="s">
        <v>291</v>
      </c>
      <c r="L59" s="3">
        <v>40461</v>
      </c>
      <c r="M59" s="4">
        <f t="shared" si="18"/>
        <v>40461</v>
      </c>
      <c r="N59" s="7" t="str">
        <f>IF(M59&lt;=DATA!B$6,"S",IF(M59&lt;=DATA!B$5,"U20",IF(M59&lt;=DATA!B$4,"U17",IF(M59&lt;=DATA!B$3,"U15",IF(M59&lt;=DATA!B$2,"U13"," ")))))</f>
        <v>U13</v>
      </c>
      <c r="O59" s="7" t="str">
        <f t="shared" si="19"/>
        <v>U15</v>
      </c>
      <c r="P59" s="7" t="str">
        <f t="shared" si="20"/>
        <v>Error</v>
      </c>
      <c r="X59" s="10" t="str">
        <f t="shared" si="21"/>
        <v/>
      </c>
      <c r="AS59" s="7" t="str">
        <f t="shared" si="22"/>
        <v>M</v>
      </c>
      <c r="AT59" s="7">
        <f t="shared" si="5"/>
        <v>0</v>
      </c>
      <c r="AU59" t="b">
        <f t="shared" si="6"/>
        <v>0</v>
      </c>
      <c r="AV59">
        <f t="shared" si="7"/>
        <v>1</v>
      </c>
      <c r="AW59">
        <f t="shared" si="8"/>
        <v>0</v>
      </c>
      <c r="AX59">
        <f t="shared" si="9"/>
        <v>0</v>
      </c>
      <c r="AY59">
        <f t="shared" si="10"/>
        <v>0</v>
      </c>
      <c r="AZ59">
        <f t="shared" si="11"/>
        <v>0</v>
      </c>
      <c r="BA59">
        <f t="shared" si="12"/>
        <v>0</v>
      </c>
      <c r="BC59">
        <f t="shared" si="13"/>
        <v>57</v>
      </c>
      <c r="BE59">
        <f t="shared" si="15"/>
        <v>0</v>
      </c>
      <c r="BF59">
        <f t="shared" si="16"/>
        <v>0</v>
      </c>
      <c r="BH59" s="10" t="e">
        <f t="shared" si="17"/>
        <v>#VALUE!</v>
      </c>
    </row>
    <row r="60" spans="1:60" x14ac:dyDescent="0.25">
      <c r="A60">
        <v>58</v>
      </c>
      <c r="B60" s="7">
        <v>58</v>
      </c>
      <c r="C60" t="s">
        <v>989</v>
      </c>
      <c r="D60" t="s">
        <v>1022</v>
      </c>
      <c r="E60" s="2" t="str">
        <f t="shared" si="14"/>
        <v>Luke Houchell</v>
      </c>
      <c r="F60" t="s">
        <v>954</v>
      </c>
      <c r="G60" s="8" t="s">
        <v>508</v>
      </c>
      <c r="H60" s="8" t="s">
        <v>509</v>
      </c>
      <c r="I60" t="s">
        <v>959</v>
      </c>
      <c r="J60">
        <v>3971797</v>
      </c>
      <c r="K60" t="s">
        <v>291</v>
      </c>
      <c r="L60" s="3">
        <v>40298</v>
      </c>
      <c r="M60" s="4">
        <f t="shared" si="18"/>
        <v>40298</v>
      </c>
      <c r="N60" s="7" t="str">
        <f>IF(M60&lt;=DATA!B$6,"S",IF(M60&lt;=DATA!B$5,"U20",IF(M60&lt;=DATA!B$4,"U17",IF(M60&lt;=DATA!B$3,"U15",IF(M60&lt;=DATA!B$2,"U13"," ")))))</f>
        <v>U15</v>
      </c>
      <c r="O60" s="7" t="str">
        <f t="shared" si="19"/>
        <v>U15</v>
      </c>
      <c r="P60" s="7" t="str">
        <f t="shared" si="20"/>
        <v>OK</v>
      </c>
      <c r="X60" s="10" t="str">
        <f t="shared" si="21"/>
        <v/>
      </c>
      <c r="AS60" s="7" t="str">
        <f t="shared" si="22"/>
        <v>M</v>
      </c>
      <c r="AT60" s="7">
        <f t="shared" si="5"/>
        <v>0</v>
      </c>
      <c r="AU60" t="b">
        <f t="shared" si="6"/>
        <v>0</v>
      </c>
      <c r="AV60">
        <f t="shared" si="7"/>
        <v>1</v>
      </c>
      <c r="AW60">
        <f t="shared" si="8"/>
        <v>0</v>
      </c>
      <c r="AX60">
        <f t="shared" si="9"/>
        <v>0</v>
      </c>
      <c r="AY60">
        <f t="shared" si="10"/>
        <v>0</v>
      </c>
      <c r="AZ60">
        <f t="shared" si="11"/>
        <v>0</v>
      </c>
      <c r="BA60">
        <f t="shared" si="12"/>
        <v>0</v>
      </c>
      <c r="BC60">
        <f t="shared" si="13"/>
        <v>58</v>
      </c>
      <c r="BE60">
        <f t="shared" si="15"/>
        <v>0</v>
      </c>
      <c r="BF60">
        <f t="shared" si="16"/>
        <v>0</v>
      </c>
      <c r="BH60" s="10" t="e">
        <f t="shared" si="17"/>
        <v>#VALUE!</v>
      </c>
    </row>
    <row r="61" spans="1:60" x14ac:dyDescent="0.25">
      <c r="A61">
        <v>59</v>
      </c>
      <c r="B61" s="7">
        <v>59</v>
      </c>
      <c r="C61" t="s">
        <v>1023</v>
      </c>
      <c r="D61" t="s">
        <v>1024</v>
      </c>
      <c r="E61" s="2" t="str">
        <f t="shared" si="14"/>
        <v>Yaseen Loukily</v>
      </c>
      <c r="F61" t="s">
        <v>1205</v>
      </c>
      <c r="G61" s="8" t="s">
        <v>508</v>
      </c>
      <c r="H61" s="8" t="s">
        <v>509</v>
      </c>
      <c r="I61" t="s">
        <v>1057</v>
      </c>
      <c r="K61" t="s">
        <v>291</v>
      </c>
      <c r="L61" s="3">
        <v>40615</v>
      </c>
      <c r="M61" s="4">
        <v>38470</v>
      </c>
      <c r="N61" s="7" t="str">
        <f>IF(M61&lt;=DATA!B$6,"S",IF(M61&lt;=DATA!B$5,"U20",IF(M61&lt;=DATA!B$4,"U17",IF(M61&lt;=DATA!B$3,"U15",IF(M61&lt;=DATA!B$2,"U13"," ")))))</f>
        <v>U20</v>
      </c>
      <c r="O61" s="7" t="str">
        <f t="shared" si="19"/>
        <v>U15</v>
      </c>
      <c r="P61" s="7" t="str">
        <f t="shared" si="20"/>
        <v>Error</v>
      </c>
      <c r="X61" s="10" t="str">
        <f t="shared" si="21"/>
        <v/>
      </c>
      <c r="AS61" s="7" t="str">
        <f t="shared" si="22"/>
        <v>M</v>
      </c>
      <c r="AT61" s="7">
        <f t="shared" si="5"/>
        <v>0</v>
      </c>
      <c r="AU61" t="b">
        <f t="shared" si="6"/>
        <v>0</v>
      </c>
      <c r="AV61">
        <f t="shared" si="7"/>
        <v>0</v>
      </c>
      <c r="AW61">
        <f t="shared" si="8"/>
        <v>0</v>
      </c>
      <c r="AX61">
        <f t="shared" si="9"/>
        <v>0</v>
      </c>
      <c r="AY61">
        <f t="shared" si="10"/>
        <v>0</v>
      </c>
      <c r="AZ61">
        <f t="shared" si="11"/>
        <v>0</v>
      </c>
      <c r="BA61">
        <f t="shared" si="12"/>
        <v>0</v>
      </c>
      <c r="BC61">
        <f t="shared" si="13"/>
        <v>59</v>
      </c>
      <c r="BE61">
        <f t="shared" si="15"/>
        <v>0</v>
      </c>
      <c r="BF61">
        <f t="shared" si="16"/>
        <v>0</v>
      </c>
      <c r="BH61" s="10" t="e">
        <f t="shared" si="17"/>
        <v>#VALUE!</v>
      </c>
    </row>
    <row r="62" spans="1:60" x14ac:dyDescent="0.25">
      <c r="A62">
        <v>60</v>
      </c>
      <c r="B62" s="7">
        <v>60</v>
      </c>
      <c r="C62" t="s">
        <v>1025</v>
      </c>
      <c r="D62" t="s">
        <v>1026</v>
      </c>
      <c r="E62" s="2" t="str">
        <f t="shared" si="14"/>
        <v>Oscar Jerman</v>
      </c>
      <c r="F62" t="s">
        <v>1047</v>
      </c>
      <c r="G62" s="8" t="s">
        <v>508</v>
      </c>
      <c r="H62" s="8" t="s">
        <v>509</v>
      </c>
      <c r="I62" t="s">
        <v>1058</v>
      </c>
      <c r="J62">
        <v>4047210</v>
      </c>
      <c r="K62" t="s">
        <v>292</v>
      </c>
      <c r="L62" s="3">
        <v>39802</v>
      </c>
      <c r="M62" s="4">
        <f t="shared" ref="M62:M109" si="23">L62</f>
        <v>39802</v>
      </c>
      <c r="N62" s="7" t="str">
        <f>IF(M62&lt;=DATA!B$6,"S",IF(M62&lt;=DATA!B$5,"U20",IF(M62&lt;=DATA!B$4,"U17",IF(M62&lt;=DATA!B$3,"U15",IF(M62&lt;=DATA!B$2,"U13"," ")))))</f>
        <v>U15</v>
      </c>
      <c r="O62" s="7" t="str">
        <f t="shared" si="19"/>
        <v>U17</v>
      </c>
      <c r="P62" s="7" t="str">
        <f t="shared" si="20"/>
        <v>Error</v>
      </c>
      <c r="X62" s="10" t="str">
        <f t="shared" si="21"/>
        <v/>
      </c>
      <c r="AS62" s="7" t="str">
        <f t="shared" si="22"/>
        <v>M</v>
      </c>
      <c r="AT62" s="7">
        <f t="shared" si="5"/>
        <v>0</v>
      </c>
      <c r="AU62" t="b">
        <f t="shared" si="6"/>
        <v>0</v>
      </c>
      <c r="AV62">
        <f t="shared" si="7"/>
        <v>1</v>
      </c>
      <c r="AW62">
        <f t="shared" si="8"/>
        <v>0</v>
      </c>
      <c r="AX62">
        <f t="shared" si="9"/>
        <v>0</v>
      </c>
      <c r="AY62">
        <f t="shared" si="10"/>
        <v>0</v>
      </c>
      <c r="AZ62">
        <f t="shared" si="11"/>
        <v>0</v>
      </c>
      <c r="BA62">
        <f t="shared" si="12"/>
        <v>0</v>
      </c>
      <c r="BC62">
        <f t="shared" si="13"/>
        <v>60</v>
      </c>
      <c r="BE62">
        <f t="shared" si="15"/>
        <v>0</v>
      </c>
      <c r="BF62">
        <f t="shared" si="16"/>
        <v>0</v>
      </c>
      <c r="BH62" s="10" t="e">
        <f t="shared" si="17"/>
        <v>#VALUE!</v>
      </c>
    </row>
    <row r="63" spans="1:60" x14ac:dyDescent="0.25">
      <c r="A63">
        <v>61</v>
      </c>
      <c r="B63" s="7">
        <v>61</v>
      </c>
      <c r="C63" t="s">
        <v>606</v>
      </c>
      <c r="D63" t="s">
        <v>607</v>
      </c>
      <c r="E63" s="2" t="str">
        <f t="shared" si="14"/>
        <v>Cohen Copeman</v>
      </c>
      <c r="F63" t="s">
        <v>656</v>
      </c>
      <c r="G63" s="8" t="s">
        <v>508</v>
      </c>
      <c r="H63" s="8" t="s">
        <v>509</v>
      </c>
      <c r="I63" t="s">
        <v>1059</v>
      </c>
      <c r="J63">
        <v>3808145</v>
      </c>
      <c r="K63" t="s">
        <v>292</v>
      </c>
      <c r="L63" s="3">
        <v>39385</v>
      </c>
      <c r="M63" s="4">
        <f t="shared" si="23"/>
        <v>39385</v>
      </c>
      <c r="N63" s="7" t="str">
        <f>IF(M63&lt;=DATA!B$6,"S",IF(M63&lt;=DATA!B$5,"U20",IF(M63&lt;=DATA!B$4,"U17",IF(M63&lt;=DATA!B$3,"U15",IF(M63&lt;=DATA!B$2,"U13"," ")))))</f>
        <v>U17</v>
      </c>
      <c r="O63" s="7" t="str">
        <f t="shared" si="19"/>
        <v>U17</v>
      </c>
      <c r="P63" s="7" t="str">
        <f t="shared" si="20"/>
        <v>OK</v>
      </c>
      <c r="X63" s="10" t="str">
        <f t="shared" si="21"/>
        <v/>
      </c>
      <c r="AS63" s="7" t="str">
        <f t="shared" si="22"/>
        <v>M</v>
      </c>
      <c r="AT63" s="7">
        <f t="shared" si="5"/>
        <v>0</v>
      </c>
      <c r="AU63" t="b">
        <f t="shared" si="6"/>
        <v>0</v>
      </c>
      <c r="AV63">
        <f t="shared" si="7"/>
        <v>0</v>
      </c>
      <c r="AW63">
        <f t="shared" si="8"/>
        <v>0</v>
      </c>
      <c r="AX63">
        <f t="shared" si="9"/>
        <v>0</v>
      </c>
      <c r="AY63">
        <f t="shared" si="10"/>
        <v>0</v>
      </c>
      <c r="AZ63">
        <f t="shared" si="11"/>
        <v>0</v>
      </c>
      <c r="BA63">
        <f t="shared" si="12"/>
        <v>0</v>
      </c>
      <c r="BC63">
        <f t="shared" si="13"/>
        <v>61</v>
      </c>
      <c r="BE63">
        <f t="shared" si="15"/>
        <v>0</v>
      </c>
      <c r="BF63">
        <f t="shared" si="16"/>
        <v>0</v>
      </c>
      <c r="BH63" s="10" t="e">
        <f t="shared" si="17"/>
        <v>#VALUE!</v>
      </c>
    </row>
    <row r="64" spans="1:60" x14ac:dyDescent="0.25">
      <c r="A64">
        <v>62</v>
      </c>
      <c r="B64" s="7">
        <v>62</v>
      </c>
      <c r="C64" t="s">
        <v>602</v>
      </c>
      <c r="D64" t="s">
        <v>824</v>
      </c>
      <c r="E64" s="2" t="str">
        <f t="shared" si="14"/>
        <v>Samuel Shaw</v>
      </c>
      <c r="F64" t="s">
        <v>649</v>
      </c>
      <c r="G64" s="8" t="s">
        <v>508</v>
      </c>
      <c r="H64" s="8" t="s">
        <v>509</v>
      </c>
      <c r="I64" t="s">
        <v>1060</v>
      </c>
      <c r="J64">
        <v>3880151</v>
      </c>
      <c r="K64" t="s">
        <v>292</v>
      </c>
      <c r="L64" s="3">
        <v>39719</v>
      </c>
      <c r="M64" s="4">
        <f t="shared" si="23"/>
        <v>39719</v>
      </c>
      <c r="N64" s="7" t="str">
        <f>IF(M64&lt;=DATA!B$6,"S",IF(M64&lt;=DATA!B$5,"U20",IF(M64&lt;=DATA!B$4,"U17",IF(M64&lt;=DATA!B$3,"U15",IF(M64&lt;=DATA!B$2,"U13"," ")))))</f>
        <v>U15</v>
      </c>
      <c r="O64" s="7" t="str">
        <f t="shared" si="19"/>
        <v>U17</v>
      </c>
      <c r="P64" s="7" t="str">
        <f t="shared" si="20"/>
        <v>Error</v>
      </c>
      <c r="X64" s="10" t="str">
        <f t="shared" si="21"/>
        <v/>
      </c>
      <c r="AS64" s="7" t="str">
        <f t="shared" si="22"/>
        <v>M</v>
      </c>
      <c r="AT64" s="7">
        <f t="shared" si="5"/>
        <v>0</v>
      </c>
      <c r="AU64" t="b">
        <f t="shared" si="6"/>
        <v>0</v>
      </c>
      <c r="AV64">
        <f t="shared" si="7"/>
        <v>1</v>
      </c>
      <c r="AW64">
        <f t="shared" si="8"/>
        <v>0</v>
      </c>
      <c r="AX64">
        <f t="shared" si="9"/>
        <v>0</v>
      </c>
      <c r="AY64">
        <f t="shared" si="10"/>
        <v>0</v>
      </c>
      <c r="AZ64">
        <f t="shared" si="11"/>
        <v>0</v>
      </c>
      <c r="BA64">
        <f t="shared" si="12"/>
        <v>0</v>
      </c>
      <c r="BC64">
        <f t="shared" si="13"/>
        <v>62</v>
      </c>
      <c r="BE64">
        <f t="shared" si="15"/>
        <v>0</v>
      </c>
      <c r="BF64">
        <f t="shared" si="16"/>
        <v>0</v>
      </c>
      <c r="BH64" s="10" t="e">
        <f t="shared" si="17"/>
        <v>#VALUE!</v>
      </c>
    </row>
    <row r="65" spans="1:60" x14ac:dyDescent="0.25">
      <c r="A65">
        <v>63</v>
      </c>
      <c r="B65" s="7">
        <v>63</v>
      </c>
      <c r="C65" t="s">
        <v>591</v>
      </c>
      <c r="D65" t="s">
        <v>984</v>
      </c>
      <c r="E65" s="2" t="str">
        <f t="shared" si="14"/>
        <v>Harry Robinson</v>
      </c>
      <c r="F65" t="s">
        <v>734</v>
      </c>
      <c r="G65" s="8" t="s">
        <v>508</v>
      </c>
      <c r="H65" s="8" t="s">
        <v>26</v>
      </c>
      <c r="I65" s="2" t="s">
        <v>26</v>
      </c>
      <c r="J65">
        <v>4007690</v>
      </c>
      <c r="K65" t="s">
        <v>292</v>
      </c>
      <c r="L65" s="3">
        <v>39986</v>
      </c>
      <c r="M65" s="4">
        <f t="shared" si="23"/>
        <v>39986</v>
      </c>
      <c r="N65" s="7" t="str">
        <f>IF(M65&lt;=DATA!B$6,"S",IF(M65&lt;=DATA!B$5,"U20",IF(M65&lt;=DATA!B$4,"U17",IF(M65&lt;=DATA!B$3,"U15",IF(M65&lt;=DATA!B$2,"U13"," ")))))</f>
        <v>U15</v>
      </c>
      <c r="O65" s="7" t="str">
        <f t="shared" si="19"/>
        <v>U17</v>
      </c>
      <c r="P65" s="7" t="str">
        <f t="shared" si="20"/>
        <v>Error</v>
      </c>
      <c r="X65" s="10" t="str">
        <f t="shared" si="21"/>
        <v/>
      </c>
      <c r="AS65" s="7" t="str">
        <f t="shared" si="22"/>
        <v>M</v>
      </c>
      <c r="AT65" s="7">
        <f t="shared" si="5"/>
        <v>0</v>
      </c>
      <c r="AU65" t="b">
        <f t="shared" si="6"/>
        <v>0</v>
      </c>
      <c r="AV65">
        <f t="shared" si="7"/>
        <v>1</v>
      </c>
      <c r="AW65">
        <f t="shared" si="8"/>
        <v>0</v>
      </c>
      <c r="AX65">
        <f t="shared" si="9"/>
        <v>0</v>
      </c>
      <c r="AY65">
        <f t="shared" si="10"/>
        <v>0</v>
      </c>
      <c r="AZ65">
        <f t="shared" si="11"/>
        <v>0</v>
      </c>
      <c r="BA65">
        <f t="shared" si="12"/>
        <v>0</v>
      </c>
      <c r="BC65">
        <f t="shared" si="13"/>
        <v>63</v>
      </c>
      <c r="BE65">
        <f t="shared" si="15"/>
        <v>0</v>
      </c>
      <c r="BF65">
        <f t="shared" si="16"/>
        <v>0</v>
      </c>
      <c r="BH65" s="10" t="e">
        <f t="shared" si="17"/>
        <v>#VALUE!</v>
      </c>
    </row>
    <row r="66" spans="1:60" x14ac:dyDescent="0.25">
      <c r="A66">
        <v>64</v>
      </c>
      <c r="B66" s="7">
        <v>64</v>
      </c>
      <c r="C66" t="s">
        <v>610</v>
      </c>
      <c r="D66" t="s">
        <v>611</v>
      </c>
      <c r="E66" s="2" t="str">
        <f t="shared" si="14"/>
        <v>Alfie Girling</v>
      </c>
      <c r="F66" t="s">
        <v>656</v>
      </c>
      <c r="G66" s="8" t="s">
        <v>508</v>
      </c>
      <c r="H66" s="8" t="s">
        <v>26</v>
      </c>
      <c r="I66" s="2" t="s">
        <v>26</v>
      </c>
      <c r="J66">
        <v>3838001</v>
      </c>
      <c r="K66" t="s">
        <v>292</v>
      </c>
      <c r="L66" s="3">
        <v>39534</v>
      </c>
      <c r="M66" s="4">
        <f t="shared" si="23"/>
        <v>39534</v>
      </c>
      <c r="N66" s="7" t="str">
        <f>IF(M66&lt;=DATA!B$6,"S",IF(M66&lt;=DATA!B$5,"U20",IF(M66&lt;=DATA!B$4,"U17",IF(M66&lt;=DATA!B$3,"U15",IF(M66&lt;=DATA!B$2,"U13"," ")))))</f>
        <v>U17</v>
      </c>
      <c r="O66" s="7" t="str">
        <f t="shared" si="19"/>
        <v>U17</v>
      </c>
      <c r="P66" s="7" t="str">
        <f t="shared" si="20"/>
        <v>OK</v>
      </c>
      <c r="X66" s="10" t="str">
        <f t="shared" si="21"/>
        <v/>
      </c>
      <c r="AS66" s="7" t="str">
        <f t="shared" si="22"/>
        <v>M</v>
      </c>
      <c r="AT66" s="7">
        <f t="shared" si="5"/>
        <v>0</v>
      </c>
      <c r="AU66" t="b">
        <f t="shared" si="6"/>
        <v>0</v>
      </c>
      <c r="AV66">
        <f t="shared" si="7"/>
        <v>0</v>
      </c>
      <c r="AW66">
        <f t="shared" si="8"/>
        <v>0</v>
      </c>
      <c r="AX66">
        <f t="shared" si="9"/>
        <v>0</v>
      </c>
      <c r="AY66">
        <f t="shared" si="10"/>
        <v>0</v>
      </c>
      <c r="AZ66">
        <f t="shared" si="11"/>
        <v>0</v>
      </c>
      <c r="BA66">
        <f t="shared" si="12"/>
        <v>0</v>
      </c>
      <c r="BC66">
        <f t="shared" si="13"/>
        <v>64</v>
      </c>
      <c r="BE66">
        <f t="shared" si="15"/>
        <v>0</v>
      </c>
      <c r="BF66">
        <f t="shared" si="16"/>
        <v>0</v>
      </c>
      <c r="BH66" s="10" t="e">
        <f t="shared" si="17"/>
        <v>#VALUE!</v>
      </c>
    </row>
    <row r="67" spans="1:60" x14ac:dyDescent="0.25">
      <c r="A67">
        <v>65</v>
      </c>
      <c r="B67" s="7">
        <v>65</v>
      </c>
      <c r="C67" t="s">
        <v>602</v>
      </c>
      <c r="D67" t="s">
        <v>603</v>
      </c>
      <c r="E67" s="2" t="str">
        <f t="shared" si="14"/>
        <v>Samuel Blackwell</v>
      </c>
      <c r="F67" t="s">
        <v>652</v>
      </c>
      <c r="G67" s="8" t="s">
        <v>508</v>
      </c>
      <c r="H67" s="8" t="s">
        <v>509</v>
      </c>
      <c r="I67" t="s">
        <v>1049</v>
      </c>
      <c r="J67">
        <v>3823758</v>
      </c>
      <c r="K67" t="s">
        <v>292</v>
      </c>
      <c r="L67" s="3">
        <v>39797</v>
      </c>
      <c r="M67" s="4">
        <f t="shared" si="23"/>
        <v>39797</v>
      </c>
      <c r="N67" s="7" t="str">
        <f>IF(M67&lt;=DATA!B$6,"S",IF(M67&lt;=DATA!B$5,"U20",IF(M67&lt;=DATA!B$4,"U17",IF(M67&lt;=DATA!B$3,"U15",IF(M67&lt;=DATA!B$2,"U13"," ")))))</f>
        <v>U15</v>
      </c>
      <c r="O67" s="7" t="str">
        <f t="shared" ref="O67:O98" si="24">IF(K67="sm","s",IF(K67="sw","s",LEFT(K67,3)))</f>
        <v>U17</v>
      </c>
      <c r="P67" s="7" t="str">
        <f t="shared" ref="P67:P98" si="25">IF(N67=" "," ",IF(N67=O67,"OK","Error"))</f>
        <v>Error</v>
      </c>
      <c r="X67" s="10" t="str">
        <f t="shared" ref="X67:X98" si="26">IF(AT67=" "," ",IF(AT67=1,6,IF(AT67=2,11,IF(AT67=3,15,IF(AT67=4,18,IF(AT67&gt;=5,SUM(18+(AT67-4)*4),""))))))</f>
        <v/>
      </c>
      <c r="AS67" s="7" t="str">
        <f t="shared" ref="AS67:AS96" si="27">IF(K67="U13G","F",IF(K67="U15G","F",IF(K67="u17w","F",IF(K67="U20W","F",IF(K67="SW","F",IF(K67=" "," ","M"))))))</f>
        <v>M</v>
      </c>
      <c r="AT67" s="7">
        <f t="shared" ref="AT67:AT130" si="28">SUM(Y67:AR67)-AU67</f>
        <v>0</v>
      </c>
      <c r="AU67" t="b">
        <f t="shared" ref="AU67:AU130" si="29">IF(AV67=1,IF(AE67=1,IF(AF67=1,1)))</f>
        <v>0</v>
      </c>
      <c r="AV67">
        <f t="shared" ref="AV67:AV130" si="30">IF(N67="u13",1,IF(N67="u15",1,0))</f>
        <v>1</v>
      </c>
      <c r="AW67">
        <f t="shared" ref="AW67:AW130" si="31">IF(AT67=1,1,0)</f>
        <v>0</v>
      </c>
      <c r="AX67">
        <f t="shared" ref="AX67:AX130" si="32">IF(AT67=2,1,0)</f>
        <v>0</v>
      </c>
      <c r="AY67">
        <f t="shared" ref="AY67:AY130" si="33">IF(AT67=3,1,0)</f>
        <v>0</v>
      </c>
      <c r="AZ67">
        <f t="shared" ref="AZ67:AZ130" si="34">IF(AT67=4,1,0)</f>
        <v>0</v>
      </c>
      <c r="BA67">
        <f t="shared" ref="BA67:BA130" si="35">IF(AT67=5,1,0)</f>
        <v>0</v>
      </c>
      <c r="BC67">
        <f t="shared" ref="BC67:BC130" si="36">B67</f>
        <v>65</v>
      </c>
      <c r="BE67">
        <f t="shared" si="15"/>
        <v>0</v>
      </c>
      <c r="BF67">
        <f t="shared" si="16"/>
        <v>0</v>
      </c>
      <c r="BH67" s="10" t="e">
        <f t="shared" si="17"/>
        <v>#VALUE!</v>
      </c>
    </row>
    <row r="68" spans="1:60" x14ac:dyDescent="0.25">
      <c r="A68">
        <v>66</v>
      </c>
      <c r="B68" s="7">
        <v>66</v>
      </c>
      <c r="C68" t="s">
        <v>610</v>
      </c>
      <c r="D68" t="s">
        <v>822</v>
      </c>
      <c r="E68" s="2" t="str">
        <f t="shared" ref="E68:E131" si="37">C68&amp;" "&amp;+D68</f>
        <v>Alfie Jeffery</v>
      </c>
      <c r="F68" t="s">
        <v>652</v>
      </c>
      <c r="G68" s="8" t="s">
        <v>508</v>
      </c>
      <c r="H68" s="8" t="s">
        <v>509</v>
      </c>
      <c r="I68" t="s">
        <v>665</v>
      </c>
      <c r="J68">
        <v>3789821</v>
      </c>
      <c r="K68" t="s">
        <v>292</v>
      </c>
      <c r="L68" s="3">
        <v>39714</v>
      </c>
      <c r="M68" s="4">
        <f t="shared" si="23"/>
        <v>39714</v>
      </c>
      <c r="N68" s="7" t="str">
        <f>IF(M68&lt;=DATA!B$6,"S",IF(M68&lt;=DATA!B$5,"U20",IF(M68&lt;=DATA!B$4,"U17",IF(M68&lt;=DATA!B$3,"U15",IF(M68&lt;=DATA!B$2,"U13"," ")))))</f>
        <v>U15</v>
      </c>
      <c r="O68" s="7" t="str">
        <f t="shared" si="24"/>
        <v>U17</v>
      </c>
      <c r="P68" s="7" t="str">
        <f t="shared" si="25"/>
        <v>Error</v>
      </c>
      <c r="X68" s="10" t="str">
        <f t="shared" si="26"/>
        <v/>
      </c>
      <c r="AS68" s="7" t="str">
        <f t="shared" si="27"/>
        <v>M</v>
      </c>
      <c r="AT68" s="7">
        <f t="shared" si="28"/>
        <v>0</v>
      </c>
      <c r="AU68" t="b">
        <f t="shared" si="29"/>
        <v>0</v>
      </c>
      <c r="AV68">
        <f t="shared" si="30"/>
        <v>1</v>
      </c>
      <c r="AW68">
        <f t="shared" si="31"/>
        <v>0</v>
      </c>
      <c r="AX68">
        <f t="shared" si="32"/>
        <v>0</v>
      </c>
      <c r="AY68">
        <f t="shared" si="33"/>
        <v>0</v>
      </c>
      <c r="AZ68">
        <f t="shared" si="34"/>
        <v>0</v>
      </c>
      <c r="BA68">
        <f t="shared" si="35"/>
        <v>0</v>
      </c>
      <c r="BC68">
        <f t="shared" si="36"/>
        <v>66</v>
      </c>
      <c r="BE68">
        <f t="shared" ref="BE68:BE131" si="38">IF(BD68=" ",0,IF(B68=0,1,0))</f>
        <v>0</v>
      </c>
      <c r="BF68">
        <f t="shared" ref="BF68:BF131" si="39">IF(S68="Y",1,0)</f>
        <v>0</v>
      </c>
      <c r="BH68" s="10" t="e">
        <f t="shared" ref="BH68:BH131" si="40">SUM(U68+V68-X68)</f>
        <v>#VALUE!</v>
      </c>
    </row>
    <row r="69" spans="1:60" x14ac:dyDescent="0.25">
      <c r="A69">
        <v>67</v>
      </c>
      <c r="B69" s="7">
        <v>67</v>
      </c>
      <c r="C69" t="s">
        <v>604</v>
      </c>
      <c r="D69" t="s">
        <v>616</v>
      </c>
      <c r="E69" s="2" t="str">
        <f t="shared" si="37"/>
        <v>James McAllen</v>
      </c>
      <c r="F69" t="s">
        <v>656</v>
      </c>
      <c r="G69" s="8" t="s">
        <v>508</v>
      </c>
      <c r="H69" s="8" t="s">
        <v>509</v>
      </c>
      <c r="I69" t="s">
        <v>664</v>
      </c>
      <c r="J69">
        <v>3728238</v>
      </c>
      <c r="K69" t="s">
        <v>292</v>
      </c>
      <c r="L69" s="3">
        <v>39395</v>
      </c>
      <c r="M69" s="4">
        <f t="shared" si="23"/>
        <v>39395</v>
      </c>
      <c r="N69" s="7" t="str">
        <f>IF(M69&lt;=DATA!B$6,"S",IF(M69&lt;=DATA!B$5,"U20",IF(M69&lt;=DATA!B$4,"U17",IF(M69&lt;=DATA!B$3,"U15",IF(M69&lt;=DATA!B$2,"U13"," ")))))</f>
        <v>U17</v>
      </c>
      <c r="O69" s="7" t="str">
        <f t="shared" si="24"/>
        <v>U17</v>
      </c>
      <c r="P69" s="7" t="str">
        <f t="shared" si="25"/>
        <v>OK</v>
      </c>
      <c r="X69" s="10" t="str">
        <f t="shared" si="26"/>
        <v/>
      </c>
      <c r="AS69" s="7" t="str">
        <f t="shared" si="27"/>
        <v>M</v>
      </c>
      <c r="AT69" s="7">
        <f t="shared" si="28"/>
        <v>0</v>
      </c>
      <c r="AU69" t="b">
        <f t="shared" si="29"/>
        <v>0</v>
      </c>
      <c r="AV69">
        <f t="shared" si="30"/>
        <v>0</v>
      </c>
      <c r="AW69">
        <f t="shared" si="31"/>
        <v>0</v>
      </c>
      <c r="AX69">
        <f t="shared" si="32"/>
        <v>0</v>
      </c>
      <c r="AY69">
        <f t="shared" si="33"/>
        <v>0</v>
      </c>
      <c r="AZ69">
        <f t="shared" si="34"/>
        <v>0</v>
      </c>
      <c r="BA69">
        <f t="shared" si="35"/>
        <v>0</v>
      </c>
      <c r="BC69">
        <f t="shared" si="36"/>
        <v>67</v>
      </c>
      <c r="BE69">
        <f t="shared" si="38"/>
        <v>0</v>
      </c>
      <c r="BF69">
        <f t="shared" si="39"/>
        <v>0</v>
      </c>
      <c r="BH69" s="10" t="e">
        <f t="shared" si="40"/>
        <v>#VALUE!</v>
      </c>
    </row>
    <row r="70" spans="1:60" x14ac:dyDescent="0.25">
      <c r="A70">
        <v>68</v>
      </c>
      <c r="B70" s="7">
        <v>68</v>
      </c>
      <c r="C70" t="s">
        <v>621</v>
      </c>
      <c r="D70" t="s">
        <v>622</v>
      </c>
      <c r="E70" s="2" t="str">
        <f t="shared" si="37"/>
        <v>Lester Palmer</v>
      </c>
      <c r="F70" t="s">
        <v>649</v>
      </c>
      <c r="G70" s="8" t="s">
        <v>508</v>
      </c>
      <c r="H70" s="8" t="s">
        <v>509</v>
      </c>
      <c r="I70" t="s">
        <v>669</v>
      </c>
      <c r="J70">
        <v>3816285</v>
      </c>
      <c r="K70" t="s">
        <v>292</v>
      </c>
      <c r="L70" s="3">
        <v>40032</v>
      </c>
      <c r="M70" s="4">
        <f t="shared" si="23"/>
        <v>40032</v>
      </c>
      <c r="N70" s="7" t="str">
        <f>IF(M70&lt;=DATA!B$6,"S",IF(M70&lt;=DATA!B$5,"U20",IF(M70&lt;=DATA!B$4,"U17",IF(M70&lt;=DATA!B$3,"U15",IF(M70&lt;=DATA!B$2,"U13"," ")))))</f>
        <v>U15</v>
      </c>
      <c r="O70" s="7" t="str">
        <f t="shared" si="24"/>
        <v>U17</v>
      </c>
      <c r="P70" s="7" t="str">
        <f t="shared" si="25"/>
        <v>Error</v>
      </c>
      <c r="X70" s="10" t="str">
        <f t="shared" si="26"/>
        <v/>
      </c>
      <c r="AS70" s="7" t="str">
        <f t="shared" si="27"/>
        <v>M</v>
      </c>
      <c r="AT70" s="7">
        <f t="shared" si="28"/>
        <v>0</v>
      </c>
      <c r="AU70" t="b">
        <f t="shared" si="29"/>
        <v>0</v>
      </c>
      <c r="AV70">
        <f t="shared" si="30"/>
        <v>1</v>
      </c>
      <c r="AW70">
        <f t="shared" si="31"/>
        <v>0</v>
      </c>
      <c r="AX70">
        <f t="shared" si="32"/>
        <v>0</v>
      </c>
      <c r="AY70">
        <f t="shared" si="33"/>
        <v>0</v>
      </c>
      <c r="AZ70">
        <f t="shared" si="34"/>
        <v>0</v>
      </c>
      <c r="BA70">
        <f t="shared" si="35"/>
        <v>0</v>
      </c>
      <c r="BC70">
        <f t="shared" si="36"/>
        <v>68</v>
      </c>
      <c r="BE70">
        <f t="shared" si="38"/>
        <v>0</v>
      </c>
      <c r="BF70">
        <f t="shared" si="39"/>
        <v>0</v>
      </c>
      <c r="BH70" s="10" t="e">
        <f t="shared" si="40"/>
        <v>#VALUE!</v>
      </c>
    </row>
    <row r="71" spans="1:60" x14ac:dyDescent="0.25">
      <c r="A71">
        <v>69</v>
      </c>
      <c r="B71" s="7">
        <v>69</v>
      </c>
      <c r="C71" t="s">
        <v>617</v>
      </c>
      <c r="D71" t="s">
        <v>618</v>
      </c>
      <c r="E71" s="2" t="str">
        <f t="shared" si="37"/>
        <v>Sebastian Melero</v>
      </c>
      <c r="F71" t="s">
        <v>652</v>
      </c>
      <c r="G71" s="8" t="s">
        <v>508</v>
      </c>
      <c r="H71" s="8" t="s">
        <v>509</v>
      </c>
      <c r="I71" t="s">
        <v>665</v>
      </c>
      <c r="J71">
        <v>3764382</v>
      </c>
      <c r="K71" t="s">
        <v>292</v>
      </c>
      <c r="L71" s="3">
        <v>39563</v>
      </c>
      <c r="M71" s="4">
        <f t="shared" si="23"/>
        <v>39563</v>
      </c>
      <c r="N71" s="7" t="str">
        <f>IF(M71&lt;=DATA!B$6,"S",IF(M71&lt;=DATA!B$5,"U20",IF(M71&lt;=DATA!B$4,"U17",IF(M71&lt;=DATA!B$3,"U15",IF(M71&lt;=DATA!B$2,"U13"," ")))))</f>
        <v>U17</v>
      </c>
      <c r="O71" s="7" t="str">
        <f t="shared" si="24"/>
        <v>U17</v>
      </c>
      <c r="P71" s="7" t="str">
        <f t="shared" si="25"/>
        <v>OK</v>
      </c>
      <c r="X71" s="10" t="str">
        <f t="shared" si="26"/>
        <v/>
      </c>
      <c r="AS71" s="7" t="str">
        <f t="shared" si="27"/>
        <v>M</v>
      </c>
      <c r="AT71" s="7">
        <f t="shared" si="28"/>
        <v>0</v>
      </c>
      <c r="AU71" t="b">
        <f t="shared" si="29"/>
        <v>0</v>
      </c>
      <c r="AV71">
        <f t="shared" si="30"/>
        <v>0</v>
      </c>
      <c r="AW71">
        <f t="shared" si="31"/>
        <v>0</v>
      </c>
      <c r="AX71">
        <f t="shared" si="32"/>
        <v>0</v>
      </c>
      <c r="AY71">
        <f t="shared" si="33"/>
        <v>0</v>
      </c>
      <c r="AZ71">
        <f t="shared" si="34"/>
        <v>0</v>
      </c>
      <c r="BA71">
        <f t="shared" si="35"/>
        <v>0</v>
      </c>
      <c r="BC71">
        <f t="shared" si="36"/>
        <v>69</v>
      </c>
      <c r="BE71">
        <f t="shared" si="38"/>
        <v>0</v>
      </c>
      <c r="BF71">
        <f t="shared" si="39"/>
        <v>0</v>
      </c>
      <c r="BH71" s="10" t="e">
        <f t="shared" si="40"/>
        <v>#VALUE!</v>
      </c>
    </row>
    <row r="72" spans="1:60" x14ac:dyDescent="0.25">
      <c r="A72">
        <v>70</v>
      </c>
      <c r="B72" s="7">
        <v>70</v>
      </c>
      <c r="C72" t="s">
        <v>614</v>
      </c>
      <c r="D72" t="s">
        <v>615</v>
      </c>
      <c r="E72" s="2" t="str">
        <f t="shared" si="37"/>
        <v>Flynn Kelly</v>
      </c>
      <c r="F72" t="s">
        <v>649</v>
      </c>
      <c r="G72" s="8" t="s">
        <v>508</v>
      </c>
      <c r="H72" s="8" t="s">
        <v>509</v>
      </c>
      <c r="I72" t="s">
        <v>663</v>
      </c>
      <c r="J72">
        <v>3781011</v>
      </c>
      <c r="K72" t="s">
        <v>292</v>
      </c>
      <c r="L72" s="3">
        <v>39882</v>
      </c>
      <c r="M72" s="4">
        <f t="shared" si="23"/>
        <v>39882</v>
      </c>
      <c r="N72" s="7" t="str">
        <f>IF(M72&lt;=DATA!B$6,"S",IF(M72&lt;=DATA!B$5,"U20",IF(M72&lt;=DATA!B$4,"U17",IF(M72&lt;=DATA!B$3,"U15",IF(M72&lt;=DATA!B$2,"U13"," ")))))</f>
        <v>U15</v>
      </c>
      <c r="O72" s="7" t="str">
        <f t="shared" si="24"/>
        <v>U17</v>
      </c>
      <c r="P72" s="7" t="str">
        <f t="shared" si="25"/>
        <v>Error</v>
      </c>
      <c r="X72" s="10" t="str">
        <f t="shared" si="26"/>
        <v/>
      </c>
      <c r="AS72" s="7" t="str">
        <f t="shared" si="27"/>
        <v>M</v>
      </c>
      <c r="AT72" s="7">
        <f t="shared" si="28"/>
        <v>0</v>
      </c>
      <c r="AU72" t="b">
        <f t="shared" si="29"/>
        <v>0</v>
      </c>
      <c r="AV72">
        <f t="shared" si="30"/>
        <v>1</v>
      </c>
      <c r="AW72">
        <f t="shared" si="31"/>
        <v>0</v>
      </c>
      <c r="AX72">
        <f t="shared" si="32"/>
        <v>0</v>
      </c>
      <c r="AY72">
        <f t="shared" si="33"/>
        <v>0</v>
      </c>
      <c r="AZ72">
        <f t="shared" si="34"/>
        <v>0</v>
      </c>
      <c r="BA72">
        <f t="shared" si="35"/>
        <v>0</v>
      </c>
      <c r="BC72">
        <f t="shared" si="36"/>
        <v>70</v>
      </c>
      <c r="BE72">
        <f t="shared" si="38"/>
        <v>0</v>
      </c>
      <c r="BF72">
        <f t="shared" si="39"/>
        <v>0</v>
      </c>
      <c r="BH72" s="10" t="e">
        <f t="shared" si="40"/>
        <v>#VALUE!</v>
      </c>
    </row>
    <row r="73" spans="1:60" x14ac:dyDescent="0.25">
      <c r="A73">
        <v>71</v>
      </c>
      <c r="B73" s="7">
        <v>71</v>
      </c>
      <c r="C73" t="s">
        <v>604</v>
      </c>
      <c r="D73" t="s">
        <v>605</v>
      </c>
      <c r="E73" s="2" t="str">
        <f t="shared" si="37"/>
        <v>James Campbell</v>
      </c>
      <c r="F73" t="s">
        <v>649</v>
      </c>
      <c r="G73" s="8" t="s">
        <v>508</v>
      </c>
      <c r="H73" s="8" t="s">
        <v>509</v>
      </c>
      <c r="I73" t="s">
        <v>966</v>
      </c>
      <c r="J73">
        <v>3717301</v>
      </c>
      <c r="K73" t="s">
        <v>292</v>
      </c>
      <c r="L73" s="3">
        <v>39654</v>
      </c>
      <c r="M73" s="4">
        <f t="shared" si="23"/>
        <v>39654</v>
      </c>
      <c r="N73" s="7" t="str">
        <f>IF(M73&lt;=DATA!B$6,"S",IF(M73&lt;=DATA!B$5,"U20",IF(M73&lt;=DATA!B$4,"U17",IF(M73&lt;=DATA!B$3,"U15",IF(M73&lt;=DATA!B$2,"U13"," ")))))</f>
        <v>U17</v>
      </c>
      <c r="O73" s="7" t="str">
        <f t="shared" si="24"/>
        <v>U17</v>
      </c>
      <c r="P73" s="7" t="str">
        <f t="shared" si="25"/>
        <v>OK</v>
      </c>
      <c r="X73" s="10" t="str">
        <f t="shared" si="26"/>
        <v/>
      </c>
      <c r="AS73" s="7" t="str">
        <f t="shared" si="27"/>
        <v>M</v>
      </c>
      <c r="AT73" s="7">
        <f t="shared" si="28"/>
        <v>0</v>
      </c>
      <c r="AU73" t="b">
        <f t="shared" si="29"/>
        <v>0</v>
      </c>
      <c r="AV73">
        <f t="shared" si="30"/>
        <v>0</v>
      </c>
      <c r="AW73">
        <f t="shared" si="31"/>
        <v>0</v>
      </c>
      <c r="AX73">
        <f t="shared" si="32"/>
        <v>0</v>
      </c>
      <c r="AY73">
        <f t="shared" si="33"/>
        <v>0</v>
      </c>
      <c r="AZ73">
        <f t="shared" si="34"/>
        <v>0</v>
      </c>
      <c r="BA73">
        <f t="shared" si="35"/>
        <v>0</v>
      </c>
      <c r="BC73">
        <f t="shared" si="36"/>
        <v>71</v>
      </c>
      <c r="BE73">
        <f t="shared" si="38"/>
        <v>0</v>
      </c>
      <c r="BF73">
        <f t="shared" si="39"/>
        <v>0</v>
      </c>
      <c r="BH73" s="10" t="e">
        <f t="shared" si="40"/>
        <v>#VALUE!</v>
      </c>
    </row>
    <row r="74" spans="1:60" x14ac:dyDescent="0.25">
      <c r="A74">
        <v>72</v>
      </c>
      <c r="B74" s="7">
        <v>72</v>
      </c>
      <c r="C74" t="s">
        <v>1027</v>
      </c>
      <c r="D74" t="s">
        <v>918</v>
      </c>
      <c r="E74" s="2" t="str">
        <f t="shared" si="37"/>
        <v>Kambili Adigwe</v>
      </c>
      <c r="F74" t="s">
        <v>649</v>
      </c>
      <c r="G74" s="8" t="s">
        <v>508</v>
      </c>
      <c r="H74" s="8" t="s">
        <v>509</v>
      </c>
      <c r="I74" t="s">
        <v>965</v>
      </c>
      <c r="J74">
        <v>4016017</v>
      </c>
      <c r="K74" t="s">
        <v>292</v>
      </c>
      <c r="L74" s="3">
        <v>39889</v>
      </c>
      <c r="M74" s="4">
        <f t="shared" si="23"/>
        <v>39889</v>
      </c>
      <c r="N74" s="7" t="str">
        <f>IF(M74&lt;=DATA!B$6,"S",IF(M74&lt;=DATA!B$5,"U20",IF(M74&lt;=DATA!B$4,"U17",IF(M74&lt;=DATA!B$3,"U15",IF(M74&lt;=DATA!B$2,"U13"," ")))))</f>
        <v>U15</v>
      </c>
      <c r="O74" s="7" t="str">
        <f t="shared" si="24"/>
        <v>U17</v>
      </c>
      <c r="P74" s="7" t="str">
        <f t="shared" si="25"/>
        <v>Error</v>
      </c>
      <c r="X74" s="10" t="str">
        <f t="shared" si="26"/>
        <v/>
      </c>
      <c r="AS74" s="7" t="str">
        <f t="shared" si="27"/>
        <v>M</v>
      </c>
      <c r="AT74" s="7">
        <f t="shared" si="28"/>
        <v>0</v>
      </c>
      <c r="AU74" t="b">
        <f t="shared" si="29"/>
        <v>0</v>
      </c>
      <c r="AV74">
        <f t="shared" si="30"/>
        <v>1</v>
      </c>
      <c r="AW74">
        <f t="shared" si="31"/>
        <v>0</v>
      </c>
      <c r="AX74">
        <f t="shared" si="32"/>
        <v>0</v>
      </c>
      <c r="AY74">
        <f t="shared" si="33"/>
        <v>0</v>
      </c>
      <c r="AZ74">
        <f t="shared" si="34"/>
        <v>0</v>
      </c>
      <c r="BA74">
        <f t="shared" si="35"/>
        <v>0</v>
      </c>
      <c r="BC74">
        <f t="shared" si="36"/>
        <v>72</v>
      </c>
      <c r="BE74">
        <f t="shared" si="38"/>
        <v>0</v>
      </c>
      <c r="BF74">
        <f t="shared" si="39"/>
        <v>0</v>
      </c>
      <c r="BH74" s="10" t="e">
        <f t="shared" si="40"/>
        <v>#VALUE!</v>
      </c>
    </row>
    <row r="75" spans="1:60" x14ac:dyDescent="0.25">
      <c r="A75">
        <v>73</v>
      </c>
      <c r="B75" s="7">
        <v>73</v>
      </c>
      <c r="C75" t="s">
        <v>584</v>
      </c>
      <c r="D75" t="s">
        <v>623</v>
      </c>
      <c r="E75" s="2" t="str">
        <f t="shared" si="37"/>
        <v>Oliver Read</v>
      </c>
      <c r="F75" t="s">
        <v>649</v>
      </c>
      <c r="G75" s="8" t="s">
        <v>508</v>
      </c>
      <c r="H75" s="8" t="s">
        <v>509</v>
      </c>
      <c r="I75" t="s">
        <v>1061</v>
      </c>
      <c r="J75">
        <v>3875645</v>
      </c>
      <c r="K75" t="s">
        <v>292</v>
      </c>
      <c r="L75" s="3">
        <v>39331</v>
      </c>
      <c r="M75" s="4">
        <f t="shared" si="23"/>
        <v>39331</v>
      </c>
      <c r="N75" s="7" t="str">
        <f>IF(M75&lt;=DATA!B$6,"S",IF(M75&lt;=DATA!B$5,"U20",IF(M75&lt;=DATA!B$4,"U17",IF(M75&lt;=DATA!B$3,"U15",IF(M75&lt;=DATA!B$2,"U13"," ")))))</f>
        <v>U17</v>
      </c>
      <c r="O75" s="7" t="str">
        <f t="shared" si="24"/>
        <v>U17</v>
      </c>
      <c r="P75" s="7" t="str">
        <f t="shared" si="25"/>
        <v>OK</v>
      </c>
      <c r="X75" s="10" t="str">
        <f t="shared" si="26"/>
        <v/>
      </c>
      <c r="AS75" s="7" t="str">
        <f t="shared" si="27"/>
        <v>M</v>
      </c>
      <c r="AT75" s="7">
        <f t="shared" si="28"/>
        <v>0</v>
      </c>
      <c r="AU75" t="b">
        <f t="shared" si="29"/>
        <v>0</v>
      </c>
      <c r="AV75">
        <f t="shared" si="30"/>
        <v>0</v>
      </c>
      <c r="AW75">
        <f t="shared" si="31"/>
        <v>0</v>
      </c>
      <c r="AX75">
        <f t="shared" si="32"/>
        <v>0</v>
      </c>
      <c r="AY75">
        <f t="shared" si="33"/>
        <v>0</v>
      </c>
      <c r="AZ75">
        <f t="shared" si="34"/>
        <v>0</v>
      </c>
      <c r="BA75">
        <f t="shared" si="35"/>
        <v>0</v>
      </c>
      <c r="BC75">
        <f t="shared" si="36"/>
        <v>73</v>
      </c>
      <c r="BE75">
        <f t="shared" si="38"/>
        <v>0</v>
      </c>
      <c r="BF75">
        <f t="shared" si="39"/>
        <v>0</v>
      </c>
      <c r="BH75" s="10" t="e">
        <f t="shared" si="40"/>
        <v>#VALUE!</v>
      </c>
    </row>
    <row r="76" spans="1:60" x14ac:dyDescent="0.25">
      <c r="A76">
        <v>74</v>
      </c>
      <c r="B76" s="7">
        <v>74</v>
      </c>
      <c r="C76" t="s">
        <v>1028</v>
      </c>
      <c r="D76" t="s">
        <v>1029</v>
      </c>
      <c r="E76" s="2" t="str">
        <f t="shared" si="37"/>
        <v>Tom Davenport</v>
      </c>
      <c r="F76" t="s">
        <v>649</v>
      </c>
      <c r="G76" s="8" t="s">
        <v>508</v>
      </c>
      <c r="H76" s="8" t="s">
        <v>26</v>
      </c>
      <c r="I76" s="2" t="s">
        <v>26</v>
      </c>
      <c r="J76">
        <v>4132108</v>
      </c>
      <c r="K76" t="s">
        <v>292</v>
      </c>
      <c r="L76" s="3">
        <v>39983</v>
      </c>
      <c r="M76" s="4">
        <f t="shared" si="23"/>
        <v>39983</v>
      </c>
      <c r="N76" s="7" t="str">
        <f>IF(M76&lt;=DATA!B$6,"S",IF(M76&lt;=DATA!B$5,"U20",IF(M76&lt;=DATA!B$4,"U17",IF(M76&lt;=DATA!B$3,"U15",IF(M76&lt;=DATA!B$2,"U13"," ")))))</f>
        <v>U15</v>
      </c>
      <c r="O76" s="7" t="str">
        <f t="shared" si="24"/>
        <v>U17</v>
      </c>
      <c r="P76" s="7" t="str">
        <f t="shared" si="25"/>
        <v>Error</v>
      </c>
      <c r="X76" s="10" t="str">
        <f t="shared" si="26"/>
        <v/>
      </c>
      <c r="AS76" s="7" t="str">
        <f t="shared" si="27"/>
        <v>M</v>
      </c>
      <c r="AT76" s="7">
        <f t="shared" si="28"/>
        <v>0</v>
      </c>
      <c r="AU76" t="b">
        <f t="shared" si="29"/>
        <v>0</v>
      </c>
      <c r="AV76">
        <f t="shared" si="30"/>
        <v>1</v>
      </c>
      <c r="AW76">
        <f t="shared" si="31"/>
        <v>0</v>
      </c>
      <c r="AX76">
        <f t="shared" si="32"/>
        <v>0</v>
      </c>
      <c r="AY76">
        <f t="shared" si="33"/>
        <v>0</v>
      </c>
      <c r="AZ76">
        <f t="shared" si="34"/>
        <v>0</v>
      </c>
      <c r="BA76">
        <f t="shared" si="35"/>
        <v>0</v>
      </c>
      <c r="BC76">
        <f t="shared" si="36"/>
        <v>74</v>
      </c>
      <c r="BE76">
        <f t="shared" si="38"/>
        <v>0</v>
      </c>
      <c r="BF76">
        <f t="shared" si="39"/>
        <v>0</v>
      </c>
      <c r="BH76" s="10" t="e">
        <f t="shared" si="40"/>
        <v>#VALUE!</v>
      </c>
    </row>
    <row r="77" spans="1:60" x14ac:dyDescent="0.25">
      <c r="A77">
        <v>75</v>
      </c>
      <c r="B77" s="7">
        <v>75</v>
      </c>
      <c r="C77" t="s">
        <v>600</v>
      </c>
      <c r="D77" t="s">
        <v>601</v>
      </c>
      <c r="E77" s="2" t="str">
        <f t="shared" si="37"/>
        <v>Ronnie Baxter-Laud</v>
      </c>
      <c r="F77" t="s">
        <v>649</v>
      </c>
      <c r="G77" s="8" t="s">
        <v>508</v>
      </c>
      <c r="H77" s="8" t="s">
        <v>509</v>
      </c>
      <c r="I77" t="s">
        <v>659</v>
      </c>
      <c r="J77">
        <v>3838287</v>
      </c>
      <c r="K77" t="s">
        <v>292</v>
      </c>
      <c r="L77" s="3">
        <v>39524</v>
      </c>
      <c r="M77" s="4">
        <f t="shared" si="23"/>
        <v>39524</v>
      </c>
      <c r="N77" s="7" t="str">
        <f>IF(M77&lt;=DATA!B$6,"S",IF(M77&lt;=DATA!B$5,"U20",IF(M77&lt;=DATA!B$4,"U17",IF(M77&lt;=DATA!B$3,"U15",IF(M77&lt;=DATA!B$2,"U13"," ")))))</f>
        <v>U17</v>
      </c>
      <c r="O77" s="7" t="str">
        <f t="shared" si="24"/>
        <v>U17</v>
      </c>
      <c r="P77" s="7" t="str">
        <f t="shared" si="25"/>
        <v>OK</v>
      </c>
      <c r="X77" s="10" t="str">
        <f t="shared" si="26"/>
        <v/>
      </c>
      <c r="AS77" s="7" t="str">
        <f t="shared" si="27"/>
        <v>M</v>
      </c>
      <c r="AT77" s="7">
        <f t="shared" si="28"/>
        <v>0</v>
      </c>
      <c r="AU77" t="b">
        <f t="shared" si="29"/>
        <v>0</v>
      </c>
      <c r="AV77">
        <f t="shared" si="30"/>
        <v>0</v>
      </c>
      <c r="AW77">
        <f t="shared" si="31"/>
        <v>0</v>
      </c>
      <c r="AX77">
        <f t="shared" si="32"/>
        <v>0</v>
      </c>
      <c r="AY77">
        <f t="shared" si="33"/>
        <v>0</v>
      </c>
      <c r="AZ77">
        <f t="shared" si="34"/>
        <v>0</v>
      </c>
      <c r="BA77">
        <f t="shared" si="35"/>
        <v>0</v>
      </c>
      <c r="BC77">
        <f t="shared" si="36"/>
        <v>75</v>
      </c>
      <c r="BE77">
        <f t="shared" si="38"/>
        <v>0</v>
      </c>
      <c r="BF77">
        <f t="shared" si="39"/>
        <v>0</v>
      </c>
      <c r="BH77" s="10" t="e">
        <f t="shared" si="40"/>
        <v>#VALUE!</v>
      </c>
    </row>
    <row r="78" spans="1:60" x14ac:dyDescent="0.25">
      <c r="A78">
        <v>76</v>
      </c>
      <c r="B78" s="7">
        <v>76</v>
      </c>
      <c r="C78" t="s">
        <v>1030</v>
      </c>
      <c r="D78" t="s">
        <v>1031</v>
      </c>
      <c r="E78" s="2" t="str">
        <f t="shared" si="37"/>
        <v>Phillip Benterman</v>
      </c>
      <c r="F78" t="s">
        <v>658</v>
      </c>
      <c r="G78" s="8" t="s">
        <v>508</v>
      </c>
      <c r="H78" s="8" t="s">
        <v>509</v>
      </c>
      <c r="I78" t="s">
        <v>843</v>
      </c>
      <c r="K78" t="s">
        <v>292</v>
      </c>
      <c r="L78" s="3">
        <v>40026</v>
      </c>
      <c r="M78" s="4">
        <f t="shared" si="23"/>
        <v>40026</v>
      </c>
      <c r="N78" s="7" t="str">
        <f>IF(M78&lt;=DATA!B$6,"S",IF(M78&lt;=DATA!B$5,"U20",IF(M78&lt;=DATA!B$4,"U17",IF(M78&lt;=DATA!B$3,"U15",IF(M78&lt;=DATA!B$2,"U13"," ")))))</f>
        <v>U15</v>
      </c>
      <c r="O78" s="7" t="str">
        <f t="shared" si="24"/>
        <v>U17</v>
      </c>
      <c r="P78" s="7" t="str">
        <f t="shared" si="25"/>
        <v>Error</v>
      </c>
      <c r="X78" s="10" t="str">
        <f t="shared" si="26"/>
        <v/>
      </c>
      <c r="AS78" s="7" t="str">
        <f t="shared" si="27"/>
        <v>M</v>
      </c>
      <c r="AT78" s="7">
        <f t="shared" si="28"/>
        <v>0</v>
      </c>
      <c r="AU78" t="b">
        <f t="shared" si="29"/>
        <v>0</v>
      </c>
      <c r="AV78">
        <f t="shared" si="30"/>
        <v>1</v>
      </c>
      <c r="AW78">
        <f t="shared" si="31"/>
        <v>0</v>
      </c>
      <c r="AX78">
        <f t="shared" si="32"/>
        <v>0</v>
      </c>
      <c r="AY78">
        <f t="shared" si="33"/>
        <v>0</v>
      </c>
      <c r="AZ78">
        <f t="shared" si="34"/>
        <v>0</v>
      </c>
      <c r="BA78">
        <f t="shared" si="35"/>
        <v>0</v>
      </c>
      <c r="BC78">
        <f t="shared" si="36"/>
        <v>76</v>
      </c>
      <c r="BE78">
        <f t="shared" si="38"/>
        <v>0</v>
      </c>
      <c r="BF78">
        <f t="shared" si="39"/>
        <v>0</v>
      </c>
      <c r="BH78" s="10" t="e">
        <f t="shared" si="40"/>
        <v>#VALUE!</v>
      </c>
    </row>
    <row r="79" spans="1:60" x14ac:dyDescent="0.25">
      <c r="A79">
        <v>77</v>
      </c>
      <c r="B79" s="7">
        <v>77</v>
      </c>
      <c r="C79" t="s">
        <v>831</v>
      </c>
      <c r="D79" t="s">
        <v>832</v>
      </c>
      <c r="E79" s="2" t="str">
        <f t="shared" si="37"/>
        <v>Femi Seyi-Adelaja</v>
      </c>
      <c r="F79" t="s">
        <v>649</v>
      </c>
      <c r="G79" s="8" t="s">
        <v>508</v>
      </c>
      <c r="H79" s="8" t="s">
        <v>509</v>
      </c>
      <c r="I79" t="s">
        <v>661</v>
      </c>
      <c r="J79">
        <v>4071095</v>
      </c>
      <c r="K79" t="s">
        <v>292</v>
      </c>
      <c r="L79" s="3">
        <v>39688</v>
      </c>
      <c r="M79" s="4">
        <f t="shared" si="23"/>
        <v>39688</v>
      </c>
      <c r="N79" s="7" t="str">
        <f>IF(M79&lt;=DATA!B$6,"S",IF(M79&lt;=DATA!B$5,"U20",IF(M79&lt;=DATA!B$4,"U17",IF(M79&lt;=DATA!B$3,"U15",IF(M79&lt;=DATA!B$2,"U13"," ")))))</f>
        <v>U17</v>
      </c>
      <c r="O79" s="7" t="str">
        <f t="shared" si="24"/>
        <v>U17</v>
      </c>
      <c r="P79" s="7" t="str">
        <f t="shared" si="25"/>
        <v>OK</v>
      </c>
      <c r="X79" s="10" t="str">
        <f t="shared" si="26"/>
        <v/>
      </c>
      <c r="AS79" s="7" t="str">
        <f t="shared" si="27"/>
        <v>M</v>
      </c>
      <c r="AT79" s="7">
        <f t="shared" si="28"/>
        <v>0</v>
      </c>
      <c r="AU79" t="b">
        <f t="shared" si="29"/>
        <v>0</v>
      </c>
      <c r="AV79">
        <f t="shared" si="30"/>
        <v>0</v>
      </c>
      <c r="AW79">
        <f t="shared" si="31"/>
        <v>0</v>
      </c>
      <c r="AX79">
        <f t="shared" si="32"/>
        <v>0</v>
      </c>
      <c r="AY79">
        <f t="shared" si="33"/>
        <v>0</v>
      </c>
      <c r="AZ79">
        <f t="shared" si="34"/>
        <v>0</v>
      </c>
      <c r="BA79">
        <f t="shared" si="35"/>
        <v>0</v>
      </c>
      <c r="BC79">
        <f t="shared" si="36"/>
        <v>77</v>
      </c>
      <c r="BE79">
        <f t="shared" si="38"/>
        <v>0</v>
      </c>
      <c r="BF79">
        <f t="shared" si="39"/>
        <v>0</v>
      </c>
      <c r="BH79" s="10" t="e">
        <f t="shared" si="40"/>
        <v>#VALUE!</v>
      </c>
    </row>
    <row r="80" spans="1:60" x14ac:dyDescent="0.25">
      <c r="A80">
        <v>78</v>
      </c>
      <c r="B80" s="7">
        <v>78</v>
      </c>
      <c r="C80" t="s">
        <v>1032</v>
      </c>
      <c r="D80" t="s">
        <v>645</v>
      </c>
      <c r="E80" s="2" t="str">
        <f t="shared" si="37"/>
        <v>Nurein Adams</v>
      </c>
      <c r="F80" t="s">
        <v>649</v>
      </c>
      <c r="G80" s="8" t="s">
        <v>508</v>
      </c>
      <c r="H80" s="8" t="s">
        <v>509</v>
      </c>
      <c r="I80" t="s">
        <v>1062</v>
      </c>
      <c r="J80">
        <v>3977786</v>
      </c>
      <c r="K80" t="s">
        <v>292</v>
      </c>
      <c r="L80" s="3">
        <v>39523</v>
      </c>
      <c r="M80" s="4">
        <f t="shared" si="23"/>
        <v>39523</v>
      </c>
      <c r="N80" s="7" t="str">
        <f>IF(M80&lt;=DATA!B$6,"S",IF(M80&lt;=DATA!B$5,"U20",IF(M80&lt;=DATA!B$4,"U17",IF(M80&lt;=DATA!B$3,"U15",IF(M80&lt;=DATA!B$2,"U13"," ")))))</f>
        <v>U17</v>
      </c>
      <c r="O80" s="7" t="str">
        <f t="shared" si="24"/>
        <v>U17</v>
      </c>
      <c r="P80" s="7" t="str">
        <f t="shared" si="25"/>
        <v>OK</v>
      </c>
      <c r="X80" s="10" t="str">
        <f t="shared" si="26"/>
        <v/>
      </c>
      <c r="AS80" s="7" t="str">
        <f t="shared" si="27"/>
        <v>M</v>
      </c>
      <c r="AT80" s="7">
        <f t="shared" si="28"/>
        <v>0</v>
      </c>
      <c r="AU80" t="b">
        <f t="shared" si="29"/>
        <v>0</v>
      </c>
      <c r="AV80">
        <f t="shared" si="30"/>
        <v>0</v>
      </c>
      <c r="AW80">
        <f t="shared" si="31"/>
        <v>0</v>
      </c>
      <c r="AX80">
        <f t="shared" si="32"/>
        <v>0</v>
      </c>
      <c r="AY80">
        <f t="shared" si="33"/>
        <v>0</v>
      </c>
      <c r="AZ80">
        <f t="shared" si="34"/>
        <v>0</v>
      </c>
      <c r="BA80">
        <f t="shared" si="35"/>
        <v>0</v>
      </c>
      <c r="BC80">
        <f t="shared" si="36"/>
        <v>78</v>
      </c>
      <c r="BE80">
        <f t="shared" si="38"/>
        <v>0</v>
      </c>
      <c r="BF80">
        <f t="shared" si="39"/>
        <v>0</v>
      </c>
      <c r="BH80" s="10" t="e">
        <f t="shared" si="40"/>
        <v>#VALUE!</v>
      </c>
    </row>
    <row r="81" spans="1:60" x14ac:dyDescent="0.25">
      <c r="A81">
        <v>79</v>
      </c>
      <c r="B81" s="7">
        <v>79</v>
      </c>
      <c r="C81" t="s">
        <v>619</v>
      </c>
      <c r="D81" t="s">
        <v>620</v>
      </c>
      <c r="E81" s="2" t="str">
        <f t="shared" si="37"/>
        <v>Ricky Nicholls</v>
      </c>
      <c r="F81" t="s">
        <v>649</v>
      </c>
      <c r="G81" s="8" t="s">
        <v>508</v>
      </c>
      <c r="H81" s="8" t="s">
        <v>509</v>
      </c>
      <c r="I81" t="s">
        <v>667</v>
      </c>
      <c r="J81">
        <v>3835668</v>
      </c>
      <c r="K81" t="s">
        <v>292</v>
      </c>
      <c r="L81" s="3">
        <v>39365</v>
      </c>
      <c r="M81" s="4">
        <f t="shared" si="23"/>
        <v>39365</v>
      </c>
      <c r="N81" s="7" t="str">
        <f>IF(M81&lt;=DATA!B$6,"S",IF(M81&lt;=DATA!B$5,"U20",IF(M81&lt;=DATA!B$4,"U17",IF(M81&lt;=DATA!B$3,"U15",IF(M81&lt;=DATA!B$2,"U13"," ")))))</f>
        <v>U17</v>
      </c>
      <c r="O81" s="7" t="str">
        <f t="shared" si="24"/>
        <v>U17</v>
      </c>
      <c r="P81" s="7" t="str">
        <f t="shared" si="25"/>
        <v>OK</v>
      </c>
      <c r="X81" s="10" t="str">
        <f t="shared" si="26"/>
        <v/>
      </c>
      <c r="AS81" s="7" t="str">
        <f t="shared" si="27"/>
        <v>M</v>
      </c>
      <c r="AT81" s="7">
        <f t="shared" si="28"/>
        <v>0</v>
      </c>
      <c r="AU81" t="b">
        <f t="shared" si="29"/>
        <v>0</v>
      </c>
      <c r="AV81">
        <f t="shared" si="30"/>
        <v>0</v>
      </c>
      <c r="AW81">
        <f t="shared" si="31"/>
        <v>0</v>
      </c>
      <c r="AX81">
        <f t="shared" si="32"/>
        <v>0</v>
      </c>
      <c r="AY81">
        <f t="shared" si="33"/>
        <v>0</v>
      </c>
      <c r="AZ81">
        <f t="shared" si="34"/>
        <v>0</v>
      </c>
      <c r="BA81">
        <f t="shared" si="35"/>
        <v>0</v>
      </c>
      <c r="BC81">
        <f t="shared" si="36"/>
        <v>79</v>
      </c>
      <c r="BE81">
        <f t="shared" si="38"/>
        <v>0</v>
      </c>
      <c r="BF81">
        <f t="shared" si="39"/>
        <v>0</v>
      </c>
      <c r="BH81" s="10" t="e">
        <f t="shared" si="40"/>
        <v>#VALUE!</v>
      </c>
    </row>
    <row r="82" spans="1:60" x14ac:dyDescent="0.25">
      <c r="A82">
        <v>80</v>
      </c>
      <c r="B82" s="7">
        <v>80</v>
      </c>
      <c r="C82" t="s">
        <v>1025</v>
      </c>
      <c r="D82" t="s">
        <v>814</v>
      </c>
      <c r="E82" s="2" t="str">
        <f t="shared" si="37"/>
        <v>Oscar Pearson</v>
      </c>
      <c r="F82" t="s">
        <v>654</v>
      </c>
      <c r="G82" s="8" t="s">
        <v>508</v>
      </c>
      <c r="H82" s="8" t="s">
        <v>26</v>
      </c>
      <c r="I82" s="2" t="s">
        <v>26</v>
      </c>
      <c r="K82" t="s">
        <v>292</v>
      </c>
      <c r="L82" s="3">
        <v>39768</v>
      </c>
      <c r="M82" s="4">
        <f t="shared" si="23"/>
        <v>39768</v>
      </c>
      <c r="N82" s="7" t="str">
        <f>IF(M82&lt;=DATA!B$6,"S",IF(M82&lt;=DATA!B$5,"U20",IF(M82&lt;=DATA!B$4,"U17",IF(M82&lt;=DATA!B$3,"U15",IF(M82&lt;=DATA!B$2,"U13"," ")))))</f>
        <v>U15</v>
      </c>
      <c r="O82" s="7" t="str">
        <f t="shared" si="24"/>
        <v>U17</v>
      </c>
      <c r="P82" s="7" t="str">
        <f t="shared" si="25"/>
        <v>Error</v>
      </c>
      <c r="X82" s="10" t="str">
        <f t="shared" si="26"/>
        <v/>
      </c>
      <c r="AS82" s="7" t="str">
        <f t="shared" si="27"/>
        <v>M</v>
      </c>
      <c r="AT82" s="7">
        <f t="shared" si="28"/>
        <v>0</v>
      </c>
      <c r="AU82" t="b">
        <f t="shared" si="29"/>
        <v>0</v>
      </c>
      <c r="AV82">
        <f t="shared" si="30"/>
        <v>1</v>
      </c>
      <c r="AW82">
        <f t="shared" si="31"/>
        <v>0</v>
      </c>
      <c r="AX82">
        <f t="shared" si="32"/>
        <v>0</v>
      </c>
      <c r="AY82">
        <f t="shared" si="33"/>
        <v>0</v>
      </c>
      <c r="AZ82">
        <f t="shared" si="34"/>
        <v>0</v>
      </c>
      <c r="BA82">
        <f t="shared" si="35"/>
        <v>0</v>
      </c>
      <c r="BC82">
        <f t="shared" si="36"/>
        <v>80</v>
      </c>
      <c r="BE82">
        <f t="shared" si="38"/>
        <v>0</v>
      </c>
      <c r="BF82">
        <f t="shared" si="39"/>
        <v>0</v>
      </c>
      <c r="BH82" s="10" t="e">
        <f t="shared" si="40"/>
        <v>#VALUE!</v>
      </c>
    </row>
    <row r="83" spans="1:60" x14ac:dyDescent="0.25">
      <c r="A83">
        <v>81</v>
      </c>
      <c r="B83" s="7">
        <v>81</v>
      </c>
      <c r="C83" t="s">
        <v>587</v>
      </c>
      <c r="D83" t="s">
        <v>812</v>
      </c>
      <c r="E83" s="2" t="str">
        <f t="shared" si="37"/>
        <v>Jack Lugo-Hankins</v>
      </c>
      <c r="F83" t="s">
        <v>649</v>
      </c>
      <c r="G83" s="8" t="s">
        <v>508</v>
      </c>
      <c r="H83" s="8" t="s">
        <v>509</v>
      </c>
      <c r="I83" t="s">
        <v>659</v>
      </c>
      <c r="J83">
        <v>3831794</v>
      </c>
      <c r="K83" t="s">
        <v>292</v>
      </c>
      <c r="L83" s="3">
        <v>39448</v>
      </c>
      <c r="M83" s="4">
        <f t="shared" si="23"/>
        <v>39448</v>
      </c>
      <c r="N83" s="7" t="str">
        <f>IF(M83&lt;=DATA!B$6,"S",IF(M83&lt;=DATA!B$5,"U20",IF(M83&lt;=DATA!B$4,"U17",IF(M83&lt;=DATA!B$3,"U15",IF(M83&lt;=DATA!B$2,"U13"," ")))))</f>
        <v>U17</v>
      </c>
      <c r="O83" s="7" t="str">
        <f t="shared" si="24"/>
        <v>U17</v>
      </c>
      <c r="P83" s="7" t="str">
        <f t="shared" si="25"/>
        <v>OK</v>
      </c>
      <c r="X83" s="10" t="str">
        <f t="shared" si="26"/>
        <v/>
      </c>
      <c r="AS83" s="7" t="str">
        <f t="shared" si="27"/>
        <v>M</v>
      </c>
      <c r="AT83" s="7">
        <f t="shared" si="28"/>
        <v>0</v>
      </c>
      <c r="AU83" t="b">
        <f t="shared" si="29"/>
        <v>0</v>
      </c>
      <c r="AV83">
        <f t="shared" si="30"/>
        <v>0</v>
      </c>
      <c r="AW83">
        <f t="shared" si="31"/>
        <v>0</v>
      </c>
      <c r="AX83">
        <f t="shared" si="32"/>
        <v>0</v>
      </c>
      <c r="AY83">
        <f t="shared" si="33"/>
        <v>0</v>
      </c>
      <c r="AZ83">
        <f t="shared" si="34"/>
        <v>0</v>
      </c>
      <c r="BA83">
        <f t="shared" si="35"/>
        <v>0</v>
      </c>
      <c r="BC83">
        <f t="shared" si="36"/>
        <v>81</v>
      </c>
      <c r="BE83">
        <f t="shared" si="38"/>
        <v>0</v>
      </c>
      <c r="BF83">
        <f t="shared" si="39"/>
        <v>0</v>
      </c>
      <c r="BH83" s="10" t="e">
        <f t="shared" si="40"/>
        <v>#VALUE!</v>
      </c>
    </row>
    <row r="84" spans="1:60" x14ac:dyDescent="0.25">
      <c r="A84">
        <v>82</v>
      </c>
      <c r="B84" s="7">
        <v>82</v>
      </c>
      <c r="C84" t="s">
        <v>624</v>
      </c>
      <c r="D84" t="s">
        <v>403</v>
      </c>
      <c r="E84" s="2" t="str">
        <f t="shared" si="37"/>
        <v>Aidan Wright</v>
      </c>
      <c r="F84" t="s">
        <v>649</v>
      </c>
      <c r="G84" s="8" t="s">
        <v>508</v>
      </c>
      <c r="H84" s="8" t="s">
        <v>509</v>
      </c>
      <c r="I84" t="s">
        <v>669</v>
      </c>
      <c r="J84">
        <v>4019305</v>
      </c>
      <c r="K84" t="s">
        <v>292</v>
      </c>
      <c r="L84" s="3">
        <v>39870</v>
      </c>
      <c r="M84" s="4">
        <f t="shared" si="23"/>
        <v>39870</v>
      </c>
      <c r="N84" s="7" t="str">
        <f>IF(M84&lt;=DATA!B$6,"S",IF(M84&lt;=DATA!B$5,"U20",IF(M84&lt;=DATA!B$4,"U17",IF(M84&lt;=DATA!B$3,"U15",IF(M84&lt;=DATA!B$2,"U13"," ")))))</f>
        <v>U15</v>
      </c>
      <c r="O84" s="7" t="str">
        <f t="shared" si="24"/>
        <v>U17</v>
      </c>
      <c r="P84" s="7" t="str">
        <f t="shared" si="25"/>
        <v>Error</v>
      </c>
      <c r="X84" s="10" t="str">
        <f t="shared" si="26"/>
        <v/>
      </c>
      <c r="AS84" s="7" t="str">
        <f t="shared" si="27"/>
        <v>M</v>
      </c>
      <c r="AT84" s="7">
        <f t="shared" si="28"/>
        <v>0</v>
      </c>
      <c r="AU84" t="b">
        <f t="shared" si="29"/>
        <v>0</v>
      </c>
      <c r="AV84">
        <f t="shared" si="30"/>
        <v>1</v>
      </c>
      <c r="AW84">
        <f t="shared" si="31"/>
        <v>0</v>
      </c>
      <c r="AX84">
        <f t="shared" si="32"/>
        <v>0</v>
      </c>
      <c r="AY84">
        <f t="shared" si="33"/>
        <v>0</v>
      </c>
      <c r="AZ84">
        <f t="shared" si="34"/>
        <v>0</v>
      </c>
      <c r="BA84">
        <f t="shared" si="35"/>
        <v>0</v>
      </c>
      <c r="BC84">
        <f t="shared" si="36"/>
        <v>82</v>
      </c>
      <c r="BE84">
        <f t="shared" si="38"/>
        <v>0</v>
      </c>
      <c r="BF84">
        <f t="shared" si="39"/>
        <v>0</v>
      </c>
      <c r="BH84" s="10" t="e">
        <f t="shared" si="40"/>
        <v>#VALUE!</v>
      </c>
    </row>
    <row r="85" spans="1:60" x14ac:dyDescent="0.25">
      <c r="A85">
        <v>83</v>
      </c>
      <c r="B85" s="7">
        <v>83</v>
      </c>
      <c r="C85" t="s">
        <v>608</v>
      </c>
      <c r="D85" t="s">
        <v>609</v>
      </c>
      <c r="E85" s="2" t="str">
        <f t="shared" si="37"/>
        <v>Tobi Dada</v>
      </c>
      <c r="F85" t="s">
        <v>661</v>
      </c>
      <c r="G85" s="8" t="s">
        <v>508</v>
      </c>
      <c r="H85" s="8" t="s">
        <v>509</v>
      </c>
      <c r="I85" t="s">
        <v>842</v>
      </c>
      <c r="K85" t="s">
        <v>292</v>
      </c>
      <c r="L85" s="3">
        <v>39412</v>
      </c>
      <c r="M85" s="4">
        <f t="shared" si="23"/>
        <v>39412</v>
      </c>
      <c r="N85" s="7" t="str">
        <f>IF(M85&lt;=DATA!B$6,"S",IF(M85&lt;=DATA!B$5,"U20",IF(M85&lt;=DATA!B$4,"U17",IF(M85&lt;=DATA!B$3,"U15",IF(M85&lt;=DATA!B$2,"U13"," ")))))</f>
        <v>U17</v>
      </c>
      <c r="O85" s="7" t="str">
        <f t="shared" si="24"/>
        <v>U17</v>
      </c>
      <c r="P85" s="7" t="str">
        <f t="shared" si="25"/>
        <v>OK</v>
      </c>
      <c r="X85" s="10" t="str">
        <f t="shared" si="26"/>
        <v/>
      </c>
      <c r="AS85" s="7" t="str">
        <f t="shared" si="27"/>
        <v>M</v>
      </c>
      <c r="AT85" s="7">
        <f t="shared" si="28"/>
        <v>0</v>
      </c>
      <c r="AU85" t="b">
        <f t="shared" si="29"/>
        <v>0</v>
      </c>
      <c r="AV85">
        <f t="shared" si="30"/>
        <v>0</v>
      </c>
      <c r="AW85">
        <f t="shared" si="31"/>
        <v>0</v>
      </c>
      <c r="AX85">
        <f t="shared" si="32"/>
        <v>0</v>
      </c>
      <c r="AY85">
        <f t="shared" si="33"/>
        <v>0</v>
      </c>
      <c r="AZ85">
        <f t="shared" si="34"/>
        <v>0</v>
      </c>
      <c r="BA85">
        <f t="shared" si="35"/>
        <v>0</v>
      </c>
      <c r="BC85">
        <f t="shared" si="36"/>
        <v>83</v>
      </c>
      <c r="BE85">
        <f t="shared" si="38"/>
        <v>0</v>
      </c>
      <c r="BF85">
        <f t="shared" si="39"/>
        <v>0</v>
      </c>
      <c r="BH85" s="10" t="e">
        <f t="shared" si="40"/>
        <v>#VALUE!</v>
      </c>
    </row>
    <row r="86" spans="1:60" x14ac:dyDescent="0.25">
      <c r="A86">
        <v>84</v>
      </c>
      <c r="B86" s="7">
        <v>84</v>
      </c>
      <c r="C86" t="s">
        <v>1033</v>
      </c>
      <c r="D86" t="s">
        <v>1034</v>
      </c>
      <c r="E86" s="2" t="str">
        <f t="shared" si="37"/>
        <v>Ethan Fennell</v>
      </c>
      <c r="F86" t="s">
        <v>661</v>
      </c>
      <c r="G86" s="8" t="s">
        <v>508</v>
      </c>
      <c r="H86" s="8" t="s">
        <v>509</v>
      </c>
      <c r="I86" t="s">
        <v>842</v>
      </c>
      <c r="K86" t="s">
        <v>292</v>
      </c>
      <c r="L86" s="3">
        <v>39878</v>
      </c>
      <c r="M86" s="4">
        <f t="shared" si="23"/>
        <v>39878</v>
      </c>
      <c r="N86" s="7" t="str">
        <f>IF(M86&lt;=DATA!B$6,"S",IF(M86&lt;=DATA!B$5,"U20",IF(M86&lt;=DATA!B$4,"U17",IF(M86&lt;=DATA!B$3,"U15",IF(M86&lt;=DATA!B$2,"U13"," ")))))</f>
        <v>U15</v>
      </c>
      <c r="O86" s="7" t="str">
        <f t="shared" si="24"/>
        <v>U17</v>
      </c>
      <c r="P86" s="7" t="str">
        <f t="shared" si="25"/>
        <v>Error</v>
      </c>
      <c r="X86" s="10" t="str">
        <f t="shared" si="26"/>
        <v/>
      </c>
      <c r="AS86" s="7" t="str">
        <f t="shared" si="27"/>
        <v>M</v>
      </c>
      <c r="AT86" s="7">
        <f t="shared" si="28"/>
        <v>0</v>
      </c>
      <c r="AU86" t="b">
        <f t="shared" si="29"/>
        <v>0</v>
      </c>
      <c r="AV86">
        <f t="shared" si="30"/>
        <v>1</v>
      </c>
      <c r="AW86">
        <f t="shared" si="31"/>
        <v>0</v>
      </c>
      <c r="AX86">
        <f t="shared" si="32"/>
        <v>0</v>
      </c>
      <c r="AY86">
        <f t="shared" si="33"/>
        <v>0</v>
      </c>
      <c r="AZ86">
        <f t="shared" si="34"/>
        <v>0</v>
      </c>
      <c r="BA86">
        <f t="shared" si="35"/>
        <v>0</v>
      </c>
      <c r="BC86">
        <f t="shared" si="36"/>
        <v>84</v>
      </c>
      <c r="BE86">
        <f t="shared" si="38"/>
        <v>0</v>
      </c>
      <c r="BF86">
        <f t="shared" si="39"/>
        <v>0</v>
      </c>
      <c r="BH86" s="10" t="e">
        <f t="shared" si="40"/>
        <v>#VALUE!</v>
      </c>
    </row>
    <row r="87" spans="1:60" x14ac:dyDescent="0.25">
      <c r="A87">
        <v>85</v>
      </c>
      <c r="B87" s="7">
        <v>85</v>
      </c>
      <c r="C87" t="s">
        <v>612</v>
      </c>
      <c r="D87" t="s">
        <v>613</v>
      </c>
      <c r="E87" s="2" t="str">
        <f t="shared" si="37"/>
        <v>Jasper Keith</v>
      </c>
      <c r="F87" t="s">
        <v>673</v>
      </c>
      <c r="G87" s="8" t="s">
        <v>508</v>
      </c>
      <c r="H87" s="8" t="s">
        <v>509</v>
      </c>
      <c r="I87" t="s">
        <v>662</v>
      </c>
      <c r="J87" t="s">
        <v>1066</v>
      </c>
      <c r="K87" t="s">
        <v>292</v>
      </c>
      <c r="L87" s="3">
        <v>39786</v>
      </c>
      <c r="M87" s="4">
        <f t="shared" si="23"/>
        <v>39786</v>
      </c>
      <c r="N87" s="7" t="str">
        <f>IF(M87&lt;=DATA!B$6,"S",IF(M87&lt;=DATA!B$5,"U20",IF(M87&lt;=DATA!B$4,"U17",IF(M87&lt;=DATA!B$3,"U15",IF(M87&lt;=DATA!B$2,"U13"," ")))))</f>
        <v>U15</v>
      </c>
      <c r="O87" s="7" t="str">
        <f t="shared" si="24"/>
        <v>U17</v>
      </c>
      <c r="P87" s="7" t="str">
        <f t="shared" si="25"/>
        <v>Error</v>
      </c>
      <c r="X87" s="10" t="str">
        <f t="shared" si="26"/>
        <v/>
      </c>
      <c r="AS87" s="7" t="str">
        <f t="shared" si="27"/>
        <v>M</v>
      </c>
      <c r="AT87" s="7">
        <f t="shared" si="28"/>
        <v>0</v>
      </c>
      <c r="AU87" t="b">
        <f t="shared" si="29"/>
        <v>0</v>
      </c>
      <c r="AV87">
        <f t="shared" si="30"/>
        <v>1</v>
      </c>
      <c r="AW87">
        <f t="shared" si="31"/>
        <v>0</v>
      </c>
      <c r="AX87">
        <f t="shared" si="32"/>
        <v>0</v>
      </c>
      <c r="AY87">
        <f t="shared" si="33"/>
        <v>0</v>
      </c>
      <c r="AZ87">
        <f t="shared" si="34"/>
        <v>0</v>
      </c>
      <c r="BA87">
        <f t="shared" si="35"/>
        <v>0</v>
      </c>
      <c r="BC87">
        <f t="shared" si="36"/>
        <v>85</v>
      </c>
      <c r="BE87">
        <f t="shared" si="38"/>
        <v>0</v>
      </c>
      <c r="BF87">
        <f t="shared" si="39"/>
        <v>0</v>
      </c>
      <c r="BH87" s="10" t="e">
        <f t="shared" si="40"/>
        <v>#VALUE!</v>
      </c>
    </row>
    <row r="88" spans="1:60" x14ac:dyDescent="0.25">
      <c r="A88">
        <v>86</v>
      </c>
      <c r="B88" s="7">
        <v>86</v>
      </c>
      <c r="C88" t="s">
        <v>591</v>
      </c>
      <c r="D88" t="s">
        <v>623</v>
      </c>
      <c r="E88" s="2" t="str">
        <f t="shared" si="37"/>
        <v>Harry Read</v>
      </c>
      <c r="F88" t="s">
        <v>649</v>
      </c>
      <c r="G88" s="8" t="s">
        <v>508</v>
      </c>
      <c r="H88" s="8" t="s">
        <v>509</v>
      </c>
      <c r="I88" t="s">
        <v>668</v>
      </c>
      <c r="J88">
        <v>3376329</v>
      </c>
      <c r="K88" t="s">
        <v>292</v>
      </c>
      <c r="L88" s="3">
        <v>39688</v>
      </c>
      <c r="M88" s="4">
        <f t="shared" si="23"/>
        <v>39688</v>
      </c>
      <c r="N88" s="7" t="str">
        <f>IF(M88&lt;=DATA!B$6,"S",IF(M88&lt;=DATA!B$5,"U20",IF(M88&lt;=DATA!B$4,"U17",IF(M88&lt;=DATA!B$3,"U15",IF(M88&lt;=DATA!B$2,"U13"," ")))))</f>
        <v>U17</v>
      </c>
      <c r="O88" s="7" t="str">
        <f t="shared" si="24"/>
        <v>U17</v>
      </c>
      <c r="P88" s="7" t="str">
        <f t="shared" si="25"/>
        <v>OK</v>
      </c>
      <c r="X88" s="10" t="str">
        <f t="shared" si="26"/>
        <v/>
      </c>
      <c r="AS88" s="7" t="str">
        <f t="shared" si="27"/>
        <v>M</v>
      </c>
      <c r="AT88" s="7">
        <f t="shared" si="28"/>
        <v>0</v>
      </c>
      <c r="AU88" t="b">
        <f t="shared" si="29"/>
        <v>0</v>
      </c>
      <c r="AV88">
        <f t="shared" si="30"/>
        <v>0</v>
      </c>
      <c r="AW88">
        <f t="shared" si="31"/>
        <v>0</v>
      </c>
      <c r="AX88">
        <f t="shared" si="32"/>
        <v>0</v>
      </c>
      <c r="AY88">
        <f t="shared" si="33"/>
        <v>0</v>
      </c>
      <c r="AZ88">
        <f t="shared" si="34"/>
        <v>0</v>
      </c>
      <c r="BA88">
        <f t="shared" si="35"/>
        <v>0</v>
      </c>
      <c r="BC88">
        <f t="shared" si="36"/>
        <v>86</v>
      </c>
      <c r="BE88">
        <f t="shared" si="38"/>
        <v>0</v>
      </c>
      <c r="BF88">
        <f t="shared" si="39"/>
        <v>0</v>
      </c>
      <c r="BH88" s="10" t="e">
        <f t="shared" si="40"/>
        <v>#VALUE!</v>
      </c>
    </row>
    <row r="89" spans="1:60" x14ac:dyDescent="0.25">
      <c r="A89">
        <v>87</v>
      </c>
      <c r="B89" s="7">
        <v>87</v>
      </c>
      <c r="C89" t="s">
        <v>632</v>
      </c>
      <c r="D89" t="s">
        <v>825</v>
      </c>
      <c r="E89" s="2" t="str">
        <f t="shared" si="37"/>
        <v>Max Uttley</v>
      </c>
      <c r="F89" t="s">
        <v>650</v>
      </c>
      <c r="G89" s="8" t="s">
        <v>508</v>
      </c>
      <c r="H89" s="8" t="s">
        <v>26</v>
      </c>
      <c r="I89" s="2" t="s">
        <v>26</v>
      </c>
      <c r="J89">
        <v>3936457</v>
      </c>
      <c r="K89" t="s">
        <v>292</v>
      </c>
      <c r="L89" s="3">
        <v>39830</v>
      </c>
      <c r="M89" s="4">
        <f t="shared" si="23"/>
        <v>39830</v>
      </c>
      <c r="N89" s="7" t="str">
        <f>IF(M89&lt;=DATA!B$6,"S",IF(M89&lt;=DATA!B$5,"U20",IF(M89&lt;=DATA!B$4,"U17",IF(M89&lt;=DATA!B$3,"U15",IF(M89&lt;=DATA!B$2,"U13"," ")))))</f>
        <v>U15</v>
      </c>
      <c r="O89" s="7" t="str">
        <f t="shared" si="24"/>
        <v>U17</v>
      </c>
      <c r="P89" s="7" t="str">
        <f t="shared" si="25"/>
        <v>Error</v>
      </c>
      <c r="X89" s="10" t="str">
        <f t="shared" si="26"/>
        <v/>
      </c>
      <c r="AS89" s="7" t="str">
        <f t="shared" si="27"/>
        <v>M</v>
      </c>
      <c r="AT89" s="7">
        <f t="shared" si="28"/>
        <v>0</v>
      </c>
      <c r="AU89" t="b">
        <f t="shared" si="29"/>
        <v>0</v>
      </c>
      <c r="AV89">
        <f t="shared" si="30"/>
        <v>1</v>
      </c>
      <c r="AW89">
        <f t="shared" si="31"/>
        <v>0</v>
      </c>
      <c r="AX89">
        <f t="shared" si="32"/>
        <v>0</v>
      </c>
      <c r="AY89">
        <f t="shared" si="33"/>
        <v>0</v>
      </c>
      <c r="AZ89">
        <f t="shared" si="34"/>
        <v>0</v>
      </c>
      <c r="BA89">
        <f t="shared" si="35"/>
        <v>0</v>
      </c>
      <c r="BC89">
        <f t="shared" si="36"/>
        <v>87</v>
      </c>
      <c r="BE89">
        <f t="shared" si="38"/>
        <v>0</v>
      </c>
      <c r="BF89">
        <f t="shared" si="39"/>
        <v>0</v>
      </c>
      <c r="BH89" s="10" t="e">
        <f t="shared" si="40"/>
        <v>#VALUE!</v>
      </c>
    </row>
    <row r="90" spans="1:60" x14ac:dyDescent="0.25">
      <c r="A90">
        <v>88</v>
      </c>
      <c r="B90" s="7">
        <v>88</v>
      </c>
      <c r="C90" t="s">
        <v>1035</v>
      </c>
      <c r="D90" t="s">
        <v>1036</v>
      </c>
      <c r="E90" s="2" t="str">
        <f t="shared" si="37"/>
        <v>Huw Beaumont</v>
      </c>
      <c r="F90" t="s">
        <v>673</v>
      </c>
      <c r="G90" s="8" t="s">
        <v>508</v>
      </c>
      <c r="H90" s="8" t="s">
        <v>509</v>
      </c>
      <c r="I90" t="s">
        <v>662</v>
      </c>
      <c r="K90" t="s">
        <v>292</v>
      </c>
      <c r="L90" s="3">
        <v>39703</v>
      </c>
      <c r="M90" s="4">
        <f t="shared" si="23"/>
        <v>39703</v>
      </c>
      <c r="N90" s="7" t="str">
        <f>IF(M90&lt;=DATA!B$6,"S",IF(M90&lt;=DATA!B$5,"U20",IF(M90&lt;=DATA!B$4,"U17",IF(M90&lt;=DATA!B$3,"U15",IF(M90&lt;=DATA!B$2,"U13"," ")))))</f>
        <v>U15</v>
      </c>
      <c r="O90" s="7" t="str">
        <f t="shared" si="24"/>
        <v>U17</v>
      </c>
      <c r="P90" s="7" t="str">
        <f t="shared" si="25"/>
        <v>Error</v>
      </c>
      <c r="X90" s="10" t="str">
        <f t="shared" si="26"/>
        <v/>
      </c>
      <c r="AS90" s="7" t="str">
        <f t="shared" si="27"/>
        <v>M</v>
      </c>
      <c r="AT90" s="7">
        <f t="shared" si="28"/>
        <v>0</v>
      </c>
      <c r="AU90" t="b">
        <f t="shared" si="29"/>
        <v>0</v>
      </c>
      <c r="AV90">
        <f t="shared" si="30"/>
        <v>1</v>
      </c>
      <c r="AW90">
        <f t="shared" si="31"/>
        <v>0</v>
      </c>
      <c r="AX90">
        <f t="shared" si="32"/>
        <v>0</v>
      </c>
      <c r="AY90">
        <f t="shared" si="33"/>
        <v>0</v>
      </c>
      <c r="AZ90">
        <f t="shared" si="34"/>
        <v>0</v>
      </c>
      <c r="BA90">
        <f t="shared" si="35"/>
        <v>0</v>
      </c>
      <c r="BC90">
        <f t="shared" si="36"/>
        <v>88</v>
      </c>
      <c r="BE90">
        <f t="shared" si="38"/>
        <v>0</v>
      </c>
      <c r="BF90">
        <f t="shared" si="39"/>
        <v>0</v>
      </c>
      <c r="BH90" s="10" t="e">
        <f t="shared" si="40"/>
        <v>#VALUE!</v>
      </c>
    </row>
    <row r="91" spans="1:60" x14ac:dyDescent="0.25">
      <c r="A91">
        <v>89</v>
      </c>
      <c r="B91" s="7">
        <v>89</v>
      </c>
      <c r="C91" t="s">
        <v>818</v>
      </c>
      <c r="D91" t="s">
        <v>819</v>
      </c>
      <c r="E91" s="2" t="str">
        <f t="shared" si="37"/>
        <v>Roman Gambling</v>
      </c>
      <c r="F91" t="s">
        <v>652</v>
      </c>
      <c r="G91" s="8" t="s">
        <v>508</v>
      </c>
      <c r="H91" s="8" t="s">
        <v>509</v>
      </c>
      <c r="I91" t="s">
        <v>1063</v>
      </c>
      <c r="J91">
        <v>3939763</v>
      </c>
      <c r="K91" t="s">
        <v>292</v>
      </c>
      <c r="L91" s="3">
        <v>39936</v>
      </c>
      <c r="M91" s="4">
        <f t="shared" si="23"/>
        <v>39936</v>
      </c>
      <c r="N91" s="7" t="str">
        <f>IF(M91&lt;=DATA!B$6,"S",IF(M91&lt;=DATA!B$5,"U20",IF(M91&lt;=DATA!B$4,"U17",IF(M91&lt;=DATA!B$3,"U15",IF(M91&lt;=DATA!B$2,"U13"," ")))))</f>
        <v>U15</v>
      </c>
      <c r="O91" s="7" t="str">
        <f t="shared" si="24"/>
        <v>U17</v>
      </c>
      <c r="P91" s="7" t="str">
        <f t="shared" si="25"/>
        <v>Error</v>
      </c>
      <c r="X91" s="10" t="str">
        <f t="shared" si="26"/>
        <v/>
      </c>
      <c r="AS91" s="7" t="str">
        <f t="shared" si="27"/>
        <v>M</v>
      </c>
      <c r="AT91" s="7">
        <f t="shared" si="28"/>
        <v>0</v>
      </c>
      <c r="AU91" t="b">
        <f t="shared" si="29"/>
        <v>0</v>
      </c>
      <c r="AV91">
        <f t="shared" si="30"/>
        <v>1</v>
      </c>
      <c r="AW91">
        <f t="shared" si="31"/>
        <v>0</v>
      </c>
      <c r="AX91">
        <f t="shared" si="32"/>
        <v>0</v>
      </c>
      <c r="AY91">
        <f t="shared" si="33"/>
        <v>0</v>
      </c>
      <c r="AZ91">
        <f t="shared" si="34"/>
        <v>0</v>
      </c>
      <c r="BA91">
        <f t="shared" si="35"/>
        <v>0</v>
      </c>
      <c r="BC91">
        <f t="shared" si="36"/>
        <v>89</v>
      </c>
      <c r="BE91">
        <f t="shared" si="38"/>
        <v>0</v>
      </c>
      <c r="BF91">
        <f t="shared" si="39"/>
        <v>0</v>
      </c>
      <c r="BH91" s="10" t="e">
        <f t="shared" si="40"/>
        <v>#VALUE!</v>
      </c>
    </row>
    <row r="92" spans="1:60" x14ac:dyDescent="0.25">
      <c r="A92">
        <v>90</v>
      </c>
      <c r="B92" s="7">
        <v>90</v>
      </c>
      <c r="C92" t="s">
        <v>635</v>
      </c>
      <c r="D92" t="s">
        <v>826</v>
      </c>
      <c r="E92" s="2" t="str">
        <f t="shared" si="37"/>
        <v>Brandon Barber</v>
      </c>
      <c r="F92" t="s">
        <v>649</v>
      </c>
      <c r="G92" s="8" t="s">
        <v>508</v>
      </c>
      <c r="H92" s="8" t="s">
        <v>509</v>
      </c>
      <c r="I92" t="s">
        <v>796</v>
      </c>
      <c r="J92">
        <v>3646667</v>
      </c>
      <c r="K92" t="s">
        <v>292</v>
      </c>
      <c r="L92" s="3">
        <v>39334</v>
      </c>
      <c r="M92" s="4">
        <f t="shared" si="23"/>
        <v>39334</v>
      </c>
      <c r="N92" s="7" t="str">
        <f>IF(M92&lt;=DATA!B$6,"S",IF(M92&lt;=DATA!B$5,"U20",IF(M92&lt;=DATA!B$4,"U17",IF(M92&lt;=DATA!B$3,"U15",IF(M92&lt;=DATA!B$2,"U13"," ")))))</f>
        <v>U17</v>
      </c>
      <c r="O92" s="7" t="str">
        <f t="shared" si="24"/>
        <v>U17</v>
      </c>
      <c r="P92" s="7" t="str">
        <f t="shared" si="25"/>
        <v>OK</v>
      </c>
      <c r="X92" s="10" t="str">
        <f t="shared" si="26"/>
        <v/>
      </c>
      <c r="AS92" s="7" t="str">
        <f t="shared" si="27"/>
        <v>M</v>
      </c>
      <c r="AT92" s="7">
        <f t="shared" si="28"/>
        <v>0</v>
      </c>
      <c r="AU92" t="b">
        <f t="shared" si="29"/>
        <v>0</v>
      </c>
      <c r="AV92">
        <f t="shared" si="30"/>
        <v>0</v>
      </c>
      <c r="AW92">
        <f t="shared" si="31"/>
        <v>0</v>
      </c>
      <c r="AX92">
        <f t="shared" si="32"/>
        <v>0</v>
      </c>
      <c r="AY92">
        <f t="shared" si="33"/>
        <v>0</v>
      </c>
      <c r="AZ92">
        <f t="shared" si="34"/>
        <v>0</v>
      </c>
      <c r="BA92">
        <f t="shared" si="35"/>
        <v>0</v>
      </c>
      <c r="BC92">
        <f t="shared" si="36"/>
        <v>90</v>
      </c>
      <c r="BE92">
        <f t="shared" si="38"/>
        <v>0</v>
      </c>
      <c r="BF92">
        <f t="shared" si="39"/>
        <v>0</v>
      </c>
      <c r="BH92" s="10" t="e">
        <f t="shared" si="40"/>
        <v>#VALUE!</v>
      </c>
    </row>
    <row r="93" spans="1:60" x14ac:dyDescent="0.25">
      <c r="A93">
        <v>91</v>
      </c>
      <c r="B93" s="7">
        <v>91</v>
      </c>
      <c r="C93" t="s">
        <v>591</v>
      </c>
      <c r="D93" t="s">
        <v>1015</v>
      </c>
      <c r="E93" s="2" t="str">
        <f t="shared" si="37"/>
        <v>Harry Page</v>
      </c>
      <c r="F93" t="s">
        <v>671</v>
      </c>
      <c r="G93" s="8" t="s">
        <v>508</v>
      </c>
      <c r="H93" s="8" t="s">
        <v>509</v>
      </c>
      <c r="I93" t="s">
        <v>794</v>
      </c>
      <c r="K93" t="s">
        <v>292</v>
      </c>
      <c r="L93" s="3">
        <v>39909</v>
      </c>
      <c r="M93" s="4">
        <f t="shared" si="23"/>
        <v>39909</v>
      </c>
      <c r="N93" s="7" t="str">
        <f>IF(M93&lt;=DATA!B$6,"S",IF(M93&lt;=DATA!B$5,"U20",IF(M93&lt;=DATA!B$4,"U17",IF(M93&lt;=DATA!B$3,"U15",IF(M93&lt;=DATA!B$2,"U13"," ")))))</f>
        <v>U15</v>
      </c>
      <c r="O93" s="7" t="str">
        <f t="shared" si="24"/>
        <v>U17</v>
      </c>
      <c r="P93" s="7" t="str">
        <f t="shared" si="25"/>
        <v>Error</v>
      </c>
      <c r="X93" s="10" t="str">
        <f t="shared" si="26"/>
        <v/>
      </c>
      <c r="AS93" s="7" t="str">
        <f t="shared" si="27"/>
        <v>M</v>
      </c>
      <c r="AT93" s="7">
        <f t="shared" si="28"/>
        <v>0</v>
      </c>
      <c r="AU93" t="b">
        <f t="shared" si="29"/>
        <v>0</v>
      </c>
      <c r="AV93">
        <f t="shared" si="30"/>
        <v>1</v>
      </c>
      <c r="AW93">
        <f t="shared" si="31"/>
        <v>0</v>
      </c>
      <c r="AX93">
        <f t="shared" si="32"/>
        <v>0</v>
      </c>
      <c r="AY93">
        <f t="shared" si="33"/>
        <v>0</v>
      </c>
      <c r="AZ93">
        <f t="shared" si="34"/>
        <v>0</v>
      </c>
      <c r="BA93">
        <f t="shared" si="35"/>
        <v>0</v>
      </c>
      <c r="BC93">
        <f t="shared" si="36"/>
        <v>91</v>
      </c>
      <c r="BE93">
        <f t="shared" si="38"/>
        <v>0</v>
      </c>
      <c r="BF93">
        <f t="shared" si="39"/>
        <v>0</v>
      </c>
      <c r="BH93" s="10" t="e">
        <f t="shared" si="40"/>
        <v>#VALUE!</v>
      </c>
    </row>
    <row r="94" spans="1:60" x14ac:dyDescent="0.25">
      <c r="A94">
        <v>92</v>
      </c>
      <c r="B94" s="7">
        <v>92</v>
      </c>
      <c r="C94" t="s">
        <v>1037</v>
      </c>
      <c r="D94" t="s">
        <v>1005</v>
      </c>
      <c r="E94" s="2" t="str">
        <f t="shared" si="37"/>
        <v>Beven Garanganga</v>
      </c>
      <c r="F94" t="s">
        <v>649</v>
      </c>
      <c r="G94" s="8" t="s">
        <v>508</v>
      </c>
      <c r="H94" s="8" t="s">
        <v>509</v>
      </c>
      <c r="I94" s="2" t="s">
        <v>26</v>
      </c>
      <c r="J94">
        <v>4132117</v>
      </c>
      <c r="K94" t="s">
        <v>292</v>
      </c>
      <c r="L94" s="3">
        <v>39810</v>
      </c>
      <c r="M94" s="4">
        <f t="shared" si="23"/>
        <v>39810</v>
      </c>
      <c r="N94" s="7" t="str">
        <f>IF(M94&lt;=DATA!B$6,"S",IF(M94&lt;=DATA!B$5,"U20",IF(M94&lt;=DATA!B$4,"U17",IF(M94&lt;=DATA!B$3,"U15",IF(M94&lt;=DATA!B$2,"U13"," ")))))</f>
        <v>U15</v>
      </c>
      <c r="O94" s="7" t="str">
        <f t="shared" si="24"/>
        <v>U17</v>
      </c>
      <c r="P94" s="7" t="str">
        <f t="shared" si="25"/>
        <v>Error</v>
      </c>
      <c r="X94" s="10" t="str">
        <f t="shared" si="26"/>
        <v/>
      </c>
      <c r="AS94" s="7" t="str">
        <f t="shared" si="27"/>
        <v>M</v>
      </c>
      <c r="AT94" s="7">
        <f t="shared" si="28"/>
        <v>0</v>
      </c>
      <c r="AU94" t="b">
        <f t="shared" si="29"/>
        <v>0</v>
      </c>
      <c r="AV94">
        <f t="shared" si="30"/>
        <v>1</v>
      </c>
      <c r="AW94">
        <f t="shared" si="31"/>
        <v>0</v>
      </c>
      <c r="AX94">
        <f t="shared" si="32"/>
        <v>0</v>
      </c>
      <c r="AY94">
        <f t="shared" si="33"/>
        <v>0</v>
      </c>
      <c r="AZ94">
        <f t="shared" si="34"/>
        <v>0</v>
      </c>
      <c r="BA94">
        <f t="shared" si="35"/>
        <v>0</v>
      </c>
      <c r="BC94">
        <f t="shared" si="36"/>
        <v>92</v>
      </c>
      <c r="BE94">
        <f t="shared" si="38"/>
        <v>0</v>
      </c>
      <c r="BF94">
        <f t="shared" si="39"/>
        <v>0</v>
      </c>
      <c r="BH94" s="10" t="e">
        <f t="shared" si="40"/>
        <v>#VALUE!</v>
      </c>
    </row>
    <row r="95" spans="1:60" x14ac:dyDescent="0.25">
      <c r="A95">
        <v>93</v>
      </c>
      <c r="B95" s="7">
        <v>93</v>
      </c>
      <c r="C95" t="s">
        <v>829</v>
      </c>
      <c r="D95" t="s">
        <v>830</v>
      </c>
      <c r="E95" s="2" t="str">
        <f t="shared" si="37"/>
        <v>Mario Salter</v>
      </c>
      <c r="F95" t="s">
        <v>649</v>
      </c>
      <c r="G95" s="8" t="s">
        <v>508</v>
      </c>
      <c r="H95" s="8" t="s">
        <v>509</v>
      </c>
      <c r="I95" t="s">
        <v>844</v>
      </c>
      <c r="J95">
        <v>3835657</v>
      </c>
      <c r="K95" t="s">
        <v>285</v>
      </c>
      <c r="L95" s="3">
        <v>39178</v>
      </c>
      <c r="M95" s="4">
        <f t="shared" si="23"/>
        <v>39178</v>
      </c>
      <c r="N95" s="7" t="str">
        <f>IF(M95&lt;=DATA!B$6,"S",IF(M95&lt;=DATA!B$5,"U20",IF(M95&lt;=DATA!B$4,"U17",IF(M95&lt;=DATA!B$3,"U15",IF(M95&lt;=DATA!B$2,"U13"," ")))))</f>
        <v>U17</v>
      </c>
      <c r="O95" s="7" t="str">
        <f t="shared" si="24"/>
        <v>U20</v>
      </c>
      <c r="P95" s="7" t="str">
        <f t="shared" si="25"/>
        <v>Error</v>
      </c>
      <c r="X95" s="10" t="str">
        <f t="shared" si="26"/>
        <v/>
      </c>
      <c r="AS95" s="7" t="str">
        <f t="shared" si="27"/>
        <v>M</v>
      </c>
      <c r="AT95" s="7">
        <f t="shared" si="28"/>
        <v>0</v>
      </c>
      <c r="AU95" t="b">
        <f t="shared" si="29"/>
        <v>0</v>
      </c>
      <c r="AV95">
        <f t="shared" si="30"/>
        <v>0</v>
      </c>
      <c r="AW95">
        <f t="shared" si="31"/>
        <v>0</v>
      </c>
      <c r="AX95">
        <f t="shared" si="32"/>
        <v>0</v>
      </c>
      <c r="AY95">
        <f t="shared" si="33"/>
        <v>0</v>
      </c>
      <c r="AZ95">
        <f t="shared" si="34"/>
        <v>0</v>
      </c>
      <c r="BA95">
        <f t="shared" si="35"/>
        <v>0</v>
      </c>
      <c r="BC95">
        <f t="shared" si="36"/>
        <v>93</v>
      </c>
      <c r="BE95">
        <f t="shared" si="38"/>
        <v>0</v>
      </c>
      <c r="BF95">
        <f t="shared" si="39"/>
        <v>0</v>
      </c>
      <c r="BH95" s="10" t="e">
        <f t="shared" si="40"/>
        <v>#VALUE!</v>
      </c>
    </row>
    <row r="96" spans="1:60" x14ac:dyDescent="0.25">
      <c r="A96">
        <v>94</v>
      </c>
      <c r="B96" s="7">
        <v>94</v>
      </c>
      <c r="C96" t="s">
        <v>643</v>
      </c>
      <c r="D96" t="s">
        <v>644</v>
      </c>
      <c r="E96" s="2" t="str">
        <f t="shared" si="37"/>
        <v>Arthur Ward</v>
      </c>
      <c r="F96" t="s">
        <v>649</v>
      </c>
      <c r="G96" s="8" t="s">
        <v>508</v>
      </c>
      <c r="H96" s="8" t="s">
        <v>509</v>
      </c>
      <c r="I96" t="s">
        <v>739</v>
      </c>
      <c r="J96">
        <v>3993488</v>
      </c>
      <c r="K96" t="s">
        <v>285</v>
      </c>
      <c r="L96" s="3">
        <v>39205</v>
      </c>
      <c r="M96" s="4">
        <f t="shared" si="23"/>
        <v>39205</v>
      </c>
      <c r="N96" s="7" t="str">
        <f>IF(M96&lt;=DATA!B$6,"S",IF(M96&lt;=DATA!B$5,"U20",IF(M96&lt;=DATA!B$4,"U17",IF(M96&lt;=DATA!B$3,"U15",IF(M96&lt;=DATA!B$2,"U13"," ")))))</f>
        <v>U17</v>
      </c>
      <c r="O96" s="7" t="str">
        <f t="shared" si="24"/>
        <v>U20</v>
      </c>
      <c r="P96" s="7" t="str">
        <f t="shared" si="25"/>
        <v>Error</v>
      </c>
      <c r="X96" s="10" t="str">
        <f t="shared" si="26"/>
        <v/>
      </c>
      <c r="AS96" s="7" t="str">
        <f t="shared" si="27"/>
        <v>M</v>
      </c>
      <c r="AT96" s="7">
        <f t="shared" si="28"/>
        <v>0</v>
      </c>
      <c r="AU96" t="b">
        <f t="shared" si="29"/>
        <v>0</v>
      </c>
      <c r="AV96">
        <f t="shared" si="30"/>
        <v>0</v>
      </c>
      <c r="AW96">
        <f t="shared" si="31"/>
        <v>0</v>
      </c>
      <c r="AX96">
        <f t="shared" si="32"/>
        <v>0</v>
      </c>
      <c r="AY96">
        <f t="shared" si="33"/>
        <v>0</v>
      </c>
      <c r="AZ96">
        <f t="shared" si="34"/>
        <v>0</v>
      </c>
      <c r="BA96">
        <f t="shared" si="35"/>
        <v>0</v>
      </c>
      <c r="BC96">
        <f t="shared" si="36"/>
        <v>94</v>
      </c>
      <c r="BE96">
        <f t="shared" si="38"/>
        <v>0</v>
      </c>
      <c r="BF96">
        <f t="shared" si="39"/>
        <v>0</v>
      </c>
      <c r="BH96" s="10" t="e">
        <f t="shared" si="40"/>
        <v>#VALUE!</v>
      </c>
    </row>
    <row r="97" spans="1:60" x14ac:dyDescent="0.25">
      <c r="A97">
        <v>95</v>
      </c>
      <c r="B97" s="7">
        <v>95</v>
      </c>
      <c r="C97" t="s">
        <v>628</v>
      </c>
      <c r="D97" t="s">
        <v>629</v>
      </c>
      <c r="E97" s="2" t="str">
        <f t="shared" si="37"/>
        <v>Alastair Brown</v>
      </c>
      <c r="F97" t="s">
        <v>791</v>
      </c>
      <c r="G97" s="8" t="s">
        <v>508</v>
      </c>
      <c r="H97" s="8" t="s">
        <v>509</v>
      </c>
      <c r="I97" t="s">
        <v>658</v>
      </c>
      <c r="J97">
        <v>3774968</v>
      </c>
      <c r="K97" t="s">
        <v>285</v>
      </c>
      <c r="L97" s="3">
        <v>38737</v>
      </c>
      <c r="M97" s="4">
        <f t="shared" si="23"/>
        <v>38737</v>
      </c>
      <c r="N97" s="7" t="str">
        <f>IF(M97&lt;=DATA!B$6,"S",IF(M97&lt;=DATA!B$5,"U20",IF(M97&lt;=DATA!B$4,"U17",IF(M97&lt;=DATA!B$3,"U15",IF(M97&lt;=DATA!B$2,"U13"," ")))))</f>
        <v>U20</v>
      </c>
      <c r="O97" s="7" t="str">
        <f t="shared" si="24"/>
        <v>U20</v>
      </c>
      <c r="P97" s="7" t="str">
        <f t="shared" si="25"/>
        <v>OK</v>
      </c>
      <c r="X97" s="10" t="str">
        <f t="shared" si="26"/>
        <v/>
      </c>
      <c r="AS97" s="7" t="s">
        <v>47</v>
      </c>
      <c r="AT97" s="7">
        <f>SUM(Y97:AR97)-AU97</f>
        <v>0</v>
      </c>
      <c r="AU97" t="b">
        <f>IF(AV97=1,IF(AE97=1,IF(AF97=1,1)))</f>
        <v>0</v>
      </c>
      <c r="AV97">
        <f>IF(N97="u13",1,IF(N97="u15",1,0))</f>
        <v>0</v>
      </c>
      <c r="AW97">
        <f>IF(AT97=1,1,0)</f>
        <v>0</v>
      </c>
      <c r="AX97">
        <f>IF(AT97=2,1,0)</f>
        <v>0</v>
      </c>
      <c r="AY97">
        <f>IF(AT97=3,1,0)</f>
        <v>0</v>
      </c>
      <c r="AZ97">
        <f>IF(AT97=4,1,0)</f>
        <v>0</v>
      </c>
      <c r="BA97">
        <f>IF(AT97=5,1,0)</f>
        <v>0</v>
      </c>
      <c r="BC97">
        <f>B97</f>
        <v>95</v>
      </c>
      <c r="BE97">
        <f t="shared" si="38"/>
        <v>0</v>
      </c>
      <c r="BF97">
        <f t="shared" si="39"/>
        <v>0</v>
      </c>
      <c r="BH97" s="10" t="e">
        <f t="shared" si="40"/>
        <v>#VALUE!</v>
      </c>
    </row>
    <row r="98" spans="1:60" x14ac:dyDescent="0.25">
      <c r="A98">
        <v>96</v>
      </c>
      <c r="B98" s="7">
        <v>96</v>
      </c>
      <c r="C98" t="s">
        <v>639</v>
      </c>
      <c r="D98" t="s">
        <v>640</v>
      </c>
      <c r="E98" s="2" t="str">
        <f t="shared" si="37"/>
        <v>Archie Taylor</v>
      </c>
      <c r="F98" t="s">
        <v>652</v>
      </c>
      <c r="G98" s="8" t="s">
        <v>508</v>
      </c>
      <c r="H98" s="8" t="s">
        <v>509</v>
      </c>
      <c r="I98" t="s">
        <v>1064</v>
      </c>
      <c r="J98">
        <v>3703715</v>
      </c>
      <c r="K98" t="s">
        <v>285</v>
      </c>
      <c r="L98" s="3">
        <v>39140</v>
      </c>
      <c r="M98" s="4">
        <f t="shared" si="23"/>
        <v>39140</v>
      </c>
      <c r="N98" s="7" t="str">
        <f>IF(M98&lt;=DATA!B$6,"S",IF(M98&lt;=DATA!B$5,"U20",IF(M98&lt;=DATA!B$4,"U17",IF(M98&lt;=DATA!B$3,"U15",IF(M98&lt;=DATA!B$2,"U13"," ")))))</f>
        <v>U17</v>
      </c>
      <c r="O98" s="7" t="str">
        <f t="shared" si="24"/>
        <v>U20</v>
      </c>
      <c r="P98" s="7" t="str">
        <f t="shared" si="25"/>
        <v>Error</v>
      </c>
      <c r="X98" s="10" t="str">
        <f t="shared" si="26"/>
        <v/>
      </c>
      <c r="AS98" s="7" t="str">
        <f>IF(K98="U13G","F",IF(K98="U15G","F",IF(K98="u17w","F",IF(K98="U20W","F",IF(K98="SW","F",IF(K98=" "," ","M"))))))</f>
        <v>M</v>
      </c>
      <c r="AT98" s="7">
        <f>SUM(Y98:AR98)-AU98</f>
        <v>0</v>
      </c>
      <c r="AU98" t="b">
        <f>IF(AV98=1,IF(AE98=1,IF(AF98=1,1)))</f>
        <v>0</v>
      </c>
      <c r="AV98">
        <f>IF(N98="u13",1,IF(N98="u15",1,0))</f>
        <v>0</v>
      </c>
      <c r="AW98">
        <f>IF(AT98=1,1,0)</f>
        <v>0</v>
      </c>
      <c r="AX98">
        <f>IF(AT98=2,1,0)</f>
        <v>0</v>
      </c>
      <c r="AY98">
        <f>IF(AT98=3,1,0)</f>
        <v>0</v>
      </c>
      <c r="AZ98">
        <f>IF(AT98=4,1,0)</f>
        <v>0</v>
      </c>
      <c r="BA98">
        <f>IF(AT98=5,1,0)</f>
        <v>0</v>
      </c>
      <c r="BC98">
        <f>B98</f>
        <v>96</v>
      </c>
      <c r="BE98">
        <f t="shared" si="38"/>
        <v>0</v>
      </c>
      <c r="BF98">
        <f t="shared" si="39"/>
        <v>0</v>
      </c>
      <c r="BH98" s="10" t="e">
        <f t="shared" si="40"/>
        <v>#VALUE!</v>
      </c>
    </row>
    <row r="99" spans="1:60" x14ac:dyDescent="0.25">
      <c r="A99">
        <v>97</v>
      </c>
      <c r="B99" s="7">
        <v>97</v>
      </c>
      <c r="C99" t="s">
        <v>648</v>
      </c>
      <c r="D99" t="s">
        <v>819</v>
      </c>
      <c r="E99" s="2" t="str">
        <f t="shared" si="37"/>
        <v>Luca Gambling</v>
      </c>
      <c r="F99" t="s">
        <v>652</v>
      </c>
      <c r="G99" s="8" t="s">
        <v>508</v>
      </c>
      <c r="H99" s="8" t="s">
        <v>509</v>
      </c>
      <c r="I99" t="s">
        <v>1065</v>
      </c>
      <c r="J99">
        <v>3830709</v>
      </c>
      <c r="K99" t="s">
        <v>285</v>
      </c>
      <c r="L99" s="3">
        <v>39233</v>
      </c>
      <c r="M99" s="4">
        <f t="shared" si="23"/>
        <v>39233</v>
      </c>
      <c r="N99" s="7" t="str">
        <f>IF(M99&lt;=DATA!B$6,"S",IF(M99&lt;=DATA!B$5,"U20",IF(M99&lt;=DATA!B$4,"U17",IF(M99&lt;=DATA!B$3,"U15",IF(M99&lt;=DATA!B$2,"U13"," ")))))</f>
        <v>U17</v>
      </c>
      <c r="O99" s="7" t="str">
        <f t="shared" ref="O99:O109" si="41">IF(K99="sm","s",IF(K99="sw","s",LEFT(K99,3)))</f>
        <v>U20</v>
      </c>
      <c r="P99" s="7" t="str">
        <f t="shared" ref="P99:P109" si="42">IF(N99=" "," ",IF(N99=O99,"OK","Error"))</f>
        <v>Error</v>
      </c>
      <c r="X99" s="10" t="str">
        <f t="shared" ref="X99:X109" si="43">IF(AT99=" "," ",IF(AT99=1,6,IF(AT99=2,11,IF(AT99=3,15,IF(AT99=4,18,IF(AT99&gt;=5,SUM(18+(AT99-4)*4),""))))))</f>
        <v/>
      </c>
      <c r="AS99" s="7" t="str">
        <f>IF(K99="U13G","F",IF(K99="U15G","F",IF(K99="u17w","F",IF(K99="U20W","F",IF(K99="SW","F",IF(K99=" "," ","M"))))))</f>
        <v>M</v>
      </c>
      <c r="AT99" s="7">
        <f>SUM(Y99:AR99)-AU99</f>
        <v>0</v>
      </c>
      <c r="AU99" t="b">
        <f>IF(AV99=1,IF(AE99=1,IF(AF99=1,1)))</f>
        <v>0</v>
      </c>
      <c r="AV99">
        <f>IF(N99="u13",1,IF(N99="u15",1,0))</f>
        <v>0</v>
      </c>
      <c r="AW99">
        <f>IF(AT99=1,1,0)</f>
        <v>0</v>
      </c>
      <c r="AX99">
        <f>IF(AT99=2,1,0)</f>
        <v>0</v>
      </c>
      <c r="AY99">
        <f>IF(AT99=3,1,0)</f>
        <v>0</v>
      </c>
      <c r="AZ99">
        <f>IF(AT99=4,1,0)</f>
        <v>0</v>
      </c>
      <c r="BA99">
        <f>IF(AT99=5,1,0)</f>
        <v>0</v>
      </c>
      <c r="BC99">
        <f>B99</f>
        <v>97</v>
      </c>
      <c r="BE99">
        <f t="shared" si="38"/>
        <v>0</v>
      </c>
      <c r="BF99">
        <f t="shared" si="39"/>
        <v>0</v>
      </c>
      <c r="BH99" s="10" t="e">
        <f t="shared" si="40"/>
        <v>#VALUE!</v>
      </c>
    </row>
    <row r="100" spans="1:60" x14ac:dyDescent="0.25">
      <c r="A100">
        <v>98</v>
      </c>
      <c r="B100" s="7">
        <v>98</v>
      </c>
      <c r="C100" t="s">
        <v>632</v>
      </c>
      <c r="D100" t="s">
        <v>633</v>
      </c>
      <c r="E100" s="2" t="str">
        <f t="shared" si="37"/>
        <v>Max Fisher</v>
      </c>
      <c r="F100" t="s">
        <v>649</v>
      </c>
      <c r="G100" s="8" t="s">
        <v>508</v>
      </c>
      <c r="H100" s="8" t="s">
        <v>509</v>
      </c>
      <c r="I100" t="s">
        <v>663</v>
      </c>
      <c r="J100">
        <v>3249994</v>
      </c>
      <c r="K100" t="s">
        <v>285</v>
      </c>
      <c r="L100" s="3">
        <v>38729</v>
      </c>
      <c r="M100" s="4">
        <f t="shared" si="23"/>
        <v>38729</v>
      </c>
      <c r="N100" s="7" t="str">
        <f>IF(M100&lt;=DATA!B$6,"S",IF(M100&lt;=DATA!B$5,"U20",IF(M100&lt;=DATA!B$4,"U17",IF(M100&lt;=DATA!B$3,"U15",IF(M100&lt;=DATA!B$2,"U13"," ")))))</f>
        <v>U20</v>
      </c>
      <c r="O100" s="7" t="str">
        <f t="shared" si="41"/>
        <v>U20</v>
      </c>
      <c r="P100" s="7" t="str">
        <f t="shared" si="42"/>
        <v>OK</v>
      </c>
      <c r="X100" s="10" t="str">
        <f t="shared" si="43"/>
        <v/>
      </c>
      <c r="AS100" s="7" t="s">
        <v>47</v>
      </c>
      <c r="AT100" s="7">
        <f t="shared" si="28"/>
        <v>0</v>
      </c>
      <c r="AU100" t="b">
        <f t="shared" si="29"/>
        <v>0</v>
      </c>
      <c r="AV100">
        <f t="shared" si="30"/>
        <v>0</v>
      </c>
      <c r="AW100">
        <f t="shared" si="31"/>
        <v>0</v>
      </c>
      <c r="AX100">
        <f t="shared" si="32"/>
        <v>0</v>
      </c>
      <c r="AY100">
        <f t="shared" si="33"/>
        <v>0</v>
      </c>
      <c r="AZ100">
        <f t="shared" si="34"/>
        <v>0</v>
      </c>
      <c r="BA100">
        <f t="shared" si="35"/>
        <v>0</v>
      </c>
      <c r="BC100">
        <f t="shared" si="36"/>
        <v>98</v>
      </c>
      <c r="BE100">
        <f t="shared" si="38"/>
        <v>0</v>
      </c>
      <c r="BF100">
        <f t="shared" si="39"/>
        <v>0</v>
      </c>
      <c r="BH100" s="10" t="e">
        <f t="shared" si="40"/>
        <v>#VALUE!</v>
      </c>
    </row>
    <row r="101" spans="1:60" x14ac:dyDescent="0.25">
      <c r="A101">
        <v>99</v>
      </c>
      <c r="B101" s="7">
        <v>99</v>
      </c>
      <c r="C101" t="s">
        <v>599</v>
      </c>
      <c r="D101" t="s">
        <v>640</v>
      </c>
      <c r="E101" s="2" t="str">
        <f t="shared" si="37"/>
        <v>Thomas Taylor</v>
      </c>
      <c r="F101" t="s">
        <v>652</v>
      </c>
      <c r="G101" s="8" t="s">
        <v>508</v>
      </c>
      <c r="H101" s="8" t="s">
        <v>509</v>
      </c>
      <c r="I101" t="s">
        <v>1064</v>
      </c>
      <c r="J101">
        <v>3703718</v>
      </c>
      <c r="K101" t="s">
        <v>285</v>
      </c>
      <c r="L101" s="3">
        <v>39140</v>
      </c>
      <c r="M101" s="4">
        <f t="shared" si="23"/>
        <v>39140</v>
      </c>
      <c r="N101" s="7" t="str">
        <f>IF(M101&lt;=DATA!B$6,"S",IF(M101&lt;=DATA!B$5,"U20",IF(M101&lt;=DATA!B$4,"U17",IF(M101&lt;=DATA!B$3,"U15",IF(M101&lt;=DATA!B$2,"U13"," ")))))</f>
        <v>U17</v>
      </c>
      <c r="O101" s="7" t="str">
        <f t="shared" si="41"/>
        <v>U20</v>
      </c>
      <c r="P101" s="7" t="str">
        <f t="shared" si="42"/>
        <v>Error</v>
      </c>
      <c r="X101" s="10" t="str">
        <f t="shared" si="43"/>
        <v/>
      </c>
      <c r="AS101" s="7" t="s">
        <v>47</v>
      </c>
      <c r="AT101" s="7">
        <f t="shared" si="28"/>
        <v>0</v>
      </c>
      <c r="AU101" t="b">
        <f t="shared" si="29"/>
        <v>0</v>
      </c>
      <c r="AV101">
        <f t="shared" si="30"/>
        <v>0</v>
      </c>
      <c r="AW101">
        <f t="shared" si="31"/>
        <v>0</v>
      </c>
      <c r="AX101">
        <f t="shared" si="32"/>
        <v>0</v>
      </c>
      <c r="AY101">
        <f t="shared" si="33"/>
        <v>0</v>
      </c>
      <c r="AZ101">
        <f t="shared" si="34"/>
        <v>0</v>
      </c>
      <c r="BA101">
        <f t="shared" si="35"/>
        <v>0</v>
      </c>
      <c r="BC101">
        <f t="shared" si="36"/>
        <v>99</v>
      </c>
      <c r="BE101">
        <f t="shared" si="38"/>
        <v>0</v>
      </c>
      <c r="BF101">
        <f t="shared" si="39"/>
        <v>0</v>
      </c>
      <c r="BH101" s="10" t="e">
        <f t="shared" si="40"/>
        <v>#VALUE!</v>
      </c>
    </row>
    <row r="102" spans="1:60" x14ac:dyDescent="0.25">
      <c r="A102">
        <v>100</v>
      </c>
      <c r="B102" s="7">
        <v>100</v>
      </c>
      <c r="C102" t="s">
        <v>627</v>
      </c>
      <c r="D102" t="s">
        <v>634</v>
      </c>
      <c r="E102" s="2" t="str">
        <f t="shared" si="37"/>
        <v>Ben Greenleaf</v>
      </c>
      <c r="F102" t="s">
        <v>649</v>
      </c>
      <c r="G102" s="8" t="s">
        <v>508</v>
      </c>
      <c r="H102" s="8" t="s">
        <v>509</v>
      </c>
      <c r="I102" t="s">
        <v>659</v>
      </c>
      <c r="J102">
        <v>3627276</v>
      </c>
      <c r="K102" t="s">
        <v>285</v>
      </c>
      <c r="L102" s="3">
        <v>38880</v>
      </c>
      <c r="M102" s="4">
        <f t="shared" si="23"/>
        <v>38880</v>
      </c>
      <c r="N102" s="7" t="str">
        <f>IF(M102&lt;=DATA!B$6,"S",IF(M102&lt;=DATA!B$5,"U20",IF(M102&lt;=DATA!B$4,"U17",IF(M102&lt;=DATA!B$3,"U15",IF(M102&lt;=DATA!B$2,"U13"," ")))))</f>
        <v>U20</v>
      </c>
      <c r="O102" s="7" t="str">
        <f t="shared" si="41"/>
        <v>U20</v>
      </c>
      <c r="P102" s="7" t="str">
        <f t="shared" si="42"/>
        <v>OK</v>
      </c>
      <c r="X102" s="10" t="str">
        <f t="shared" si="43"/>
        <v/>
      </c>
      <c r="AS102" s="7" t="s">
        <v>47</v>
      </c>
      <c r="AT102" s="7">
        <f t="shared" si="28"/>
        <v>0</v>
      </c>
      <c r="AU102" t="b">
        <f t="shared" si="29"/>
        <v>0</v>
      </c>
      <c r="AV102">
        <f t="shared" si="30"/>
        <v>0</v>
      </c>
      <c r="AW102">
        <f t="shared" si="31"/>
        <v>0</v>
      </c>
      <c r="AX102">
        <f t="shared" si="32"/>
        <v>0</v>
      </c>
      <c r="AY102">
        <f t="shared" si="33"/>
        <v>0</v>
      </c>
      <c r="AZ102">
        <f t="shared" si="34"/>
        <v>0</v>
      </c>
      <c r="BA102">
        <f t="shared" si="35"/>
        <v>0</v>
      </c>
      <c r="BC102">
        <f t="shared" si="36"/>
        <v>100</v>
      </c>
      <c r="BE102">
        <f t="shared" si="38"/>
        <v>0</v>
      </c>
      <c r="BF102">
        <f t="shared" si="39"/>
        <v>0</v>
      </c>
      <c r="BH102" s="10" t="e">
        <f t="shared" si="40"/>
        <v>#VALUE!</v>
      </c>
    </row>
    <row r="103" spans="1:60" x14ac:dyDescent="0.25">
      <c r="A103">
        <v>101</v>
      </c>
      <c r="B103" s="7">
        <v>101</v>
      </c>
      <c r="C103" s="2" t="s">
        <v>26</v>
      </c>
      <c r="D103" s="2" t="s">
        <v>26</v>
      </c>
      <c r="E103" s="2" t="str">
        <f t="shared" si="37"/>
        <v xml:space="preserve"> </v>
      </c>
      <c r="F103" s="2" t="s">
        <v>26</v>
      </c>
      <c r="G103" s="8" t="s">
        <v>26</v>
      </c>
      <c r="H103" s="8" t="s">
        <v>26</v>
      </c>
      <c r="I103" s="2" t="s">
        <v>26</v>
      </c>
      <c r="J103" s="2" t="s">
        <v>26</v>
      </c>
      <c r="K103" s="2" t="s">
        <v>26</v>
      </c>
      <c r="L103" s="127" t="s">
        <v>26</v>
      </c>
      <c r="M103" s="4" t="str">
        <f t="shared" si="23"/>
        <v/>
      </c>
      <c r="N103" s="7" t="str">
        <f>IF(M103&lt;=DATA!B$6,"S",IF(M103&lt;=DATA!B$5,"U20",IF(M103&lt;=DATA!B$4,"U17",IF(M103&lt;=DATA!B$3,"U15",IF(M103&lt;=DATA!B$2,"U13"," ")))))</f>
        <v xml:space="preserve"> </v>
      </c>
      <c r="O103" s="7" t="str">
        <f t="shared" si="41"/>
        <v/>
      </c>
      <c r="P103" s="7" t="str">
        <f t="shared" si="42"/>
        <v xml:space="preserve"> </v>
      </c>
      <c r="X103" s="10" t="str">
        <f t="shared" si="43"/>
        <v/>
      </c>
      <c r="AS103" s="7" t="s">
        <v>47</v>
      </c>
      <c r="AT103" s="7">
        <f t="shared" si="28"/>
        <v>0</v>
      </c>
      <c r="AU103" t="b">
        <f t="shared" si="29"/>
        <v>0</v>
      </c>
      <c r="AV103">
        <f t="shared" si="30"/>
        <v>0</v>
      </c>
      <c r="AW103">
        <f t="shared" si="31"/>
        <v>0</v>
      </c>
      <c r="AX103">
        <f t="shared" si="32"/>
        <v>0</v>
      </c>
      <c r="AY103">
        <f t="shared" si="33"/>
        <v>0</v>
      </c>
      <c r="AZ103">
        <f t="shared" si="34"/>
        <v>0</v>
      </c>
      <c r="BA103">
        <f t="shared" si="35"/>
        <v>0</v>
      </c>
      <c r="BC103">
        <f t="shared" si="36"/>
        <v>101</v>
      </c>
      <c r="BE103">
        <f t="shared" si="38"/>
        <v>0</v>
      </c>
      <c r="BF103">
        <f t="shared" si="39"/>
        <v>0</v>
      </c>
      <c r="BH103" s="10" t="e">
        <f t="shared" si="40"/>
        <v>#VALUE!</v>
      </c>
    </row>
    <row r="104" spans="1:60" x14ac:dyDescent="0.25">
      <c r="A104">
        <v>102</v>
      </c>
      <c r="B104" s="7">
        <v>102</v>
      </c>
      <c r="E104" s="2" t="str">
        <f t="shared" si="37"/>
        <v xml:space="preserve"> </v>
      </c>
      <c r="G104" s="8"/>
      <c r="H104" s="8" t="s">
        <v>26</v>
      </c>
      <c r="J104" s="2" t="s">
        <v>26</v>
      </c>
      <c r="K104" s="2" t="s">
        <v>26</v>
      </c>
      <c r="L104" s="127" t="s">
        <v>26</v>
      </c>
      <c r="M104" s="4" t="str">
        <f t="shared" si="23"/>
        <v/>
      </c>
      <c r="N104" s="7" t="str">
        <f>IF(M104&lt;=DATA!B$6,"S",IF(M104&lt;=DATA!B$5,"U20",IF(M104&lt;=DATA!B$4,"U17",IF(M104&lt;=DATA!B$3,"U15",IF(M104&lt;=DATA!B$2,"U13"," ")))))</f>
        <v xml:space="preserve"> </v>
      </c>
      <c r="O104" s="7" t="str">
        <f t="shared" si="41"/>
        <v/>
      </c>
      <c r="P104" s="7" t="str">
        <f t="shared" si="42"/>
        <v xml:space="preserve"> </v>
      </c>
      <c r="X104" s="10" t="str">
        <f t="shared" si="43"/>
        <v/>
      </c>
      <c r="AS104" s="7" t="s">
        <v>47</v>
      </c>
      <c r="AT104" s="7">
        <f t="shared" si="28"/>
        <v>0</v>
      </c>
      <c r="AU104" t="b">
        <f t="shared" si="29"/>
        <v>0</v>
      </c>
      <c r="AV104">
        <f t="shared" si="30"/>
        <v>0</v>
      </c>
      <c r="AW104">
        <f t="shared" si="31"/>
        <v>0</v>
      </c>
      <c r="AX104">
        <f t="shared" si="32"/>
        <v>0</v>
      </c>
      <c r="AY104">
        <f t="shared" si="33"/>
        <v>0</v>
      </c>
      <c r="AZ104">
        <f t="shared" si="34"/>
        <v>0</v>
      </c>
      <c r="BA104">
        <f t="shared" si="35"/>
        <v>0</v>
      </c>
      <c r="BC104">
        <f t="shared" si="36"/>
        <v>102</v>
      </c>
      <c r="BE104">
        <f t="shared" si="38"/>
        <v>0</v>
      </c>
      <c r="BF104">
        <f t="shared" si="39"/>
        <v>0</v>
      </c>
      <c r="BH104" s="10" t="e">
        <f t="shared" si="40"/>
        <v>#VALUE!</v>
      </c>
    </row>
    <row r="105" spans="1:60" x14ac:dyDescent="0.25">
      <c r="A105">
        <v>103</v>
      </c>
      <c r="B105" s="7">
        <v>103</v>
      </c>
      <c r="C105" s="2" t="s">
        <v>26</v>
      </c>
      <c r="D105" s="2" t="s">
        <v>26</v>
      </c>
      <c r="E105" s="2" t="str">
        <f t="shared" si="37"/>
        <v xml:space="preserve"> </v>
      </c>
      <c r="F105" s="2" t="s">
        <v>26</v>
      </c>
      <c r="G105" s="8" t="s">
        <v>26</v>
      </c>
      <c r="H105" s="8" t="s">
        <v>26</v>
      </c>
      <c r="I105" s="2" t="s">
        <v>26</v>
      </c>
      <c r="J105" s="2" t="s">
        <v>26</v>
      </c>
      <c r="K105" s="2" t="s">
        <v>26</v>
      </c>
      <c r="L105" s="127" t="s">
        <v>26</v>
      </c>
      <c r="M105" s="4" t="str">
        <f t="shared" si="23"/>
        <v/>
      </c>
      <c r="N105" s="7" t="str">
        <f>IF(M105&lt;=DATA!B$6,"S",IF(M105&lt;=DATA!B$5,"U20",IF(M105&lt;=DATA!B$4,"U17",IF(M105&lt;=DATA!B$3,"U15",IF(M105&lt;=DATA!B$2,"U13"," ")))))</f>
        <v xml:space="preserve"> </v>
      </c>
      <c r="O105" s="7" t="str">
        <f t="shared" si="41"/>
        <v/>
      </c>
      <c r="P105" s="7" t="str">
        <f t="shared" si="42"/>
        <v xml:space="preserve"> </v>
      </c>
      <c r="X105" s="10" t="str">
        <f t="shared" si="43"/>
        <v/>
      </c>
      <c r="AS105" s="7" t="s">
        <v>47</v>
      </c>
      <c r="AT105" s="7">
        <f t="shared" si="28"/>
        <v>0</v>
      </c>
      <c r="AU105" t="b">
        <f t="shared" si="29"/>
        <v>0</v>
      </c>
      <c r="AV105">
        <f t="shared" si="30"/>
        <v>0</v>
      </c>
      <c r="AW105">
        <f t="shared" si="31"/>
        <v>0</v>
      </c>
      <c r="AX105">
        <f t="shared" si="32"/>
        <v>0</v>
      </c>
      <c r="AY105">
        <f t="shared" si="33"/>
        <v>0</v>
      </c>
      <c r="AZ105">
        <f t="shared" si="34"/>
        <v>0</v>
      </c>
      <c r="BA105">
        <f t="shared" si="35"/>
        <v>0</v>
      </c>
      <c r="BC105">
        <f t="shared" si="36"/>
        <v>103</v>
      </c>
      <c r="BE105">
        <f t="shared" si="38"/>
        <v>0</v>
      </c>
      <c r="BF105">
        <f t="shared" si="39"/>
        <v>0</v>
      </c>
      <c r="BH105" s="10" t="e">
        <f t="shared" si="40"/>
        <v>#VALUE!</v>
      </c>
    </row>
    <row r="106" spans="1:60" x14ac:dyDescent="0.25">
      <c r="A106">
        <v>104</v>
      </c>
      <c r="B106" s="7">
        <v>104</v>
      </c>
      <c r="E106" s="2" t="str">
        <f t="shared" si="37"/>
        <v xml:space="preserve"> </v>
      </c>
      <c r="G106" s="8"/>
      <c r="H106" s="8" t="s">
        <v>26</v>
      </c>
      <c r="J106" s="2" t="s">
        <v>26</v>
      </c>
      <c r="K106" s="2" t="s">
        <v>26</v>
      </c>
      <c r="L106" s="127" t="s">
        <v>26</v>
      </c>
      <c r="M106" s="4" t="str">
        <f t="shared" si="23"/>
        <v/>
      </c>
      <c r="N106" s="7" t="str">
        <f>IF(M106&lt;=DATA!B$6,"S",IF(M106&lt;=DATA!B$5,"U20",IF(M106&lt;=DATA!B$4,"U17",IF(M106&lt;=DATA!B$3,"U15",IF(M106&lt;=DATA!B$2,"U13"," ")))))</f>
        <v xml:space="preserve"> </v>
      </c>
      <c r="O106" s="7" t="str">
        <f t="shared" si="41"/>
        <v/>
      </c>
      <c r="P106" s="7" t="str">
        <f t="shared" si="42"/>
        <v xml:space="preserve"> </v>
      </c>
      <c r="X106" s="10" t="str">
        <f t="shared" si="43"/>
        <v/>
      </c>
      <c r="AS106" s="7" t="s">
        <v>47</v>
      </c>
      <c r="AT106" s="7">
        <f t="shared" si="28"/>
        <v>0</v>
      </c>
      <c r="AU106" t="b">
        <f t="shared" si="29"/>
        <v>0</v>
      </c>
      <c r="AV106">
        <f t="shared" si="30"/>
        <v>0</v>
      </c>
      <c r="AW106">
        <f t="shared" si="31"/>
        <v>0</v>
      </c>
      <c r="AX106">
        <f t="shared" si="32"/>
        <v>0</v>
      </c>
      <c r="AY106">
        <f t="shared" si="33"/>
        <v>0</v>
      </c>
      <c r="AZ106">
        <f t="shared" si="34"/>
        <v>0</v>
      </c>
      <c r="BA106">
        <f t="shared" si="35"/>
        <v>0</v>
      </c>
      <c r="BC106">
        <f t="shared" si="36"/>
        <v>104</v>
      </c>
      <c r="BE106">
        <f t="shared" si="38"/>
        <v>0</v>
      </c>
      <c r="BF106">
        <f t="shared" si="39"/>
        <v>0</v>
      </c>
      <c r="BH106" s="10" t="e">
        <f t="shared" si="40"/>
        <v>#VALUE!</v>
      </c>
    </row>
    <row r="107" spans="1:60" x14ac:dyDescent="0.25">
      <c r="A107">
        <v>105</v>
      </c>
      <c r="B107" s="7">
        <v>105</v>
      </c>
      <c r="C107" s="2" t="s">
        <v>26</v>
      </c>
      <c r="D107" s="2" t="s">
        <v>26</v>
      </c>
      <c r="E107" s="2" t="str">
        <f t="shared" si="37"/>
        <v xml:space="preserve"> </v>
      </c>
      <c r="F107" s="2" t="s">
        <v>26</v>
      </c>
      <c r="G107" s="8" t="s">
        <v>26</v>
      </c>
      <c r="H107" s="8" t="s">
        <v>26</v>
      </c>
      <c r="I107" s="2" t="s">
        <v>26</v>
      </c>
      <c r="J107" s="2" t="s">
        <v>26</v>
      </c>
      <c r="K107" s="2" t="s">
        <v>26</v>
      </c>
      <c r="L107" s="127" t="s">
        <v>26</v>
      </c>
      <c r="M107" s="4" t="str">
        <f t="shared" si="23"/>
        <v/>
      </c>
      <c r="N107" s="7" t="str">
        <f>IF(M107&lt;=DATA!B$6,"S",IF(M107&lt;=DATA!B$5,"U20",IF(M107&lt;=DATA!B$4,"U17",IF(M107&lt;=DATA!B$3,"U15",IF(M107&lt;=DATA!B$2,"U13"," ")))))</f>
        <v xml:space="preserve"> </v>
      </c>
      <c r="O107" s="7" t="str">
        <f t="shared" si="41"/>
        <v/>
      </c>
      <c r="P107" s="7" t="str">
        <f t="shared" si="42"/>
        <v xml:space="preserve"> </v>
      </c>
      <c r="X107" s="10" t="str">
        <f t="shared" si="43"/>
        <v/>
      </c>
      <c r="AS107" s="7" t="s">
        <v>47</v>
      </c>
      <c r="AT107" s="7">
        <f t="shared" si="28"/>
        <v>0</v>
      </c>
      <c r="AU107" t="b">
        <f t="shared" si="29"/>
        <v>0</v>
      </c>
      <c r="AV107">
        <f t="shared" si="30"/>
        <v>0</v>
      </c>
      <c r="AW107">
        <f t="shared" si="31"/>
        <v>0</v>
      </c>
      <c r="AX107">
        <f t="shared" si="32"/>
        <v>0</v>
      </c>
      <c r="AY107">
        <f t="shared" si="33"/>
        <v>0</v>
      </c>
      <c r="AZ107">
        <f t="shared" si="34"/>
        <v>0</v>
      </c>
      <c r="BA107">
        <f t="shared" si="35"/>
        <v>0</v>
      </c>
      <c r="BC107">
        <f t="shared" si="36"/>
        <v>105</v>
      </c>
      <c r="BE107">
        <f t="shared" si="38"/>
        <v>0</v>
      </c>
      <c r="BF107">
        <f t="shared" si="39"/>
        <v>0</v>
      </c>
      <c r="BH107" s="10" t="e">
        <f t="shared" si="40"/>
        <v>#VALUE!</v>
      </c>
    </row>
    <row r="108" spans="1:60" x14ac:dyDescent="0.25">
      <c r="A108">
        <v>106</v>
      </c>
      <c r="B108" s="7">
        <v>106</v>
      </c>
      <c r="E108" s="2" t="str">
        <f t="shared" si="37"/>
        <v xml:space="preserve"> </v>
      </c>
      <c r="G108" s="8"/>
      <c r="H108" s="8" t="s">
        <v>26</v>
      </c>
      <c r="J108" s="2" t="s">
        <v>26</v>
      </c>
      <c r="K108" s="2" t="s">
        <v>26</v>
      </c>
      <c r="L108" s="127" t="s">
        <v>26</v>
      </c>
      <c r="M108" s="4" t="str">
        <f t="shared" si="23"/>
        <v/>
      </c>
      <c r="N108" s="7" t="str">
        <f>IF(M108&lt;=DATA!B$6,"S",IF(M108&lt;=DATA!B$5,"U20",IF(M108&lt;=DATA!B$4,"U17",IF(M108&lt;=DATA!B$3,"U15",IF(M108&lt;=DATA!B$2,"U13"," ")))))</f>
        <v xml:space="preserve"> </v>
      </c>
      <c r="O108" s="7" t="str">
        <f t="shared" si="41"/>
        <v/>
      </c>
      <c r="P108" s="7" t="str">
        <f t="shared" si="42"/>
        <v xml:space="preserve"> </v>
      </c>
      <c r="X108" s="10" t="str">
        <f t="shared" si="43"/>
        <v/>
      </c>
      <c r="AS108" s="7" t="s">
        <v>47</v>
      </c>
      <c r="AT108" s="7">
        <f t="shared" si="28"/>
        <v>0</v>
      </c>
      <c r="AU108" t="b">
        <f t="shared" si="29"/>
        <v>0</v>
      </c>
      <c r="AV108">
        <f t="shared" si="30"/>
        <v>0</v>
      </c>
      <c r="AW108">
        <f t="shared" si="31"/>
        <v>0</v>
      </c>
      <c r="AX108">
        <f t="shared" si="32"/>
        <v>0</v>
      </c>
      <c r="AY108">
        <f t="shared" si="33"/>
        <v>0</v>
      </c>
      <c r="AZ108">
        <f t="shared" si="34"/>
        <v>0</v>
      </c>
      <c r="BA108">
        <f t="shared" si="35"/>
        <v>0</v>
      </c>
      <c r="BC108">
        <f t="shared" si="36"/>
        <v>106</v>
      </c>
      <c r="BE108">
        <f t="shared" si="38"/>
        <v>0</v>
      </c>
      <c r="BF108">
        <f t="shared" si="39"/>
        <v>0</v>
      </c>
      <c r="BH108" s="10" t="e">
        <f t="shared" si="40"/>
        <v>#VALUE!</v>
      </c>
    </row>
    <row r="109" spans="1:60" x14ac:dyDescent="0.25">
      <c r="A109">
        <v>107</v>
      </c>
      <c r="B109" s="7">
        <v>107</v>
      </c>
      <c r="C109" s="2" t="s">
        <v>26</v>
      </c>
      <c r="D109" s="2" t="s">
        <v>26</v>
      </c>
      <c r="E109" s="2" t="str">
        <f t="shared" si="37"/>
        <v xml:space="preserve"> </v>
      </c>
      <c r="F109" s="2" t="s">
        <v>26</v>
      </c>
      <c r="G109" s="8" t="s">
        <v>26</v>
      </c>
      <c r="H109" s="8" t="s">
        <v>26</v>
      </c>
      <c r="I109" s="2" t="s">
        <v>26</v>
      </c>
      <c r="J109" s="2" t="s">
        <v>26</v>
      </c>
      <c r="K109" s="2" t="s">
        <v>26</v>
      </c>
      <c r="L109" s="127" t="s">
        <v>26</v>
      </c>
      <c r="M109" s="4" t="str">
        <f t="shared" si="23"/>
        <v/>
      </c>
      <c r="N109" s="7" t="str">
        <f>IF(M109&lt;=DATA!B$6,"S",IF(M109&lt;=DATA!B$5,"U20",IF(M109&lt;=DATA!B$4,"U17",IF(M109&lt;=DATA!B$3,"U15",IF(M109&lt;=DATA!B$2,"U13"," ")))))</f>
        <v xml:space="preserve"> </v>
      </c>
      <c r="O109" s="7" t="str">
        <f t="shared" si="41"/>
        <v/>
      </c>
      <c r="P109" s="7" t="str">
        <f t="shared" si="42"/>
        <v xml:space="preserve"> </v>
      </c>
      <c r="X109" s="10" t="str">
        <f t="shared" si="43"/>
        <v/>
      </c>
      <c r="AS109" s="7" t="s">
        <v>47</v>
      </c>
      <c r="AT109" s="7">
        <f t="shared" si="28"/>
        <v>0</v>
      </c>
      <c r="AU109" t="b">
        <f t="shared" si="29"/>
        <v>0</v>
      </c>
      <c r="AV109">
        <f t="shared" si="30"/>
        <v>0</v>
      </c>
      <c r="AW109">
        <f t="shared" si="31"/>
        <v>0</v>
      </c>
      <c r="AX109">
        <f t="shared" si="32"/>
        <v>0</v>
      </c>
      <c r="AY109">
        <f t="shared" si="33"/>
        <v>0</v>
      </c>
      <c r="AZ109">
        <f t="shared" si="34"/>
        <v>0</v>
      </c>
      <c r="BA109">
        <f t="shared" si="35"/>
        <v>0</v>
      </c>
      <c r="BC109">
        <f t="shared" si="36"/>
        <v>107</v>
      </c>
      <c r="BE109">
        <f t="shared" si="38"/>
        <v>0</v>
      </c>
      <c r="BF109">
        <f t="shared" si="39"/>
        <v>0</v>
      </c>
      <c r="BH109" s="10" t="e">
        <f t="shared" si="40"/>
        <v>#VALUE!</v>
      </c>
    </row>
    <row r="110" spans="1:60" x14ac:dyDescent="0.25">
      <c r="A110">
        <v>108</v>
      </c>
      <c r="B110" s="7">
        <v>108</v>
      </c>
      <c r="E110" s="2" t="str">
        <f t="shared" si="37"/>
        <v xml:space="preserve"> </v>
      </c>
      <c r="G110" s="8"/>
      <c r="H110" s="8" t="s">
        <v>26</v>
      </c>
      <c r="J110" s="2" t="s">
        <v>26</v>
      </c>
      <c r="K110" s="2" t="s">
        <v>26</v>
      </c>
      <c r="L110" s="127" t="s">
        <v>26</v>
      </c>
      <c r="M110" s="4" t="str">
        <f t="shared" ref="M110:M130" si="44">L110</f>
        <v/>
      </c>
      <c r="N110" s="7" t="str">
        <f>IF(M110&lt;=DATA!B$6,"S",IF(M110&lt;=DATA!B$5,"U20",IF(M110&lt;=DATA!B$4,"U17",IF(M110&lt;=DATA!B$3,"U15",IF(M110&lt;=DATA!B$2,"U13"," ")))))</f>
        <v xml:space="preserve"> </v>
      </c>
      <c r="O110" s="7" t="str">
        <f t="shared" ref="O110:O130" si="45">IF(K110="sm","s",IF(K110="sw","s",LEFT(K110,3)))</f>
        <v/>
      </c>
      <c r="P110" s="7" t="str">
        <f t="shared" ref="P110:P130" si="46">IF(N110=" "," ",IF(N110=O110,"OK","Error"))</f>
        <v xml:space="preserve"> </v>
      </c>
      <c r="X110" s="10" t="str">
        <f t="shared" ref="X110:X124" si="47">IF(AT110=" "," ",IF(AT110=1,6,IF(AT110=2,11,IF(AT110=3,15,IF(AT110=4,18,IF(AT110&gt;=5,SUM(18+(AT110-4)*4),""))))))</f>
        <v/>
      </c>
      <c r="AS110" s="7" t="s">
        <v>47</v>
      </c>
      <c r="AT110" s="7">
        <f t="shared" si="28"/>
        <v>0</v>
      </c>
      <c r="AU110" t="b">
        <f t="shared" si="29"/>
        <v>0</v>
      </c>
      <c r="AV110">
        <f t="shared" si="30"/>
        <v>0</v>
      </c>
      <c r="AW110">
        <f t="shared" si="31"/>
        <v>0</v>
      </c>
      <c r="AX110">
        <f t="shared" si="32"/>
        <v>0</v>
      </c>
      <c r="AY110">
        <f t="shared" si="33"/>
        <v>0</v>
      </c>
      <c r="AZ110">
        <f t="shared" si="34"/>
        <v>0</v>
      </c>
      <c r="BA110">
        <f t="shared" si="35"/>
        <v>0</v>
      </c>
      <c r="BC110">
        <f t="shared" si="36"/>
        <v>108</v>
      </c>
      <c r="BE110">
        <f t="shared" si="38"/>
        <v>0</v>
      </c>
      <c r="BF110">
        <f t="shared" si="39"/>
        <v>0</v>
      </c>
      <c r="BH110" s="10" t="e">
        <f t="shared" si="40"/>
        <v>#VALUE!</v>
      </c>
    </row>
    <row r="111" spans="1:60" x14ac:dyDescent="0.25">
      <c r="A111">
        <v>109</v>
      </c>
      <c r="B111" s="7">
        <v>109</v>
      </c>
      <c r="C111" s="2" t="s">
        <v>26</v>
      </c>
      <c r="D111" s="2" t="s">
        <v>26</v>
      </c>
      <c r="E111" s="2" t="str">
        <f t="shared" si="37"/>
        <v xml:space="preserve"> </v>
      </c>
      <c r="F111" s="2" t="s">
        <v>26</v>
      </c>
      <c r="G111" s="8" t="s">
        <v>26</v>
      </c>
      <c r="H111" s="8" t="s">
        <v>26</v>
      </c>
      <c r="I111" s="2" t="s">
        <v>26</v>
      </c>
      <c r="J111" s="2" t="s">
        <v>26</v>
      </c>
      <c r="K111" s="2" t="s">
        <v>26</v>
      </c>
      <c r="L111" s="127" t="s">
        <v>26</v>
      </c>
      <c r="M111" s="4" t="str">
        <f t="shared" si="44"/>
        <v/>
      </c>
      <c r="N111" s="7" t="str">
        <f>IF(M111&lt;=DATA!B$6,"S",IF(M111&lt;=DATA!B$5,"U20",IF(M111&lt;=DATA!B$4,"U17",IF(M111&lt;=DATA!B$3,"U15",IF(M111&lt;=DATA!B$2,"U13"," ")))))</f>
        <v xml:space="preserve"> </v>
      </c>
      <c r="O111" s="7" t="str">
        <f t="shared" si="45"/>
        <v/>
      </c>
      <c r="P111" s="7" t="str">
        <f t="shared" si="46"/>
        <v xml:space="preserve"> </v>
      </c>
      <c r="X111" s="10" t="str">
        <f t="shared" si="47"/>
        <v/>
      </c>
      <c r="AS111" s="7" t="s">
        <v>47</v>
      </c>
      <c r="AT111" s="7">
        <f t="shared" si="28"/>
        <v>0</v>
      </c>
      <c r="AU111" t="b">
        <f t="shared" si="29"/>
        <v>0</v>
      </c>
      <c r="AV111">
        <f t="shared" si="30"/>
        <v>0</v>
      </c>
      <c r="AW111">
        <f t="shared" si="31"/>
        <v>0</v>
      </c>
      <c r="AX111">
        <f t="shared" si="32"/>
        <v>0</v>
      </c>
      <c r="AY111">
        <f t="shared" si="33"/>
        <v>0</v>
      </c>
      <c r="AZ111">
        <f t="shared" si="34"/>
        <v>0</v>
      </c>
      <c r="BA111">
        <f t="shared" si="35"/>
        <v>0</v>
      </c>
      <c r="BC111">
        <f t="shared" si="36"/>
        <v>109</v>
      </c>
      <c r="BE111">
        <f t="shared" si="38"/>
        <v>0</v>
      </c>
      <c r="BF111">
        <f t="shared" si="39"/>
        <v>0</v>
      </c>
      <c r="BH111" s="10" t="e">
        <f t="shared" si="40"/>
        <v>#VALUE!</v>
      </c>
    </row>
    <row r="112" spans="1:60" x14ac:dyDescent="0.25">
      <c r="A112">
        <v>110</v>
      </c>
      <c r="B112" s="7">
        <v>110</v>
      </c>
      <c r="E112" s="2" t="str">
        <f t="shared" si="37"/>
        <v xml:space="preserve"> </v>
      </c>
      <c r="G112" s="8"/>
      <c r="H112" s="8" t="s">
        <v>26</v>
      </c>
      <c r="J112" s="2" t="s">
        <v>26</v>
      </c>
      <c r="K112" s="2" t="s">
        <v>26</v>
      </c>
      <c r="L112" s="127" t="s">
        <v>26</v>
      </c>
      <c r="M112" s="4" t="str">
        <f t="shared" si="44"/>
        <v/>
      </c>
      <c r="N112" s="7" t="str">
        <f>IF(M112&lt;=DATA!B$6,"S",IF(M112&lt;=DATA!B$5,"U20",IF(M112&lt;=DATA!B$4,"U17",IF(M112&lt;=DATA!B$3,"U15",IF(M112&lt;=DATA!B$2,"U13"," ")))))</f>
        <v xml:space="preserve"> </v>
      </c>
      <c r="O112" s="7" t="str">
        <f t="shared" si="45"/>
        <v/>
      </c>
      <c r="P112" s="7" t="str">
        <f t="shared" si="46"/>
        <v xml:space="preserve"> </v>
      </c>
      <c r="X112" s="10" t="str">
        <f t="shared" si="47"/>
        <v/>
      </c>
      <c r="AS112" s="7" t="s">
        <v>47</v>
      </c>
      <c r="AT112" s="7">
        <f t="shared" si="28"/>
        <v>0</v>
      </c>
      <c r="AU112" t="b">
        <f t="shared" si="29"/>
        <v>0</v>
      </c>
      <c r="AV112">
        <f t="shared" si="30"/>
        <v>0</v>
      </c>
      <c r="AW112">
        <f t="shared" si="31"/>
        <v>0</v>
      </c>
      <c r="AX112">
        <f t="shared" si="32"/>
        <v>0</v>
      </c>
      <c r="AY112">
        <f t="shared" si="33"/>
        <v>0</v>
      </c>
      <c r="AZ112">
        <f t="shared" si="34"/>
        <v>0</v>
      </c>
      <c r="BA112">
        <f t="shared" si="35"/>
        <v>0</v>
      </c>
      <c r="BC112">
        <f t="shared" si="36"/>
        <v>110</v>
      </c>
      <c r="BE112">
        <f t="shared" si="38"/>
        <v>0</v>
      </c>
      <c r="BF112">
        <f t="shared" si="39"/>
        <v>0</v>
      </c>
      <c r="BH112" s="10" t="e">
        <f t="shared" si="40"/>
        <v>#VALUE!</v>
      </c>
    </row>
    <row r="113" spans="1:60" x14ac:dyDescent="0.25">
      <c r="A113">
        <v>111</v>
      </c>
      <c r="B113" s="7">
        <v>111</v>
      </c>
      <c r="C113" s="2" t="s">
        <v>26</v>
      </c>
      <c r="D113" s="2" t="s">
        <v>26</v>
      </c>
      <c r="E113" s="2" t="str">
        <f t="shared" si="37"/>
        <v xml:space="preserve"> </v>
      </c>
      <c r="F113" s="2" t="s">
        <v>26</v>
      </c>
      <c r="G113" s="8" t="s">
        <v>26</v>
      </c>
      <c r="H113" s="8" t="s">
        <v>26</v>
      </c>
      <c r="I113" s="2" t="s">
        <v>26</v>
      </c>
      <c r="J113" s="2" t="s">
        <v>26</v>
      </c>
      <c r="K113" s="2" t="s">
        <v>26</v>
      </c>
      <c r="L113" s="127" t="s">
        <v>26</v>
      </c>
      <c r="M113" s="4" t="str">
        <f t="shared" si="44"/>
        <v/>
      </c>
      <c r="N113" s="7" t="str">
        <f>IF(M113&lt;=DATA!B$6,"S",IF(M113&lt;=DATA!B$5,"U20",IF(M113&lt;=DATA!B$4,"U17",IF(M113&lt;=DATA!B$3,"U15",IF(M113&lt;=DATA!B$2,"U13"," ")))))</f>
        <v xml:space="preserve"> </v>
      </c>
      <c r="O113" s="7" t="str">
        <f t="shared" si="45"/>
        <v/>
      </c>
      <c r="P113" s="7" t="str">
        <f t="shared" si="46"/>
        <v xml:space="preserve"> </v>
      </c>
      <c r="X113" s="10" t="str">
        <f t="shared" si="47"/>
        <v/>
      </c>
      <c r="AS113" s="7" t="s">
        <v>47</v>
      </c>
      <c r="AT113" s="7">
        <f t="shared" si="28"/>
        <v>0</v>
      </c>
      <c r="AU113" t="b">
        <f t="shared" si="29"/>
        <v>0</v>
      </c>
      <c r="AV113">
        <f t="shared" si="30"/>
        <v>0</v>
      </c>
      <c r="AW113">
        <f t="shared" si="31"/>
        <v>0</v>
      </c>
      <c r="AX113">
        <f t="shared" si="32"/>
        <v>0</v>
      </c>
      <c r="AY113">
        <f t="shared" si="33"/>
        <v>0</v>
      </c>
      <c r="AZ113">
        <f t="shared" si="34"/>
        <v>0</v>
      </c>
      <c r="BA113">
        <f t="shared" si="35"/>
        <v>0</v>
      </c>
      <c r="BC113">
        <f t="shared" si="36"/>
        <v>111</v>
      </c>
      <c r="BE113">
        <f t="shared" si="38"/>
        <v>0</v>
      </c>
      <c r="BF113">
        <f t="shared" si="39"/>
        <v>0</v>
      </c>
      <c r="BH113" s="10" t="e">
        <f t="shared" si="40"/>
        <v>#VALUE!</v>
      </c>
    </row>
    <row r="114" spans="1:60" x14ac:dyDescent="0.25">
      <c r="A114">
        <v>112</v>
      </c>
      <c r="B114" s="7">
        <v>112</v>
      </c>
      <c r="E114" s="2" t="str">
        <f t="shared" si="37"/>
        <v xml:space="preserve"> </v>
      </c>
      <c r="G114" s="8"/>
      <c r="H114" s="8" t="s">
        <v>26</v>
      </c>
      <c r="J114" s="2" t="s">
        <v>26</v>
      </c>
      <c r="K114" s="2" t="s">
        <v>26</v>
      </c>
      <c r="L114" s="127" t="s">
        <v>26</v>
      </c>
      <c r="M114" s="4" t="str">
        <f t="shared" si="44"/>
        <v/>
      </c>
      <c r="N114" s="7" t="str">
        <f>IF(M114&lt;=DATA!B$6,"S",IF(M114&lt;=DATA!B$5,"U20",IF(M114&lt;=DATA!B$4,"U17",IF(M114&lt;=DATA!B$3,"U15",IF(M114&lt;=DATA!B$2,"U13"," ")))))</f>
        <v xml:space="preserve"> </v>
      </c>
      <c r="O114" s="7" t="str">
        <f t="shared" si="45"/>
        <v/>
      </c>
      <c r="P114" s="7" t="str">
        <f t="shared" si="46"/>
        <v xml:space="preserve"> </v>
      </c>
      <c r="X114" s="10" t="str">
        <f t="shared" si="47"/>
        <v/>
      </c>
      <c r="AS114" s="7" t="s">
        <v>47</v>
      </c>
      <c r="AT114" s="7">
        <f t="shared" si="28"/>
        <v>0</v>
      </c>
      <c r="AU114" t="b">
        <f t="shared" si="29"/>
        <v>0</v>
      </c>
      <c r="AV114">
        <f t="shared" si="30"/>
        <v>0</v>
      </c>
      <c r="AW114">
        <f t="shared" si="31"/>
        <v>0</v>
      </c>
      <c r="AX114">
        <f t="shared" si="32"/>
        <v>0</v>
      </c>
      <c r="AY114">
        <f t="shared" si="33"/>
        <v>0</v>
      </c>
      <c r="AZ114">
        <f t="shared" si="34"/>
        <v>0</v>
      </c>
      <c r="BA114">
        <f t="shared" si="35"/>
        <v>0</v>
      </c>
      <c r="BC114">
        <f t="shared" si="36"/>
        <v>112</v>
      </c>
      <c r="BE114">
        <f t="shared" si="38"/>
        <v>0</v>
      </c>
      <c r="BF114">
        <f t="shared" si="39"/>
        <v>0</v>
      </c>
      <c r="BH114" s="10" t="e">
        <f t="shared" si="40"/>
        <v>#VALUE!</v>
      </c>
    </row>
    <row r="115" spans="1:60" x14ac:dyDescent="0.25">
      <c r="A115">
        <v>113</v>
      </c>
      <c r="B115" s="7">
        <v>113</v>
      </c>
      <c r="C115" s="2" t="s">
        <v>26</v>
      </c>
      <c r="D115" s="2" t="s">
        <v>26</v>
      </c>
      <c r="E115" s="2" t="str">
        <f t="shared" si="37"/>
        <v xml:space="preserve"> </v>
      </c>
      <c r="F115" s="2" t="s">
        <v>26</v>
      </c>
      <c r="G115" s="8" t="s">
        <v>26</v>
      </c>
      <c r="H115" s="8" t="s">
        <v>26</v>
      </c>
      <c r="I115" s="2" t="s">
        <v>26</v>
      </c>
      <c r="J115" s="2" t="s">
        <v>26</v>
      </c>
      <c r="K115" s="2" t="s">
        <v>26</v>
      </c>
      <c r="L115" s="127" t="s">
        <v>26</v>
      </c>
      <c r="M115" s="4" t="str">
        <f t="shared" si="44"/>
        <v/>
      </c>
      <c r="N115" s="7" t="str">
        <f>IF(M115&lt;=DATA!B$6,"S",IF(M115&lt;=DATA!B$5,"U20",IF(M115&lt;=DATA!B$4,"U17",IF(M115&lt;=DATA!B$3,"U15",IF(M115&lt;=DATA!B$2,"U13"," ")))))</f>
        <v xml:space="preserve"> </v>
      </c>
      <c r="O115" s="7" t="str">
        <f t="shared" si="45"/>
        <v/>
      </c>
      <c r="P115" s="7" t="str">
        <f t="shared" si="46"/>
        <v xml:space="preserve"> </v>
      </c>
      <c r="X115" s="10" t="str">
        <f t="shared" si="47"/>
        <v/>
      </c>
      <c r="AS115" s="7" t="s">
        <v>47</v>
      </c>
      <c r="AT115" s="7">
        <f t="shared" si="28"/>
        <v>0</v>
      </c>
      <c r="AU115" t="b">
        <f t="shared" si="29"/>
        <v>0</v>
      </c>
      <c r="AV115">
        <f t="shared" si="30"/>
        <v>0</v>
      </c>
      <c r="AW115">
        <f t="shared" si="31"/>
        <v>0</v>
      </c>
      <c r="AX115">
        <f t="shared" si="32"/>
        <v>0</v>
      </c>
      <c r="AY115">
        <f t="shared" si="33"/>
        <v>0</v>
      </c>
      <c r="AZ115">
        <f t="shared" si="34"/>
        <v>0</v>
      </c>
      <c r="BA115">
        <f t="shared" si="35"/>
        <v>0</v>
      </c>
      <c r="BC115">
        <f t="shared" si="36"/>
        <v>113</v>
      </c>
      <c r="BE115">
        <f t="shared" si="38"/>
        <v>0</v>
      </c>
      <c r="BF115">
        <f t="shared" si="39"/>
        <v>0</v>
      </c>
      <c r="BH115" s="10" t="e">
        <f t="shared" si="40"/>
        <v>#VALUE!</v>
      </c>
    </row>
    <row r="116" spans="1:60" x14ac:dyDescent="0.25">
      <c r="A116">
        <v>114</v>
      </c>
      <c r="B116" s="7">
        <v>114</v>
      </c>
      <c r="E116" s="2" t="str">
        <f t="shared" si="37"/>
        <v xml:space="preserve"> </v>
      </c>
      <c r="G116" s="8"/>
      <c r="H116" s="8" t="s">
        <v>26</v>
      </c>
      <c r="J116" s="2" t="s">
        <v>26</v>
      </c>
      <c r="K116" s="2" t="s">
        <v>26</v>
      </c>
      <c r="L116" s="127" t="s">
        <v>26</v>
      </c>
      <c r="M116" s="4" t="str">
        <f t="shared" si="44"/>
        <v/>
      </c>
      <c r="N116" s="7" t="str">
        <f>IF(M116&lt;=DATA!B$6,"S",IF(M116&lt;=DATA!B$5,"U20",IF(M116&lt;=DATA!B$4,"U17",IF(M116&lt;=DATA!B$3,"U15",IF(M116&lt;=DATA!B$2,"U13"," ")))))</f>
        <v xml:space="preserve"> </v>
      </c>
      <c r="O116" s="7" t="str">
        <f t="shared" si="45"/>
        <v/>
      </c>
      <c r="P116" s="7" t="str">
        <f t="shared" si="46"/>
        <v xml:space="preserve"> </v>
      </c>
      <c r="X116" s="10" t="str">
        <f t="shared" si="47"/>
        <v/>
      </c>
      <c r="AS116" s="7" t="s">
        <v>47</v>
      </c>
      <c r="AT116" s="7">
        <f t="shared" si="28"/>
        <v>0</v>
      </c>
      <c r="AU116" t="b">
        <f t="shared" si="29"/>
        <v>0</v>
      </c>
      <c r="AV116">
        <f t="shared" si="30"/>
        <v>0</v>
      </c>
      <c r="AW116">
        <f t="shared" si="31"/>
        <v>0</v>
      </c>
      <c r="AX116">
        <f t="shared" si="32"/>
        <v>0</v>
      </c>
      <c r="AY116">
        <f t="shared" si="33"/>
        <v>0</v>
      </c>
      <c r="AZ116">
        <f t="shared" si="34"/>
        <v>0</v>
      </c>
      <c r="BA116">
        <f t="shared" si="35"/>
        <v>0</v>
      </c>
      <c r="BC116">
        <f t="shared" si="36"/>
        <v>114</v>
      </c>
      <c r="BE116">
        <f t="shared" si="38"/>
        <v>0</v>
      </c>
      <c r="BF116">
        <f t="shared" si="39"/>
        <v>0</v>
      </c>
      <c r="BH116" s="10" t="e">
        <f t="shared" si="40"/>
        <v>#VALUE!</v>
      </c>
    </row>
    <row r="117" spans="1:60" x14ac:dyDescent="0.25">
      <c r="A117">
        <v>115</v>
      </c>
      <c r="B117" s="7">
        <v>115</v>
      </c>
      <c r="C117" s="2" t="s">
        <v>26</v>
      </c>
      <c r="D117" s="2" t="s">
        <v>26</v>
      </c>
      <c r="E117" s="2" t="str">
        <f t="shared" si="37"/>
        <v xml:space="preserve"> </v>
      </c>
      <c r="F117" s="2" t="s">
        <v>26</v>
      </c>
      <c r="G117" s="8" t="s">
        <v>26</v>
      </c>
      <c r="H117" s="8" t="s">
        <v>26</v>
      </c>
      <c r="I117" s="2" t="s">
        <v>26</v>
      </c>
      <c r="J117" s="2" t="s">
        <v>26</v>
      </c>
      <c r="K117" s="2" t="s">
        <v>26</v>
      </c>
      <c r="L117" s="127" t="s">
        <v>26</v>
      </c>
      <c r="M117" s="4" t="str">
        <f t="shared" si="44"/>
        <v/>
      </c>
      <c r="N117" s="7" t="str">
        <f>IF(M117&lt;=DATA!B$6,"S",IF(M117&lt;=DATA!B$5,"U20",IF(M117&lt;=DATA!B$4,"U17",IF(M117&lt;=DATA!B$3,"U15",IF(M117&lt;=DATA!B$2,"U13"," ")))))</f>
        <v xml:space="preserve"> </v>
      </c>
      <c r="O117" s="7" t="str">
        <f t="shared" si="45"/>
        <v/>
      </c>
      <c r="P117" s="7" t="str">
        <f t="shared" si="46"/>
        <v xml:space="preserve"> </v>
      </c>
      <c r="X117" s="10" t="str">
        <f t="shared" si="47"/>
        <v/>
      </c>
      <c r="AS117" s="7" t="s">
        <v>47</v>
      </c>
      <c r="AT117" s="7">
        <f t="shared" si="28"/>
        <v>0</v>
      </c>
      <c r="AU117" t="b">
        <f t="shared" si="29"/>
        <v>0</v>
      </c>
      <c r="AV117">
        <f t="shared" si="30"/>
        <v>0</v>
      </c>
      <c r="AW117">
        <f t="shared" si="31"/>
        <v>0</v>
      </c>
      <c r="AX117">
        <f t="shared" si="32"/>
        <v>0</v>
      </c>
      <c r="AY117">
        <f t="shared" si="33"/>
        <v>0</v>
      </c>
      <c r="AZ117">
        <f t="shared" si="34"/>
        <v>0</v>
      </c>
      <c r="BA117">
        <f t="shared" si="35"/>
        <v>0</v>
      </c>
      <c r="BC117">
        <f t="shared" si="36"/>
        <v>115</v>
      </c>
      <c r="BE117">
        <f t="shared" si="38"/>
        <v>0</v>
      </c>
      <c r="BF117">
        <f t="shared" si="39"/>
        <v>0</v>
      </c>
      <c r="BH117" s="10" t="e">
        <f t="shared" si="40"/>
        <v>#VALUE!</v>
      </c>
    </row>
    <row r="118" spans="1:60" x14ac:dyDescent="0.25">
      <c r="A118">
        <v>116</v>
      </c>
      <c r="B118" s="7">
        <v>116</v>
      </c>
      <c r="E118" s="2" t="str">
        <f t="shared" si="37"/>
        <v xml:space="preserve"> </v>
      </c>
      <c r="G118" s="8"/>
      <c r="H118" s="8" t="s">
        <v>26</v>
      </c>
      <c r="J118" s="2" t="s">
        <v>26</v>
      </c>
      <c r="K118" s="2" t="s">
        <v>26</v>
      </c>
      <c r="L118" s="127" t="s">
        <v>26</v>
      </c>
      <c r="M118" s="4" t="str">
        <f t="shared" si="44"/>
        <v/>
      </c>
      <c r="N118" s="7" t="str">
        <f>IF(M118&lt;=DATA!B$6,"S",IF(M118&lt;=DATA!B$5,"U20",IF(M118&lt;=DATA!B$4,"U17",IF(M118&lt;=DATA!B$3,"U15",IF(M118&lt;=DATA!B$2,"U13"," ")))))</f>
        <v xml:space="preserve"> </v>
      </c>
      <c r="O118" s="7" t="str">
        <f t="shared" si="45"/>
        <v/>
      </c>
      <c r="P118" s="7" t="str">
        <f t="shared" si="46"/>
        <v xml:space="preserve"> </v>
      </c>
      <c r="X118" s="10" t="str">
        <f t="shared" si="47"/>
        <v/>
      </c>
      <c r="AS118" s="7" t="s">
        <v>47</v>
      </c>
      <c r="AT118" s="7">
        <f t="shared" si="28"/>
        <v>0</v>
      </c>
      <c r="AU118" t="b">
        <f t="shared" si="29"/>
        <v>0</v>
      </c>
      <c r="AV118">
        <f t="shared" si="30"/>
        <v>0</v>
      </c>
      <c r="AW118">
        <f t="shared" si="31"/>
        <v>0</v>
      </c>
      <c r="AX118">
        <f t="shared" si="32"/>
        <v>0</v>
      </c>
      <c r="AY118">
        <f t="shared" si="33"/>
        <v>0</v>
      </c>
      <c r="AZ118">
        <f t="shared" si="34"/>
        <v>0</v>
      </c>
      <c r="BA118">
        <f t="shared" si="35"/>
        <v>0</v>
      </c>
      <c r="BC118">
        <f t="shared" si="36"/>
        <v>116</v>
      </c>
      <c r="BE118">
        <f t="shared" si="38"/>
        <v>0</v>
      </c>
      <c r="BF118">
        <f t="shared" si="39"/>
        <v>0</v>
      </c>
      <c r="BH118" s="10" t="e">
        <f t="shared" si="40"/>
        <v>#VALUE!</v>
      </c>
    </row>
    <row r="119" spans="1:60" x14ac:dyDescent="0.25">
      <c r="A119">
        <v>117</v>
      </c>
      <c r="B119" s="7">
        <v>117</v>
      </c>
      <c r="C119" s="2" t="s">
        <v>26</v>
      </c>
      <c r="D119" s="2" t="s">
        <v>26</v>
      </c>
      <c r="E119" s="2" t="str">
        <f t="shared" si="37"/>
        <v xml:space="preserve"> </v>
      </c>
      <c r="F119" s="2" t="s">
        <v>26</v>
      </c>
      <c r="G119" s="8" t="s">
        <v>26</v>
      </c>
      <c r="H119" s="8" t="s">
        <v>26</v>
      </c>
      <c r="I119" s="2" t="s">
        <v>26</v>
      </c>
      <c r="J119" s="2" t="s">
        <v>26</v>
      </c>
      <c r="K119" s="2" t="s">
        <v>26</v>
      </c>
      <c r="L119" s="127" t="s">
        <v>26</v>
      </c>
      <c r="M119" s="4" t="str">
        <f t="shared" si="44"/>
        <v/>
      </c>
      <c r="N119" s="7" t="str">
        <f>IF(M119&lt;=DATA!B$6,"S",IF(M119&lt;=DATA!B$5,"U20",IF(M119&lt;=DATA!B$4,"U17",IF(M119&lt;=DATA!B$3,"U15",IF(M119&lt;=DATA!B$2,"U13"," ")))))</f>
        <v xml:space="preserve"> </v>
      </c>
      <c r="O119" s="7" t="str">
        <f t="shared" si="45"/>
        <v/>
      </c>
      <c r="P119" s="7" t="str">
        <f t="shared" si="46"/>
        <v xml:space="preserve"> </v>
      </c>
      <c r="X119" s="10" t="str">
        <f t="shared" si="47"/>
        <v/>
      </c>
      <c r="AS119" s="7" t="s">
        <v>47</v>
      </c>
      <c r="AT119" s="7">
        <f t="shared" si="28"/>
        <v>0</v>
      </c>
      <c r="AU119" t="b">
        <f t="shared" si="29"/>
        <v>0</v>
      </c>
      <c r="AV119">
        <f t="shared" si="30"/>
        <v>0</v>
      </c>
      <c r="AW119">
        <f t="shared" si="31"/>
        <v>0</v>
      </c>
      <c r="AX119">
        <f t="shared" si="32"/>
        <v>0</v>
      </c>
      <c r="AY119">
        <f t="shared" si="33"/>
        <v>0</v>
      </c>
      <c r="AZ119">
        <f t="shared" si="34"/>
        <v>0</v>
      </c>
      <c r="BA119">
        <f t="shared" si="35"/>
        <v>0</v>
      </c>
      <c r="BC119">
        <f t="shared" si="36"/>
        <v>117</v>
      </c>
      <c r="BE119">
        <f t="shared" si="38"/>
        <v>0</v>
      </c>
      <c r="BF119">
        <f t="shared" si="39"/>
        <v>0</v>
      </c>
      <c r="BH119" s="10" t="e">
        <f t="shared" si="40"/>
        <v>#VALUE!</v>
      </c>
    </row>
    <row r="120" spans="1:60" x14ac:dyDescent="0.25">
      <c r="A120">
        <v>118</v>
      </c>
      <c r="B120" s="7">
        <v>118</v>
      </c>
      <c r="E120" s="2" t="str">
        <f t="shared" si="37"/>
        <v xml:space="preserve"> </v>
      </c>
      <c r="G120" s="8"/>
      <c r="H120" s="8" t="s">
        <v>26</v>
      </c>
      <c r="J120" s="2" t="s">
        <v>26</v>
      </c>
      <c r="K120" s="2" t="s">
        <v>26</v>
      </c>
      <c r="L120" s="127" t="s">
        <v>26</v>
      </c>
      <c r="M120" s="4" t="str">
        <f t="shared" si="44"/>
        <v/>
      </c>
      <c r="N120" s="7" t="str">
        <f>IF(M120&lt;=DATA!B$6,"S",IF(M120&lt;=DATA!B$5,"U20",IF(M120&lt;=DATA!B$4,"U17",IF(M120&lt;=DATA!B$3,"U15",IF(M120&lt;=DATA!B$2,"U13"," ")))))</f>
        <v xml:space="preserve"> </v>
      </c>
      <c r="O120" s="7" t="str">
        <f t="shared" si="45"/>
        <v/>
      </c>
      <c r="P120" s="7" t="str">
        <f t="shared" si="46"/>
        <v xml:space="preserve"> </v>
      </c>
      <c r="X120" s="10" t="str">
        <f t="shared" si="47"/>
        <v/>
      </c>
      <c r="AS120" s="7" t="s">
        <v>47</v>
      </c>
      <c r="AT120" s="7">
        <f t="shared" si="28"/>
        <v>0</v>
      </c>
      <c r="AU120" t="b">
        <f t="shared" si="29"/>
        <v>0</v>
      </c>
      <c r="AV120">
        <f t="shared" si="30"/>
        <v>0</v>
      </c>
      <c r="AW120">
        <f t="shared" si="31"/>
        <v>0</v>
      </c>
      <c r="AX120">
        <f t="shared" si="32"/>
        <v>0</v>
      </c>
      <c r="AY120">
        <f t="shared" si="33"/>
        <v>0</v>
      </c>
      <c r="AZ120">
        <f t="shared" si="34"/>
        <v>0</v>
      </c>
      <c r="BA120">
        <f t="shared" si="35"/>
        <v>0</v>
      </c>
      <c r="BC120">
        <f t="shared" si="36"/>
        <v>118</v>
      </c>
      <c r="BE120">
        <f t="shared" si="38"/>
        <v>0</v>
      </c>
      <c r="BF120">
        <f t="shared" si="39"/>
        <v>0</v>
      </c>
      <c r="BH120" s="10" t="e">
        <f t="shared" si="40"/>
        <v>#VALUE!</v>
      </c>
    </row>
    <row r="121" spans="1:60" x14ac:dyDescent="0.25">
      <c r="A121">
        <v>119</v>
      </c>
      <c r="B121" s="7">
        <v>119</v>
      </c>
      <c r="C121" t="s">
        <v>1038</v>
      </c>
      <c r="D121" t="s">
        <v>834</v>
      </c>
      <c r="E121" s="2" t="str">
        <f t="shared" si="37"/>
        <v>Sid Tilley</v>
      </c>
      <c r="F121" t="s">
        <v>649</v>
      </c>
      <c r="G121" s="8" t="s">
        <v>508</v>
      </c>
      <c r="H121" s="8" t="s">
        <v>26</v>
      </c>
      <c r="I121" s="2" t="s">
        <v>26</v>
      </c>
      <c r="J121">
        <v>3624522</v>
      </c>
      <c r="K121" t="s">
        <v>285</v>
      </c>
      <c r="L121" s="3">
        <v>39303</v>
      </c>
      <c r="M121" s="4">
        <f t="shared" si="44"/>
        <v>39303</v>
      </c>
      <c r="N121" s="7" t="str">
        <f>IF(M121&lt;=DATA!B$6,"S",IF(M121&lt;=DATA!B$5,"U20",IF(M121&lt;=DATA!B$4,"U17",IF(M121&lt;=DATA!B$3,"U15",IF(M121&lt;=DATA!B$2,"U13"," ")))))</f>
        <v>U17</v>
      </c>
      <c r="O121" s="7" t="str">
        <f t="shared" si="45"/>
        <v>U20</v>
      </c>
      <c r="P121" s="7" t="str">
        <f t="shared" si="46"/>
        <v>Error</v>
      </c>
      <c r="X121" s="10" t="str">
        <f t="shared" si="47"/>
        <v/>
      </c>
      <c r="AS121" s="7" t="s">
        <v>47</v>
      </c>
      <c r="AT121" s="7">
        <f t="shared" si="28"/>
        <v>0</v>
      </c>
      <c r="AU121" t="b">
        <f t="shared" si="29"/>
        <v>0</v>
      </c>
      <c r="AV121">
        <f t="shared" si="30"/>
        <v>0</v>
      </c>
      <c r="AW121">
        <f t="shared" si="31"/>
        <v>0</v>
      </c>
      <c r="AX121">
        <f t="shared" si="32"/>
        <v>0</v>
      </c>
      <c r="AY121">
        <f t="shared" si="33"/>
        <v>0</v>
      </c>
      <c r="AZ121">
        <f t="shared" si="34"/>
        <v>0</v>
      </c>
      <c r="BA121">
        <f t="shared" si="35"/>
        <v>0</v>
      </c>
      <c r="BC121">
        <f t="shared" si="36"/>
        <v>119</v>
      </c>
      <c r="BE121">
        <f t="shared" si="38"/>
        <v>0</v>
      </c>
      <c r="BF121">
        <f t="shared" si="39"/>
        <v>0</v>
      </c>
      <c r="BH121" s="10" t="e">
        <f t="shared" si="40"/>
        <v>#VALUE!</v>
      </c>
    </row>
    <row r="122" spans="1:60" x14ac:dyDescent="0.25">
      <c r="A122">
        <v>120</v>
      </c>
      <c r="B122" s="7">
        <v>120</v>
      </c>
      <c r="C122" s="2" t="s">
        <v>26</v>
      </c>
      <c r="D122" s="2" t="s">
        <v>26</v>
      </c>
      <c r="E122" s="2" t="str">
        <f t="shared" si="37"/>
        <v xml:space="preserve"> </v>
      </c>
      <c r="F122" s="2" t="s">
        <v>26</v>
      </c>
      <c r="G122" s="8" t="s">
        <v>26</v>
      </c>
      <c r="H122" s="8" t="s">
        <v>26</v>
      </c>
      <c r="I122" s="2" t="s">
        <v>26</v>
      </c>
      <c r="J122" s="2" t="s">
        <v>26</v>
      </c>
      <c r="K122" s="2" t="s">
        <v>26</v>
      </c>
      <c r="L122" s="127" t="s">
        <v>26</v>
      </c>
      <c r="M122" s="4" t="str">
        <f t="shared" si="44"/>
        <v/>
      </c>
      <c r="N122" s="7" t="str">
        <f>IF(M122&lt;=DATA!B$6,"S",IF(M122&lt;=DATA!B$5,"U20",IF(M122&lt;=DATA!B$4,"U17",IF(M122&lt;=DATA!B$3,"U15",IF(M122&lt;=DATA!B$2,"U13"," ")))))</f>
        <v xml:space="preserve"> </v>
      </c>
      <c r="O122" s="7" t="str">
        <f t="shared" si="45"/>
        <v/>
      </c>
      <c r="P122" s="7" t="str">
        <f t="shared" si="46"/>
        <v xml:space="preserve"> </v>
      </c>
      <c r="X122" s="10" t="str">
        <f t="shared" si="47"/>
        <v/>
      </c>
      <c r="AS122" s="7" t="s">
        <v>47</v>
      </c>
      <c r="AT122" s="7">
        <f t="shared" si="28"/>
        <v>0</v>
      </c>
      <c r="AU122" t="b">
        <f t="shared" si="29"/>
        <v>0</v>
      </c>
      <c r="AV122">
        <f t="shared" si="30"/>
        <v>0</v>
      </c>
      <c r="AW122">
        <f t="shared" si="31"/>
        <v>0</v>
      </c>
      <c r="AX122">
        <f t="shared" si="32"/>
        <v>0</v>
      </c>
      <c r="AY122">
        <f t="shared" si="33"/>
        <v>0</v>
      </c>
      <c r="AZ122">
        <f t="shared" si="34"/>
        <v>0</v>
      </c>
      <c r="BA122">
        <f t="shared" si="35"/>
        <v>0</v>
      </c>
      <c r="BC122">
        <f t="shared" si="36"/>
        <v>120</v>
      </c>
      <c r="BE122">
        <f t="shared" si="38"/>
        <v>0</v>
      </c>
      <c r="BF122">
        <f t="shared" si="39"/>
        <v>0</v>
      </c>
      <c r="BH122" s="10" t="e">
        <f t="shared" si="40"/>
        <v>#VALUE!</v>
      </c>
    </row>
    <row r="123" spans="1:60" x14ac:dyDescent="0.25">
      <c r="A123">
        <v>121</v>
      </c>
      <c r="B123" s="7">
        <v>121</v>
      </c>
      <c r="C123" t="s">
        <v>827</v>
      </c>
      <c r="D123" t="s">
        <v>828</v>
      </c>
      <c r="E123" s="2" t="str">
        <f t="shared" si="37"/>
        <v>Sean Eales</v>
      </c>
      <c r="F123" t="s">
        <v>655</v>
      </c>
      <c r="G123" s="8" t="s">
        <v>508</v>
      </c>
      <c r="H123" s="8" t="s">
        <v>26</v>
      </c>
      <c r="I123" s="2" t="s">
        <v>26</v>
      </c>
      <c r="J123">
        <v>3798311</v>
      </c>
      <c r="K123" t="s">
        <v>285</v>
      </c>
      <c r="L123" s="3">
        <v>39225</v>
      </c>
      <c r="M123" s="4">
        <f t="shared" si="44"/>
        <v>39225</v>
      </c>
      <c r="N123" s="7" t="str">
        <f>IF(M123&lt;=DATA!B$6,"S",IF(M123&lt;=DATA!B$5,"U20",IF(M123&lt;=DATA!B$4,"U17",IF(M123&lt;=DATA!B$3,"U15",IF(M123&lt;=DATA!B$2,"U13"," ")))))</f>
        <v>U17</v>
      </c>
      <c r="O123" s="7" t="str">
        <f t="shared" si="45"/>
        <v>U20</v>
      </c>
      <c r="P123" s="7" t="str">
        <f t="shared" si="46"/>
        <v>Error</v>
      </c>
      <c r="X123" s="10" t="str">
        <f t="shared" si="47"/>
        <v/>
      </c>
      <c r="AS123" s="7" t="s">
        <v>47</v>
      </c>
      <c r="AT123" s="7">
        <f t="shared" si="28"/>
        <v>0</v>
      </c>
      <c r="AU123" t="b">
        <f t="shared" si="29"/>
        <v>0</v>
      </c>
      <c r="AV123">
        <f t="shared" si="30"/>
        <v>0</v>
      </c>
      <c r="AW123">
        <f t="shared" si="31"/>
        <v>0</v>
      </c>
      <c r="AX123">
        <f t="shared" si="32"/>
        <v>0</v>
      </c>
      <c r="AY123">
        <f t="shared" si="33"/>
        <v>0</v>
      </c>
      <c r="AZ123">
        <f t="shared" si="34"/>
        <v>0</v>
      </c>
      <c r="BA123">
        <f t="shared" si="35"/>
        <v>0</v>
      </c>
      <c r="BC123">
        <f t="shared" si="36"/>
        <v>121</v>
      </c>
      <c r="BE123">
        <f t="shared" si="38"/>
        <v>0</v>
      </c>
      <c r="BF123">
        <f t="shared" si="39"/>
        <v>0</v>
      </c>
      <c r="BH123" s="10" t="e">
        <f t="shared" si="40"/>
        <v>#VALUE!</v>
      </c>
    </row>
    <row r="124" spans="1:60" x14ac:dyDescent="0.25">
      <c r="A124">
        <v>122</v>
      </c>
      <c r="B124" s="7">
        <v>122</v>
      </c>
      <c r="C124" t="s">
        <v>835</v>
      </c>
      <c r="D124" t="s">
        <v>836</v>
      </c>
      <c r="E124" s="2" t="str">
        <f t="shared" si="37"/>
        <v>Rowan Shearer</v>
      </c>
      <c r="F124" t="s">
        <v>652</v>
      </c>
      <c r="G124" s="8" t="s">
        <v>508</v>
      </c>
      <c r="H124" s="8" t="s">
        <v>26</v>
      </c>
      <c r="I124" s="2" t="s">
        <v>26</v>
      </c>
      <c r="J124">
        <v>3755458</v>
      </c>
      <c r="K124" t="s">
        <v>285</v>
      </c>
      <c r="L124" s="3">
        <v>38662</v>
      </c>
      <c r="M124" s="100" t="s">
        <v>26</v>
      </c>
      <c r="N124" s="7" t="str">
        <f>IF(M124&lt;=DATA!B$6,"S",IF(M124&lt;=DATA!B$5,"U20",IF(M124&lt;=DATA!B$4,"U17",IF(M124&lt;=DATA!B$3,"U15",IF(M124&lt;=DATA!B$2,"U13"," ")))))</f>
        <v xml:space="preserve"> </v>
      </c>
      <c r="O124" s="7" t="str">
        <f t="shared" si="45"/>
        <v>U20</v>
      </c>
      <c r="P124" s="7" t="str">
        <f t="shared" si="46"/>
        <v xml:space="preserve"> </v>
      </c>
      <c r="X124" s="10" t="str">
        <f t="shared" si="47"/>
        <v/>
      </c>
      <c r="AS124" s="7" t="s">
        <v>47</v>
      </c>
      <c r="AT124" s="7">
        <f t="shared" si="28"/>
        <v>0</v>
      </c>
      <c r="AU124" t="b">
        <f t="shared" si="29"/>
        <v>0</v>
      </c>
      <c r="AV124">
        <f t="shared" si="30"/>
        <v>0</v>
      </c>
      <c r="AW124">
        <f t="shared" si="31"/>
        <v>0</v>
      </c>
      <c r="AX124">
        <f t="shared" si="32"/>
        <v>0</v>
      </c>
      <c r="AY124">
        <f t="shared" si="33"/>
        <v>0</v>
      </c>
      <c r="AZ124">
        <f t="shared" si="34"/>
        <v>0</v>
      </c>
      <c r="BA124">
        <f t="shared" si="35"/>
        <v>0</v>
      </c>
      <c r="BC124">
        <f t="shared" si="36"/>
        <v>122</v>
      </c>
      <c r="BE124">
        <f t="shared" si="38"/>
        <v>0</v>
      </c>
      <c r="BF124">
        <f t="shared" si="39"/>
        <v>0</v>
      </c>
      <c r="BH124" s="10" t="e">
        <f t="shared" si="40"/>
        <v>#VALUE!</v>
      </c>
    </row>
    <row r="125" spans="1:60" x14ac:dyDescent="0.25">
      <c r="A125">
        <v>123</v>
      </c>
      <c r="B125" s="7">
        <v>123</v>
      </c>
      <c r="C125" t="s">
        <v>1039</v>
      </c>
      <c r="D125" t="s">
        <v>631</v>
      </c>
      <c r="E125" s="2" t="str">
        <f t="shared" si="37"/>
        <v>Stan Chevous</v>
      </c>
      <c r="F125" t="s">
        <v>649</v>
      </c>
      <c r="G125" s="8" t="s">
        <v>508</v>
      </c>
      <c r="H125" s="8" t="s">
        <v>26</v>
      </c>
      <c r="I125" s="2" t="s">
        <v>26</v>
      </c>
      <c r="J125">
        <v>3743929</v>
      </c>
      <c r="K125" t="s">
        <v>285</v>
      </c>
      <c r="L125" s="3">
        <v>39001</v>
      </c>
      <c r="M125" s="4">
        <f t="shared" si="44"/>
        <v>39001</v>
      </c>
      <c r="N125" s="7" t="str">
        <f>IF(M125&lt;=DATA!B$6,"S",IF(M125&lt;=DATA!B$5,"U20",IF(M125&lt;=DATA!B$4,"U17",IF(M125&lt;=DATA!B$3,"U15",IF(M125&lt;=DATA!B$2,"U13"," ")))))</f>
        <v>U17</v>
      </c>
      <c r="O125" s="7" t="str">
        <f t="shared" si="45"/>
        <v>U20</v>
      </c>
      <c r="P125" s="7" t="str">
        <f t="shared" si="46"/>
        <v>Error</v>
      </c>
      <c r="X125" s="11"/>
      <c r="AS125" s="7" t="s">
        <v>47</v>
      </c>
      <c r="AT125" s="7">
        <f t="shared" si="28"/>
        <v>0</v>
      </c>
      <c r="AU125" t="b">
        <f t="shared" si="29"/>
        <v>0</v>
      </c>
      <c r="AV125">
        <f t="shared" si="30"/>
        <v>0</v>
      </c>
      <c r="AW125">
        <f t="shared" si="31"/>
        <v>0</v>
      </c>
      <c r="AX125">
        <f t="shared" si="32"/>
        <v>0</v>
      </c>
      <c r="AY125">
        <f t="shared" si="33"/>
        <v>0</v>
      </c>
      <c r="AZ125">
        <f t="shared" si="34"/>
        <v>0</v>
      </c>
      <c r="BA125">
        <f t="shared" si="35"/>
        <v>0</v>
      </c>
      <c r="BC125">
        <f t="shared" si="36"/>
        <v>123</v>
      </c>
      <c r="BE125">
        <f t="shared" si="38"/>
        <v>0</v>
      </c>
      <c r="BF125">
        <f t="shared" si="39"/>
        <v>0</v>
      </c>
      <c r="BH125" s="10">
        <f t="shared" si="40"/>
        <v>0</v>
      </c>
    </row>
    <row r="126" spans="1:60" x14ac:dyDescent="0.25">
      <c r="A126">
        <v>124</v>
      </c>
      <c r="B126" s="7">
        <v>124</v>
      </c>
      <c r="C126" s="2" t="s">
        <v>26</v>
      </c>
      <c r="D126" s="2" t="s">
        <v>26</v>
      </c>
      <c r="E126" s="2" t="str">
        <f t="shared" si="37"/>
        <v xml:space="preserve"> </v>
      </c>
      <c r="F126" s="2" t="s">
        <v>26</v>
      </c>
      <c r="G126" s="8" t="s">
        <v>26</v>
      </c>
      <c r="H126" s="8" t="s">
        <v>26</v>
      </c>
      <c r="I126" s="2" t="s">
        <v>26</v>
      </c>
      <c r="J126" s="2" t="s">
        <v>26</v>
      </c>
      <c r="K126" s="2" t="s">
        <v>26</v>
      </c>
      <c r="L126" s="127" t="s">
        <v>26</v>
      </c>
      <c r="M126" s="4" t="str">
        <f t="shared" si="44"/>
        <v/>
      </c>
      <c r="N126" s="7" t="str">
        <f>IF(M126&lt;=DATA!B$6,"S",IF(M126&lt;=DATA!B$5,"U20",IF(M126&lt;=DATA!B$4,"U17",IF(M126&lt;=DATA!B$3,"U15",IF(M126&lt;=DATA!B$2,"U13"," ")))))</f>
        <v xml:space="preserve"> </v>
      </c>
      <c r="O126" s="7" t="str">
        <f t="shared" si="45"/>
        <v/>
      </c>
      <c r="P126" s="7" t="str">
        <f t="shared" si="46"/>
        <v xml:space="preserve"> </v>
      </c>
      <c r="X126" s="11"/>
      <c r="AS126" s="7" t="s">
        <v>47</v>
      </c>
      <c r="AT126" s="7">
        <f t="shared" si="28"/>
        <v>0</v>
      </c>
      <c r="AU126" t="b">
        <f t="shared" si="29"/>
        <v>0</v>
      </c>
      <c r="AV126">
        <f t="shared" si="30"/>
        <v>0</v>
      </c>
      <c r="AW126">
        <f t="shared" si="31"/>
        <v>0</v>
      </c>
      <c r="AX126">
        <f t="shared" si="32"/>
        <v>0</v>
      </c>
      <c r="AY126">
        <f t="shared" si="33"/>
        <v>0</v>
      </c>
      <c r="AZ126">
        <f t="shared" si="34"/>
        <v>0</v>
      </c>
      <c r="BA126">
        <f t="shared" si="35"/>
        <v>0</v>
      </c>
      <c r="BC126">
        <f t="shared" si="36"/>
        <v>124</v>
      </c>
      <c r="BE126">
        <f t="shared" si="38"/>
        <v>0</v>
      </c>
      <c r="BF126">
        <f t="shared" si="39"/>
        <v>0</v>
      </c>
      <c r="BH126" s="10">
        <f t="shared" si="40"/>
        <v>0</v>
      </c>
    </row>
    <row r="127" spans="1:60" x14ac:dyDescent="0.25">
      <c r="A127">
        <v>125</v>
      </c>
      <c r="B127" s="7">
        <v>125</v>
      </c>
      <c r="C127" s="2" t="s">
        <v>26</v>
      </c>
      <c r="D127" s="2" t="s">
        <v>26</v>
      </c>
      <c r="E127" s="2" t="str">
        <f t="shared" si="37"/>
        <v xml:space="preserve"> </v>
      </c>
      <c r="F127" s="2" t="s">
        <v>26</v>
      </c>
      <c r="G127" s="8" t="s">
        <v>26</v>
      </c>
      <c r="H127" s="8" t="s">
        <v>26</v>
      </c>
      <c r="I127" s="2" t="s">
        <v>26</v>
      </c>
      <c r="J127" s="2" t="s">
        <v>26</v>
      </c>
      <c r="K127" s="2" t="s">
        <v>26</v>
      </c>
      <c r="L127" s="127" t="s">
        <v>26</v>
      </c>
      <c r="M127" s="4" t="str">
        <f t="shared" si="44"/>
        <v/>
      </c>
      <c r="N127" s="7" t="str">
        <f>IF(M127&lt;=DATA!B$6,"S",IF(M127&lt;=DATA!B$5,"U20",IF(M127&lt;=DATA!B$4,"U17",IF(M127&lt;=DATA!B$3,"U15",IF(M127&lt;=DATA!B$2,"U13"," ")))))</f>
        <v xml:space="preserve"> </v>
      </c>
      <c r="O127" s="7" t="str">
        <f t="shared" si="45"/>
        <v/>
      </c>
      <c r="P127" s="7" t="str">
        <f t="shared" si="46"/>
        <v xml:space="preserve"> </v>
      </c>
      <c r="X127" s="11"/>
      <c r="AS127" s="7" t="s">
        <v>47</v>
      </c>
      <c r="AT127" s="7">
        <f t="shared" si="28"/>
        <v>0</v>
      </c>
      <c r="AU127" t="b">
        <f t="shared" si="29"/>
        <v>0</v>
      </c>
      <c r="AV127">
        <f t="shared" si="30"/>
        <v>0</v>
      </c>
      <c r="AW127">
        <f t="shared" si="31"/>
        <v>0</v>
      </c>
      <c r="AX127">
        <f t="shared" si="32"/>
        <v>0</v>
      </c>
      <c r="AY127">
        <f t="shared" si="33"/>
        <v>0</v>
      </c>
      <c r="AZ127">
        <f t="shared" si="34"/>
        <v>0</v>
      </c>
      <c r="BA127">
        <f t="shared" si="35"/>
        <v>0</v>
      </c>
      <c r="BC127">
        <f t="shared" si="36"/>
        <v>125</v>
      </c>
      <c r="BE127">
        <f t="shared" si="38"/>
        <v>0</v>
      </c>
      <c r="BF127">
        <f t="shared" si="39"/>
        <v>0</v>
      </c>
      <c r="BH127" s="10">
        <f t="shared" si="40"/>
        <v>0</v>
      </c>
    </row>
    <row r="128" spans="1:60" x14ac:dyDescent="0.25">
      <c r="A128">
        <v>126</v>
      </c>
      <c r="B128" s="7">
        <v>126</v>
      </c>
      <c r="C128" t="s">
        <v>637</v>
      </c>
      <c r="D128" t="s">
        <v>1040</v>
      </c>
      <c r="E128" s="2" t="str">
        <f t="shared" si="37"/>
        <v>Benjamin Bowker</v>
      </c>
      <c r="F128" t="s">
        <v>649</v>
      </c>
      <c r="G128" s="8" t="s">
        <v>508</v>
      </c>
      <c r="H128" s="8" t="s">
        <v>26</v>
      </c>
      <c r="I128" s="2" t="s">
        <v>26</v>
      </c>
      <c r="J128">
        <v>3744588</v>
      </c>
      <c r="K128" t="s">
        <v>285</v>
      </c>
      <c r="L128" s="3">
        <v>38807</v>
      </c>
      <c r="M128" s="4">
        <f t="shared" si="44"/>
        <v>38807</v>
      </c>
      <c r="N128" s="7" t="str">
        <f>IF(M128&lt;=DATA!B$6,"S",IF(M128&lt;=DATA!B$5,"U20",IF(M128&lt;=DATA!B$4,"U17",IF(M128&lt;=DATA!B$3,"U15",IF(M128&lt;=DATA!B$2,"U13"," ")))))</f>
        <v>U20</v>
      </c>
      <c r="O128" s="7" t="str">
        <f t="shared" si="45"/>
        <v>U20</v>
      </c>
      <c r="P128" s="7" t="str">
        <f t="shared" si="46"/>
        <v>OK</v>
      </c>
      <c r="X128" s="11"/>
      <c r="AS128" s="7" t="s">
        <v>47</v>
      </c>
      <c r="AT128" s="7">
        <f t="shared" si="28"/>
        <v>0</v>
      </c>
      <c r="AU128" t="b">
        <f t="shared" si="29"/>
        <v>0</v>
      </c>
      <c r="AV128">
        <f t="shared" si="30"/>
        <v>0</v>
      </c>
      <c r="AW128">
        <f t="shared" si="31"/>
        <v>0</v>
      </c>
      <c r="AX128">
        <f t="shared" si="32"/>
        <v>0</v>
      </c>
      <c r="AY128">
        <f t="shared" si="33"/>
        <v>0</v>
      </c>
      <c r="AZ128">
        <f t="shared" si="34"/>
        <v>0</v>
      </c>
      <c r="BA128">
        <f t="shared" si="35"/>
        <v>0</v>
      </c>
      <c r="BC128">
        <f t="shared" si="36"/>
        <v>126</v>
      </c>
      <c r="BE128">
        <f t="shared" si="38"/>
        <v>0</v>
      </c>
      <c r="BF128">
        <f t="shared" si="39"/>
        <v>0</v>
      </c>
      <c r="BH128" s="10">
        <f t="shared" si="40"/>
        <v>0</v>
      </c>
    </row>
    <row r="129" spans="1:60" x14ac:dyDescent="0.25">
      <c r="A129">
        <v>127</v>
      </c>
      <c r="B129" s="7">
        <v>127</v>
      </c>
      <c r="C129" t="s">
        <v>641</v>
      </c>
      <c r="D129" t="s">
        <v>642</v>
      </c>
      <c r="E129" s="2" t="str">
        <f t="shared" si="37"/>
        <v>Christopher Thompson</v>
      </c>
      <c r="F129" t="s">
        <v>650</v>
      </c>
      <c r="G129" s="8" t="s">
        <v>508</v>
      </c>
      <c r="H129" s="8" t="s">
        <v>26</v>
      </c>
      <c r="I129" s="2" t="s">
        <v>26</v>
      </c>
      <c r="J129">
        <v>3992979</v>
      </c>
      <c r="K129" t="s">
        <v>285</v>
      </c>
      <c r="L129" s="3">
        <v>38944</v>
      </c>
      <c r="M129" s="4">
        <f t="shared" si="44"/>
        <v>38944</v>
      </c>
      <c r="N129" s="7" t="str">
        <f>IF(M129&lt;=DATA!B$6,"S",IF(M129&lt;=DATA!B$5,"U20",IF(M129&lt;=DATA!B$4,"U17",IF(M129&lt;=DATA!B$3,"U15",IF(M129&lt;=DATA!B$2,"U13"," ")))))</f>
        <v>U20</v>
      </c>
      <c r="O129" s="7" t="str">
        <f t="shared" si="45"/>
        <v>U20</v>
      </c>
      <c r="P129" s="7" t="str">
        <f t="shared" si="46"/>
        <v>OK</v>
      </c>
      <c r="X129" s="11"/>
      <c r="AS129" s="7" t="s">
        <v>47</v>
      </c>
      <c r="AT129" s="7">
        <f t="shared" si="28"/>
        <v>0</v>
      </c>
      <c r="AU129" t="b">
        <f t="shared" si="29"/>
        <v>0</v>
      </c>
      <c r="AV129">
        <f t="shared" si="30"/>
        <v>0</v>
      </c>
      <c r="AW129">
        <f t="shared" si="31"/>
        <v>0</v>
      </c>
      <c r="AX129">
        <f t="shared" si="32"/>
        <v>0</v>
      </c>
      <c r="AY129">
        <f t="shared" si="33"/>
        <v>0</v>
      </c>
      <c r="AZ129">
        <f t="shared" si="34"/>
        <v>0</v>
      </c>
      <c r="BA129">
        <f t="shared" si="35"/>
        <v>0</v>
      </c>
      <c r="BC129">
        <f t="shared" si="36"/>
        <v>127</v>
      </c>
      <c r="BE129">
        <f t="shared" si="38"/>
        <v>0</v>
      </c>
      <c r="BF129">
        <f t="shared" si="39"/>
        <v>0</v>
      </c>
      <c r="BH129" s="10">
        <f t="shared" si="40"/>
        <v>0</v>
      </c>
    </row>
    <row r="130" spans="1:60" x14ac:dyDescent="0.25">
      <c r="A130">
        <v>128</v>
      </c>
      <c r="B130" s="7">
        <v>128</v>
      </c>
      <c r="C130" t="s">
        <v>837</v>
      </c>
      <c r="D130" t="s">
        <v>838</v>
      </c>
      <c r="E130" s="2" t="str">
        <f t="shared" si="37"/>
        <v>Regan Tuck</v>
      </c>
      <c r="F130" t="s">
        <v>649</v>
      </c>
      <c r="G130" s="8" t="s">
        <v>508</v>
      </c>
      <c r="H130" s="8" t="s">
        <v>26</v>
      </c>
      <c r="I130" s="2" t="s">
        <v>26</v>
      </c>
      <c r="J130">
        <v>3952397</v>
      </c>
      <c r="K130" t="s">
        <v>285</v>
      </c>
      <c r="L130" s="3">
        <v>38608</v>
      </c>
      <c r="M130" s="4">
        <f t="shared" si="44"/>
        <v>38608</v>
      </c>
      <c r="N130" s="7" t="str">
        <f>IF(M130&lt;=DATA!B$6,"S",IF(M130&lt;=DATA!B$5,"U20",IF(M130&lt;=DATA!B$4,"U17",IF(M130&lt;=DATA!B$3,"U15",IF(M130&lt;=DATA!B$2,"U13"," ")))))</f>
        <v>U20</v>
      </c>
      <c r="O130" s="7" t="str">
        <f t="shared" si="45"/>
        <v>U20</v>
      </c>
      <c r="P130" s="7" t="str">
        <f t="shared" si="46"/>
        <v>OK</v>
      </c>
      <c r="X130" s="11"/>
      <c r="AS130" s="7" t="s">
        <v>47</v>
      </c>
      <c r="AT130" s="7">
        <f t="shared" si="28"/>
        <v>0</v>
      </c>
      <c r="AU130" t="b">
        <f t="shared" si="29"/>
        <v>0</v>
      </c>
      <c r="AV130">
        <f t="shared" si="30"/>
        <v>0</v>
      </c>
      <c r="AW130">
        <f t="shared" si="31"/>
        <v>0</v>
      </c>
      <c r="AX130">
        <f t="shared" si="32"/>
        <v>0</v>
      </c>
      <c r="AY130">
        <f t="shared" si="33"/>
        <v>0</v>
      </c>
      <c r="AZ130">
        <f t="shared" si="34"/>
        <v>0</v>
      </c>
      <c r="BA130">
        <f t="shared" si="35"/>
        <v>0</v>
      </c>
      <c r="BC130">
        <f t="shared" si="36"/>
        <v>128</v>
      </c>
      <c r="BE130">
        <f t="shared" si="38"/>
        <v>0</v>
      </c>
      <c r="BF130">
        <f t="shared" si="39"/>
        <v>0</v>
      </c>
      <c r="BH130" s="10">
        <f t="shared" si="40"/>
        <v>0</v>
      </c>
    </row>
    <row r="131" spans="1:60" x14ac:dyDescent="0.25">
      <c r="A131">
        <v>129</v>
      </c>
      <c r="B131" s="7">
        <v>129</v>
      </c>
      <c r="C131" t="s">
        <v>637</v>
      </c>
      <c r="D131" t="s">
        <v>401</v>
      </c>
      <c r="E131" s="2" t="str">
        <f t="shared" si="37"/>
        <v>Benjamin Peck</v>
      </c>
      <c r="F131" t="s">
        <v>652</v>
      </c>
      <c r="G131" s="8" t="s">
        <v>508</v>
      </c>
      <c r="H131" s="8" t="s">
        <v>26</v>
      </c>
      <c r="I131" s="2" t="s">
        <v>26</v>
      </c>
      <c r="J131">
        <v>3481631</v>
      </c>
      <c r="K131" t="s">
        <v>285</v>
      </c>
      <c r="L131" s="3">
        <v>38890</v>
      </c>
      <c r="M131" s="4">
        <f t="shared" ref="M131:M194" si="48">L131</f>
        <v>38890</v>
      </c>
      <c r="N131" s="7" t="str">
        <f>IF(M131&lt;=DATA!B$6,"S",IF(M131&lt;=DATA!B$5,"U20",IF(M131&lt;=DATA!B$4,"U17",IF(M131&lt;=DATA!B$3,"U15",IF(M131&lt;=DATA!B$2,"U13"," ")))))</f>
        <v>U20</v>
      </c>
      <c r="O131" s="7" t="str">
        <f t="shared" ref="O131:O194" si="49">IF(K131="sm","s",IF(K131="sw","s",LEFT(K131,3)))</f>
        <v>U20</v>
      </c>
      <c r="P131" s="7" t="str">
        <f t="shared" ref="P131:P194" si="50">IF(N131=" "," ",IF(N131=O131,"OK","Error"))</f>
        <v>OK</v>
      </c>
      <c r="X131" s="11"/>
      <c r="AS131" s="7" t="s">
        <v>47</v>
      </c>
      <c r="AT131" s="7">
        <f t="shared" ref="AT131:AT194" si="51">SUM(Y131:AR131)-AU131</f>
        <v>0</v>
      </c>
      <c r="AU131" t="b">
        <f t="shared" ref="AU131:AU194" si="52">IF(AV131=1,IF(AE131=1,IF(AF131=1,1)))</f>
        <v>0</v>
      </c>
      <c r="AV131">
        <f t="shared" ref="AV131:AV194" si="53">IF(N131="u13",1,IF(N131="u15",1,0))</f>
        <v>0</v>
      </c>
      <c r="AW131">
        <f t="shared" ref="AW131:AW194" si="54">IF(AT131=1,1,0)</f>
        <v>0</v>
      </c>
      <c r="AX131">
        <f t="shared" ref="AX131:AX194" si="55">IF(AT131=2,1,0)</f>
        <v>0</v>
      </c>
      <c r="AY131">
        <f t="shared" ref="AY131:AY194" si="56">IF(AT131=3,1,0)</f>
        <v>0</v>
      </c>
      <c r="AZ131">
        <f t="shared" ref="AZ131:AZ194" si="57">IF(AT131=4,1,0)</f>
        <v>0</v>
      </c>
      <c r="BA131">
        <f t="shared" ref="BA131:BA194" si="58">IF(AT131=5,1,0)</f>
        <v>0</v>
      </c>
      <c r="BC131">
        <f t="shared" ref="BC131:BC194" si="59">B131</f>
        <v>129</v>
      </c>
      <c r="BE131">
        <f t="shared" si="38"/>
        <v>0</v>
      </c>
      <c r="BF131">
        <f t="shared" si="39"/>
        <v>0</v>
      </c>
      <c r="BH131" s="10">
        <f t="shared" si="40"/>
        <v>0</v>
      </c>
    </row>
    <row r="132" spans="1:60" x14ac:dyDescent="0.25">
      <c r="A132">
        <v>130</v>
      </c>
      <c r="B132" s="7">
        <v>130</v>
      </c>
      <c r="C132" s="2" t="s">
        <v>26</v>
      </c>
      <c r="D132" s="2" t="s">
        <v>26</v>
      </c>
      <c r="E132" s="2" t="str">
        <f t="shared" ref="E132:E195" si="60">C132&amp;" "&amp;+D132</f>
        <v xml:space="preserve"> </v>
      </c>
      <c r="F132" s="2" t="s">
        <v>26</v>
      </c>
      <c r="G132" s="8" t="s">
        <v>26</v>
      </c>
      <c r="H132" s="8" t="s">
        <v>26</v>
      </c>
      <c r="I132" s="2" t="s">
        <v>26</v>
      </c>
      <c r="J132" s="2" t="s">
        <v>26</v>
      </c>
      <c r="K132" s="8" t="s">
        <v>26</v>
      </c>
      <c r="L132" s="127" t="s">
        <v>26</v>
      </c>
      <c r="M132" s="4" t="str">
        <f t="shared" si="48"/>
        <v/>
      </c>
      <c r="N132" s="7" t="str">
        <f>IF(M132&lt;=DATA!B$6,"S",IF(M132&lt;=DATA!B$5,"U20",IF(M132&lt;=DATA!B$4,"U17",IF(M132&lt;=DATA!B$3,"U15",IF(M132&lt;=DATA!B$2,"U13"," ")))))</f>
        <v xml:space="preserve"> </v>
      </c>
      <c r="O132" s="7" t="str">
        <f t="shared" si="49"/>
        <v/>
      </c>
      <c r="P132" s="7" t="str">
        <f t="shared" si="50"/>
        <v xml:space="preserve"> </v>
      </c>
      <c r="X132" s="11"/>
      <c r="AS132" s="7" t="s">
        <v>47</v>
      </c>
      <c r="AT132" s="7">
        <f t="shared" si="51"/>
        <v>0</v>
      </c>
      <c r="AU132" t="b">
        <f t="shared" si="52"/>
        <v>0</v>
      </c>
      <c r="AV132">
        <f t="shared" si="53"/>
        <v>0</v>
      </c>
      <c r="AW132">
        <f t="shared" si="54"/>
        <v>0</v>
      </c>
      <c r="AX132">
        <f t="shared" si="55"/>
        <v>0</v>
      </c>
      <c r="AY132">
        <f t="shared" si="56"/>
        <v>0</v>
      </c>
      <c r="AZ132">
        <f t="shared" si="57"/>
        <v>0</v>
      </c>
      <c r="BA132">
        <f t="shared" si="58"/>
        <v>0</v>
      </c>
      <c r="BC132">
        <f t="shared" si="59"/>
        <v>130</v>
      </c>
      <c r="BE132">
        <f t="shared" ref="BE132:BE195" si="61">IF(BD132=" ",0,IF(B132=0,1,0))</f>
        <v>0</v>
      </c>
      <c r="BF132">
        <f t="shared" ref="BF132:BF195" si="62">IF(S132="Y",1,0)</f>
        <v>0</v>
      </c>
      <c r="BH132" s="10">
        <f t="shared" ref="BH132:BH195" si="63">SUM(U132+V132-X132)</f>
        <v>0</v>
      </c>
    </row>
    <row r="133" spans="1:60" x14ac:dyDescent="0.25">
      <c r="A133">
        <v>131</v>
      </c>
      <c r="B133" s="7">
        <v>131</v>
      </c>
      <c r="C133" s="2" t="s">
        <v>26</v>
      </c>
      <c r="D133" s="2" t="s">
        <v>26</v>
      </c>
      <c r="E133" s="2" t="str">
        <f t="shared" si="60"/>
        <v xml:space="preserve"> </v>
      </c>
      <c r="F133" s="2" t="s">
        <v>26</v>
      </c>
      <c r="G133" s="8" t="s">
        <v>26</v>
      </c>
      <c r="H133" s="8" t="s">
        <v>26</v>
      </c>
      <c r="I133" s="2" t="s">
        <v>26</v>
      </c>
      <c r="J133" s="2" t="s">
        <v>26</v>
      </c>
      <c r="K133" s="8" t="s">
        <v>26</v>
      </c>
      <c r="L133" s="127" t="s">
        <v>26</v>
      </c>
      <c r="M133" s="4" t="str">
        <f t="shared" si="48"/>
        <v/>
      </c>
      <c r="N133" s="7" t="str">
        <f>IF(M133&lt;=DATA!B$6,"S",IF(M133&lt;=DATA!B$5,"U20",IF(M133&lt;=DATA!B$4,"U17",IF(M133&lt;=DATA!B$3,"U15",IF(M133&lt;=DATA!B$2,"U13"," ")))))</f>
        <v xml:space="preserve"> </v>
      </c>
      <c r="O133" s="7" t="str">
        <f t="shared" si="49"/>
        <v/>
      </c>
      <c r="P133" s="7" t="str">
        <f t="shared" si="50"/>
        <v xml:space="preserve"> </v>
      </c>
      <c r="X133" s="11"/>
      <c r="AS133" s="7" t="str">
        <f t="shared" ref="AS133:AS164" si="64">IF(K133="U13G","F",IF(K133="U15G","F",IF(K133="u17w","F",IF(K133="U20W","F",IF(K133="SW","F",IF(K133=" "," ","M"))))))</f>
        <v>M</v>
      </c>
      <c r="AT133" s="7">
        <f t="shared" si="51"/>
        <v>0</v>
      </c>
      <c r="AU133" t="b">
        <f t="shared" si="52"/>
        <v>0</v>
      </c>
      <c r="AV133">
        <f t="shared" si="53"/>
        <v>0</v>
      </c>
      <c r="AW133">
        <f t="shared" si="54"/>
        <v>0</v>
      </c>
      <c r="AX133">
        <f t="shared" si="55"/>
        <v>0</v>
      </c>
      <c r="AY133">
        <f t="shared" si="56"/>
        <v>0</v>
      </c>
      <c r="AZ133">
        <f t="shared" si="57"/>
        <v>0</v>
      </c>
      <c r="BA133">
        <f t="shared" si="58"/>
        <v>0</v>
      </c>
      <c r="BC133">
        <f t="shared" si="59"/>
        <v>131</v>
      </c>
      <c r="BE133">
        <f t="shared" si="61"/>
        <v>0</v>
      </c>
      <c r="BF133">
        <f t="shared" si="62"/>
        <v>0</v>
      </c>
      <c r="BH133" s="10">
        <f t="shared" si="63"/>
        <v>0</v>
      </c>
    </row>
    <row r="134" spans="1:60" x14ac:dyDescent="0.25">
      <c r="A134">
        <v>132</v>
      </c>
      <c r="B134" s="7">
        <v>132</v>
      </c>
      <c r="C134" s="2" t="s">
        <v>26</v>
      </c>
      <c r="D134" s="2" t="s">
        <v>26</v>
      </c>
      <c r="E134" s="2" t="str">
        <f t="shared" si="60"/>
        <v xml:space="preserve"> </v>
      </c>
      <c r="F134" s="2" t="s">
        <v>26</v>
      </c>
      <c r="G134" s="8" t="s">
        <v>26</v>
      </c>
      <c r="H134" s="8" t="s">
        <v>26</v>
      </c>
      <c r="I134" s="2" t="s">
        <v>26</v>
      </c>
      <c r="J134" s="2" t="s">
        <v>26</v>
      </c>
      <c r="K134" s="8" t="s">
        <v>26</v>
      </c>
      <c r="L134" s="127" t="s">
        <v>26</v>
      </c>
      <c r="M134" s="4" t="str">
        <f t="shared" si="48"/>
        <v/>
      </c>
      <c r="N134" s="7" t="str">
        <f>IF(M134&lt;=DATA!B$6,"S",IF(M134&lt;=DATA!B$5,"U20",IF(M134&lt;=DATA!B$4,"U17",IF(M134&lt;=DATA!B$3,"U15",IF(M134&lt;=DATA!B$2,"U13"," ")))))</f>
        <v xml:space="preserve"> </v>
      </c>
      <c r="O134" s="7" t="str">
        <f t="shared" si="49"/>
        <v/>
      </c>
      <c r="P134" s="7" t="str">
        <f t="shared" si="50"/>
        <v xml:space="preserve"> </v>
      </c>
      <c r="X134" s="11"/>
      <c r="AS134" s="7" t="str">
        <f t="shared" si="64"/>
        <v>M</v>
      </c>
      <c r="AT134" s="7">
        <f t="shared" si="51"/>
        <v>0</v>
      </c>
      <c r="AU134" t="b">
        <f t="shared" si="52"/>
        <v>0</v>
      </c>
      <c r="AV134">
        <f t="shared" si="53"/>
        <v>0</v>
      </c>
      <c r="AW134">
        <f t="shared" si="54"/>
        <v>0</v>
      </c>
      <c r="AX134">
        <f t="shared" si="55"/>
        <v>0</v>
      </c>
      <c r="AY134">
        <f t="shared" si="56"/>
        <v>0</v>
      </c>
      <c r="AZ134">
        <f t="shared" si="57"/>
        <v>0</v>
      </c>
      <c r="BA134">
        <f t="shared" si="58"/>
        <v>0</v>
      </c>
      <c r="BC134">
        <f t="shared" si="59"/>
        <v>132</v>
      </c>
      <c r="BE134">
        <f t="shared" si="61"/>
        <v>0</v>
      </c>
      <c r="BF134">
        <f t="shared" si="62"/>
        <v>0</v>
      </c>
      <c r="BH134" s="10">
        <f t="shared" si="63"/>
        <v>0</v>
      </c>
    </row>
    <row r="135" spans="1:60" x14ac:dyDescent="0.25">
      <c r="A135">
        <v>133</v>
      </c>
      <c r="B135" s="7">
        <v>133</v>
      </c>
      <c r="C135" s="2" t="s">
        <v>26</v>
      </c>
      <c r="D135" s="2" t="s">
        <v>26</v>
      </c>
      <c r="E135" s="2" t="str">
        <f t="shared" si="60"/>
        <v xml:space="preserve"> </v>
      </c>
      <c r="F135" s="2" t="s">
        <v>26</v>
      </c>
      <c r="G135" s="8" t="s">
        <v>26</v>
      </c>
      <c r="H135" s="8" t="s">
        <v>26</v>
      </c>
      <c r="I135" s="2" t="s">
        <v>26</v>
      </c>
      <c r="J135" s="2" t="s">
        <v>26</v>
      </c>
      <c r="K135" s="8" t="s">
        <v>26</v>
      </c>
      <c r="L135" s="127" t="s">
        <v>26</v>
      </c>
      <c r="M135" s="4" t="str">
        <f t="shared" si="48"/>
        <v/>
      </c>
      <c r="N135" s="7" t="str">
        <f>IF(M135&lt;=DATA!B$6,"S",IF(M135&lt;=DATA!B$5,"U20",IF(M135&lt;=DATA!B$4,"U17",IF(M135&lt;=DATA!B$3,"U15",IF(M135&lt;=DATA!B$2,"U13"," ")))))</f>
        <v xml:space="preserve"> </v>
      </c>
      <c r="O135" s="7" t="str">
        <f t="shared" si="49"/>
        <v/>
      </c>
      <c r="P135" s="7" t="str">
        <f t="shared" si="50"/>
        <v xml:space="preserve"> </v>
      </c>
      <c r="X135" s="11"/>
      <c r="AS135" s="7" t="str">
        <f t="shared" si="64"/>
        <v>M</v>
      </c>
      <c r="AT135" s="7">
        <f t="shared" si="51"/>
        <v>0</v>
      </c>
      <c r="AU135" t="b">
        <f t="shared" si="52"/>
        <v>0</v>
      </c>
      <c r="AV135">
        <f t="shared" si="53"/>
        <v>0</v>
      </c>
      <c r="AW135">
        <f t="shared" si="54"/>
        <v>0</v>
      </c>
      <c r="AX135">
        <f t="shared" si="55"/>
        <v>0</v>
      </c>
      <c r="AY135">
        <f t="shared" si="56"/>
        <v>0</v>
      </c>
      <c r="AZ135">
        <f t="shared" si="57"/>
        <v>0</v>
      </c>
      <c r="BA135">
        <f t="shared" si="58"/>
        <v>0</v>
      </c>
      <c r="BC135">
        <f t="shared" si="59"/>
        <v>133</v>
      </c>
      <c r="BE135">
        <f t="shared" si="61"/>
        <v>0</v>
      </c>
      <c r="BF135">
        <f t="shared" si="62"/>
        <v>0</v>
      </c>
      <c r="BH135" s="10">
        <f t="shared" si="63"/>
        <v>0</v>
      </c>
    </row>
    <row r="136" spans="1:60" x14ac:dyDescent="0.25">
      <c r="A136">
        <v>134</v>
      </c>
      <c r="B136" s="7">
        <v>134</v>
      </c>
      <c r="C136" s="2" t="s">
        <v>26</v>
      </c>
      <c r="D136" s="2" t="s">
        <v>26</v>
      </c>
      <c r="E136" s="2" t="str">
        <f t="shared" si="60"/>
        <v xml:space="preserve"> </v>
      </c>
      <c r="F136" s="2" t="s">
        <v>26</v>
      </c>
      <c r="G136" s="8" t="s">
        <v>26</v>
      </c>
      <c r="H136" s="8" t="s">
        <v>26</v>
      </c>
      <c r="I136" s="2" t="s">
        <v>26</v>
      </c>
      <c r="J136" s="2" t="s">
        <v>26</v>
      </c>
      <c r="K136" s="8" t="s">
        <v>26</v>
      </c>
      <c r="L136" s="127" t="s">
        <v>26</v>
      </c>
      <c r="M136" s="4" t="str">
        <f t="shared" si="48"/>
        <v/>
      </c>
      <c r="N136" s="7" t="str">
        <f>IF(M136&lt;=DATA!B$6,"S",IF(M136&lt;=DATA!B$5,"U20",IF(M136&lt;=DATA!B$4,"U17",IF(M136&lt;=DATA!B$3,"U15",IF(M136&lt;=DATA!B$2,"U13"," ")))))</f>
        <v xml:space="preserve"> </v>
      </c>
      <c r="O136" s="7" t="str">
        <f t="shared" si="49"/>
        <v/>
      </c>
      <c r="P136" s="7" t="str">
        <f t="shared" si="50"/>
        <v xml:space="preserve"> </v>
      </c>
      <c r="X136" s="11"/>
      <c r="AS136" s="7" t="str">
        <f t="shared" si="64"/>
        <v>M</v>
      </c>
      <c r="AT136" s="7">
        <f t="shared" si="51"/>
        <v>0</v>
      </c>
      <c r="AU136" t="b">
        <f t="shared" si="52"/>
        <v>0</v>
      </c>
      <c r="AV136">
        <f t="shared" si="53"/>
        <v>0</v>
      </c>
      <c r="AW136">
        <f t="shared" si="54"/>
        <v>0</v>
      </c>
      <c r="AX136">
        <f t="shared" si="55"/>
        <v>0</v>
      </c>
      <c r="AY136">
        <f t="shared" si="56"/>
        <v>0</v>
      </c>
      <c r="AZ136">
        <f t="shared" si="57"/>
        <v>0</v>
      </c>
      <c r="BA136">
        <f t="shared" si="58"/>
        <v>0</v>
      </c>
      <c r="BC136">
        <f t="shared" si="59"/>
        <v>134</v>
      </c>
      <c r="BE136">
        <f t="shared" si="61"/>
        <v>0</v>
      </c>
      <c r="BF136">
        <f t="shared" si="62"/>
        <v>0</v>
      </c>
      <c r="BH136" s="10">
        <f t="shared" si="63"/>
        <v>0</v>
      </c>
    </row>
    <row r="137" spans="1:60" x14ac:dyDescent="0.25">
      <c r="A137">
        <v>135</v>
      </c>
      <c r="B137" s="7">
        <v>135</v>
      </c>
      <c r="C137" s="2" t="s">
        <v>26</v>
      </c>
      <c r="D137" s="2" t="s">
        <v>26</v>
      </c>
      <c r="E137" s="2" t="str">
        <f t="shared" si="60"/>
        <v xml:space="preserve"> </v>
      </c>
      <c r="F137" s="2" t="s">
        <v>26</v>
      </c>
      <c r="G137" s="8" t="s">
        <v>26</v>
      </c>
      <c r="H137" s="8" t="s">
        <v>26</v>
      </c>
      <c r="I137" s="2" t="s">
        <v>26</v>
      </c>
      <c r="J137" s="2" t="s">
        <v>26</v>
      </c>
      <c r="K137" s="8" t="s">
        <v>26</v>
      </c>
      <c r="L137" s="127" t="s">
        <v>26</v>
      </c>
      <c r="M137" s="4" t="str">
        <f t="shared" si="48"/>
        <v/>
      </c>
      <c r="N137" s="7" t="str">
        <f>IF(M137&lt;=DATA!B$6,"S",IF(M137&lt;=DATA!B$5,"U20",IF(M137&lt;=DATA!B$4,"U17",IF(M137&lt;=DATA!B$3,"U15",IF(M137&lt;=DATA!B$2,"U13"," ")))))</f>
        <v xml:space="preserve"> </v>
      </c>
      <c r="O137" s="7" t="str">
        <f t="shared" si="49"/>
        <v/>
      </c>
      <c r="P137" s="7" t="str">
        <f t="shared" si="50"/>
        <v xml:space="preserve"> </v>
      </c>
      <c r="X137" s="11"/>
      <c r="AS137" s="7" t="str">
        <f t="shared" si="64"/>
        <v>M</v>
      </c>
      <c r="AT137" s="7">
        <f t="shared" si="51"/>
        <v>0</v>
      </c>
      <c r="AU137" t="b">
        <f t="shared" si="52"/>
        <v>0</v>
      </c>
      <c r="AV137">
        <f t="shared" si="53"/>
        <v>0</v>
      </c>
      <c r="AW137">
        <f t="shared" si="54"/>
        <v>0</v>
      </c>
      <c r="AX137">
        <f t="shared" si="55"/>
        <v>0</v>
      </c>
      <c r="AY137">
        <f t="shared" si="56"/>
        <v>0</v>
      </c>
      <c r="AZ137">
        <f t="shared" si="57"/>
        <v>0</v>
      </c>
      <c r="BA137">
        <f t="shared" si="58"/>
        <v>0</v>
      </c>
      <c r="BC137">
        <f t="shared" si="59"/>
        <v>135</v>
      </c>
      <c r="BE137">
        <f t="shared" si="61"/>
        <v>0</v>
      </c>
      <c r="BF137">
        <f t="shared" si="62"/>
        <v>0</v>
      </c>
      <c r="BH137" s="10">
        <f t="shared" si="63"/>
        <v>0</v>
      </c>
    </row>
    <row r="138" spans="1:60" x14ac:dyDescent="0.25">
      <c r="A138">
        <v>136</v>
      </c>
      <c r="B138" s="7">
        <v>136</v>
      </c>
      <c r="C138" s="2" t="s">
        <v>26</v>
      </c>
      <c r="D138" s="2" t="s">
        <v>26</v>
      </c>
      <c r="E138" s="2" t="str">
        <f t="shared" si="60"/>
        <v xml:space="preserve"> </v>
      </c>
      <c r="F138" s="2" t="s">
        <v>26</v>
      </c>
      <c r="G138" s="8" t="s">
        <v>26</v>
      </c>
      <c r="H138" s="8" t="s">
        <v>26</v>
      </c>
      <c r="I138" s="2" t="s">
        <v>26</v>
      </c>
      <c r="J138" s="2" t="s">
        <v>26</v>
      </c>
      <c r="K138" s="8" t="s">
        <v>26</v>
      </c>
      <c r="L138" s="127" t="s">
        <v>26</v>
      </c>
      <c r="M138" s="4" t="str">
        <f t="shared" si="48"/>
        <v/>
      </c>
      <c r="N138" s="7" t="str">
        <f>IF(M138&lt;=DATA!B$6,"S",IF(M138&lt;=DATA!B$5,"U20",IF(M138&lt;=DATA!B$4,"U17",IF(M138&lt;=DATA!B$3,"U15",IF(M138&lt;=DATA!B$2,"U13"," ")))))</f>
        <v xml:space="preserve"> </v>
      </c>
      <c r="O138" s="7" t="str">
        <f t="shared" si="49"/>
        <v/>
      </c>
      <c r="P138" s="7" t="str">
        <f t="shared" si="50"/>
        <v xml:space="preserve"> </v>
      </c>
      <c r="X138" s="11"/>
      <c r="AS138" s="7" t="str">
        <f t="shared" si="64"/>
        <v>M</v>
      </c>
      <c r="AT138" s="7">
        <f t="shared" si="51"/>
        <v>0</v>
      </c>
      <c r="AU138" t="b">
        <f t="shared" si="52"/>
        <v>0</v>
      </c>
      <c r="AV138">
        <f t="shared" si="53"/>
        <v>0</v>
      </c>
      <c r="AW138">
        <f t="shared" si="54"/>
        <v>0</v>
      </c>
      <c r="AX138">
        <f t="shared" si="55"/>
        <v>0</v>
      </c>
      <c r="AY138">
        <f t="shared" si="56"/>
        <v>0</v>
      </c>
      <c r="AZ138">
        <f t="shared" si="57"/>
        <v>0</v>
      </c>
      <c r="BA138">
        <f t="shared" si="58"/>
        <v>0</v>
      </c>
      <c r="BC138">
        <f t="shared" si="59"/>
        <v>136</v>
      </c>
      <c r="BE138">
        <f t="shared" si="61"/>
        <v>0</v>
      </c>
      <c r="BF138">
        <f t="shared" si="62"/>
        <v>0</v>
      </c>
      <c r="BH138" s="10">
        <f t="shared" si="63"/>
        <v>0</v>
      </c>
    </row>
    <row r="139" spans="1:60" x14ac:dyDescent="0.25">
      <c r="A139">
        <v>137</v>
      </c>
      <c r="B139" s="7">
        <v>137</v>
      </c>
      <c r="C139" s="2" t="s">
        <v>26</v>
      </c>
      <c r="D139" s="2" t="s">
        <v>26</v>
      </c>
      <c r="E139" s="2" t="str">
        <f t="shared" si="60"/>
        <v xml:space="preserve"> </v>
      </c>
      <c r="F139" s="2" t="s">
        <v>26</v>
      </c>
      <c r="G139" s="8" t="s">
        <v>26</v>
      </c>
      <c r="H139" s="8" t="s">
        <v>26</v>
      </c>
      <c r="I139" s="2" t="s">
        <v>26</v>
      </c>
      <c r="J139" s="2" t="s">
        <v>26</v>
      </c>
      <c r="K139" s="8" t="s">
        <v>26</v>
      </c>
      <c r="L139" s="127" t="s">
        <v>26</v>
      </c>
      <c r="M139" s="4" t="str">
        <f t="shared" si="48"/>
        <v/>
      </c>
      <c r="N139" s="7" t="str">
        <f>IF(M139&lt;=DATA!B$6,"S",IF(M139&lt;=DATA!B$5,"U20",IF(M139&lt;=DATA!B$4,"U17",IF(M139&lt;=DATA!B$3,"U15",IF(M139&lt;=DATA!B$2,"U13"," ")))))</f>
        <v xml:space="preserve"> </v>
      </c>
      <c r="O139" s="7" t="str">
        <f t="shared" si="49"/>
        <v/>
      </c>
      <c r="P139" s="7" t="str">
        <f t="shared" si="50"/>
        <v xml:space="preserve"> </v>
      </c>
      <c r="X139" s="11"/>
      <c r="AS139" s="7" t="str">
        <f t="shared" si="64"/>
        <v>M</v>
      </c>
      <c r="AT139" s="7">
        <f t="shared" si="51"/>
        <v>0</v>
      </c>
      <c r="AU139" t="b">
        <f t="shared" si="52"/>
        <v>0</v>
      </c>
      <c r="AV139">
        <f t="shared" si="53"/>
        <v>0</v>
      </c>
      <c r="AW139">
        <f t="shared" si="54"/>
        <v>0</v>
      </c>
      <c r="AX139">
        <f t="shared" si="55"/>
        <v>0</v>
      </c>
      <c r="AY139">
        <f t="shared" si="56"/>
        <v>0</v>
      </c>
      <c r="AZ139">
        <f t="shared" si="57"/>
        <v>0</v>
      </c>
      <c r="BA139">
        <f t="shared" si="58"/>
        <v>0</v>
      </c>
      <c r="BC139">
        <f t="shared" si="59"/>
        <v>137</v>
      </c>
      <c r="BE139">
        <f t="shared" si="61"/>
        <v>0</v>
      </c>
      <c r="BF139">
        <f t="shared" si="62"/>
        <v>0</v>
      </c>
      <c r="BH139" s="10">
        <f t="shared" si="63"/>
        <v>0</v>
      </c>
    </row>
    <row r="140" spans="1:60" x14ac:dyDescent="0.25">
      <c r="A140">
        <v>138</v>
      </c>
      <c r="B140" s="7">
        <v>138</v>
      </c>
      <c r="C140" s="2" t="s">
        <v>26</v>
      </c>
      <c r="D140" s="2" t="s">
        <v>26</v>
      </c>
      <c r="E140" s="2" t="str">
        <f t="shared" si="60"/>
        <v xml:space="preserve"> </v>
      </c>
      <c r="F140" s="2" t="s">
        <v>26</v>
      </c>
      <c r="G140" s="8" t="s">
        <v>26</v>
      </c>
      <c r="H140" s="8" t="s">
        <v>26</v>
      </c>
      <c r="I140" s="2" t="s">
        <v>26</v>
      </c>
      <c r="J140" s="2" t="s">
        <v>26</v>
      </c>
      <c r="K140" s="8" t="s">
        <v>26</v>
      </c>
      <c r="L140" s="127" t="s">
        <v>26</v>
      </c>
      <c r="M140" s="4" t="str">
        <f t="shared" si="48"/>
        <v/>
      </c>
      <c r="N140" s="7" t="str">
        <f>IF(M140&lt;=DATA!B$6,"S",IF(M140&lt;=DATA!B$5,"U20",IF(M140&lt;=DATA!B$4,"U17",IF(M140&lt;=DATA!B$3,"U15",IF(M140&lt;=DATA!B$2,"U13"," ")))))</f>
        <v xml:space="preserve"> </v>
      </c>
      <c r="O140" s="7" t="str">
        <f t="shared" si="49"/>
        <v/>
      </c>
      <c r="P140" s="7" t="str">
        <f t="shared" si="50"/>
        <v xml:space="preserve"> </v>
      </c>
      <c r="X140" s="11"/>
      <c r="AS140" s="7" t="str">
        <f t="shared" si="64"/>
        <v>M</v>
      </c>
      <c r="AT140" s="7">
        <f t="shared" si="51"/>
        <v>0</v>
      </c>
      <c r="AU140" t="b">
        <f t="shared" si="52"/>
        <v>0</v>
      </c>
      <c r="AV140">
        <f t="shared" si="53"/>
        <v>0</v>
      </c>
      <c r="AW140">
        <f t="shared" si="54"/>
        <v>0</v>
      </c>
      <c r="AX140">
        <f t="shared" si="55"/>
        <v>0</v>
      </c>
      <c r="AY140">
        <f t="shared" si="56"/>
        <v>0</v>
      </c>
      <c r="AZ140">
        <f t="shared" si="57"/>
        <v>0</v>
      </c>
      <c r="BA140">
        <f t="shared" si="58"/>
        <v>0</v>
      </c>
      <c r="BC140">
        <f t="shared" si="59"/>
        <v>138</v>
      </c>
      <c r="BE140">
        <f t="shared" si="61"/>
        <v>0</v>
      </c>
      <c r="BF140">
        <f t="shared" si="62"/>
        <v>0</v>
      </c>
      <c r="BH140" s="10">
        <f t="shared" si="63"/>
        <v>0</v>
      </c>
    </row>
    <row r="141" spans="1:60" x14ac:dyDescent="0.25">
      <c r="A141">
        <v>139</v>
      </c>
      <c r="B141" s="7">
        <v>139</v>
      </c>
      <c r="C141" t="s">
        <v>625</v>
      </c>
      <c r="D141" t="s">
        <v>626</v>
      </c>
      <c r="E141" s="2" t="str">
        <f t="shared" si="60"/>
        <v>Mickey Ayling</v>
      </c>
      <c r="F141" t="s">
        <v>652</v>
      </c>
      <c r="G141" s="8" t="s">
        <v>508</v>
      </c>
      <c r="H141" s="8"/>
      <c r="I141" s="2" t="s">
        <v>26</v>
      </c>
      <c r="J141">
        <v>3701863</v>
      </c>
      <c r="K141" s="8"/>
      <c r="L141" s="3">
        <v>38973</v>
      </c>
      <c r="M141" s="4">
        <f t="shared" si="48"/>
        <v>38973</v>
      </c>
      <c r="N141" s="7" t="str">
        <f>IF(M141&lt;=DATA!B$6,"S",IF(M141&lt;=DATA!B$5,"U20",IF(M141&lt;=DATA!B$4,"U17",IF(M141&lt;=DATA!B$3,"U15",IF(M141&lt;=DATA!B$2,"U13"," ")))))</f>
        <v>U17</v>
      </c>
      <c r="O141" s="7" t="str">
        <f t="shared" si="49"/>
        <v/>
      </c>
      <c r="P141" s="7" t="str">
        <f t="shared" si="50"/>
        <v>Error</v>
      </c>
      <c r="X141" s="11"/>
      <c r="AS141" s="7" t="str">
        <f t="shared" si="64"/>
        <v>M</v>
      </c>
      <c r="AT141" s="7">
        <f t="shared" si="51"/>
        <v>0</v>
      </c>
      <c r="AU141" t="b">
        <f t="shared" si="52"/>
        <v>0</v>
      </c>
      <c r="AV141">
        <f t="shared" si="53"/>
        <v>0</v>
      </c>
      <c r="AW141">
        <f t="shared" si="54"/>
        <v>0</v>
      </c>
      <c r="AX141">
        <f t="shared" si="55"/>
        <v>0</v>
      </c>
      <c r="AY141">
        <f t="shared" si="56"/>
        <v>0</v>
      </c>
      <c r="AZ141">
        <f t="shared" si="57"/>
        <v>0</v>
      </c>
      <c r="BA141">
        <f t="shared" si="58"/>
        <v>0</v>
      </c>
      <c r="BC141">
        <f t="shared" si="59"/>
        <v>139</v>
      </c>
      <c r="BE141">
        <f t="shared" si="61"/>
        <v>0</v>
      </c>
      <c r="BF141">
        <f t="shared" si="62"/>
        <v>0</v>
      </c>
      <c r="BH141" s="10">
        <f t="shared" si="63"/>
        <v>0</v>
      </c>
    </row>
    <row r="142" spans="1:60" x14ac:dyDescent="0.25">
      <c r="A142">
        <v>140</v>
      </c>
      <c r="B142" s="7">
        <v>140</v>
      </c>
      <c r="C142" s="2" t="s">
        <v>26</v>
      </c>
      <c r="D142" s="2" t="s">
        <v>26</v>
      </c>
      <c r="E142" s="2" t="str">
        <f t="shared" si="60"/>
        <v xml:space="preserve"> </v>
      </c>
      <c r="F142" s="2" t="s">
        <v>26</v>
      </c>
      <c r="G142" s="8" t="s">
        <v>26</v>
      </c>
      <c r="H142" s="8" t="s">
        <v>26</v>
      </c>
      <c r="I142" s="2" t="s">
        <v>26</v>
      </c>
      <c r="J142" s="2" t="s">
        <v>26</v>
      </c>
      <c r="K142" s="8" t="s">
        <v>26</v>
      </c>
      <c r="L142" s="127" t="s">
        <v>26</v>
      </c>
      <c r="M142" s="100" t="s">
        <v>26</v>
      </c>
      <c r="N142" s="7" t="str">
        <f>IF(M142&lt;=DATA!B$6,"S",IF(M142&lt;=DATA!B$5,"U20",IF(M142&lt;=DATA!B$4,"U17",IF(M142&lt;=DATA!B$3,"U15",IF(M142&lt;=DATA!B$2,"U13"," ")))))</f>
        <v xml:space="preserve"> </v>
      </c>
      <c r="O142" s="7" t="str">
        <f t="shared" si="49"/>
        <v/>
      </c>
      <c r="P142" s="7" t="str">
        <f t="shared" si="50"/>
        <v xml:space="preserve"> </v>
      </c>
      <c r="X142" s="11"/>
      <c r="AS142" s="7" t="str">
        <f t="shared" si="64"/>
        <v>M</v>
      </c>
      <c r="AT142" s="7">
        <f t="shared" si="51"/>
        <v>0</v>
      </c>
      <c r="AU142" t="b">
        <f t="shared" si="52"/>
        <v>0</v>
      </c>
      <c r="AV142">
        <f t="shared" si="53"/>
        <v>0</v>
      </c>
      <c r="AW142">
        <f t="shared" si="54"/>
        <v>0</v>
      </c>
      <c r="AX142">
        <f t="shared" si="55"/>
        <v>0</v>
      </c>
      <c r="AY142">
        <f t="shared" si="56"/>
        <v>0</v>
      </c>
      <c r="AZ142">
        <f t="shared" si="57"/>
        <v>0</v>
      </c>
      <c r="BA142">
        <f t="shared" si="58"/>
        <v>0</v>
      </c>
      <c r="BC142">
        <f t="shared" si="59"/>
        <v>140</v>
      </c>
      <c r="BE142">
        <f t="shared" si="61"/>
        <v>0</v>
      </c>
      <c r="BF142">
        <f t="shared" si="62"/>
        <v>0</v>
      </c>
      <c r="BH142" s="10">
        <f t="shared" si="63"/>
        <v>0</v>
      </c>
    </row>
    <row r="143" spans="1:60" x14ac:dyDescent="0.25">
      <c r="A143">
        <v>141</v>
      </c>
      <c r="B143" s="7">
        <v>141</v>
      </c>
      <c r="C143" t="s">
        <v>1041</v>
      </c>
      <c r="D143" t="s">
        <v>1042</v>
      </c>
      <c r="E143" s="2" t="str">
        <f t="shared" si="60"/>
        <v>Jacob Trangmar</v>
      </c>
      <c r="F143" t="s">
        <v>652</v>
      </c>
      <c r="G143" s="8" t="s">
        <v>508</v>
      </c>
      <c r="H143" s="8"/>
      <c r="I143" s="2" t="s">
        <v>26</v>
      </c>
      <c r="J143">
        <v>3794292</v>
      </c>
      <c r="K143" s="8"/>
      <c r="L143" s="3">
        <v>39217</v>
      </c>
      <c r="M143" s="4">
        <f t="shared" si="48"/>
        <v>39217</v>
      </c>
      <c r="N143" s="7" t="str">
        <f>IF(M143&lt;=DATA!B$6,"S",IF(M143&lt;=DATA!B$5,"U20",IF(M143&lt;=DATA!B$4,"U17",IF(M143&lt;=DATA!B$3,"U15",IF(M143&lt;=DATA!B$2,"U13"," ")))))</f>
        <v>U17</v>
      </c>
      <c r="O143" s="7" t="str">
        <f t="shared" si="49"/>
        <v/>
      </c>
      <c r="P143" s="7" t="str">
        <f t="shared" si="50"/>
        <v>Error</v>
      </c>
      <c r="X143" s="11"/>
      <c r="AS143" s="7" t="str">
        <f t="shared" si="64"/>
        <v>M</v>
      </c>
      <c r="AT143" s="7">
        <f t="shared" si="51"/>
        <v>0</v>
      </c>
      <c r="AU143" t="b">
        <f t="shared" si="52"/>
        <v>0</v>
      </c>
      <c r="AV143">
        <f t="shared" si="53"/>
        <v>0</v>
      </c>
      <c r="AW143">
        <f t="shared" si="54"/>
        <v>0</v>
      </c>
      <c r="AX143">
        <f t="shared" si="55"/>
        <v>0</v>
      </c>
      <c r="AY143">
        <f t="shared" si="56"/>
        <v>0</v>
      </c>
      <c r="AZ143">
        <f t="shared" si="57"/>
        <v>0</v>
      </c>
      <c r="BA143">
        <f t="shared" si="58"/>
        <v>0</v>
      </c>
      <c r="BC143">
        <f t="shared" si="59"/>
        <v>141</v>
      </c>
      <c r="BE143">
        <f t="shared" si="61"/>
        <v>0</v>
      </c>
      <c r="BF143">
        <f t="shared" si="62"/>
        <v>0</v>
      </c>
      <c r="BH143" s="10">
        <f t="shared" si="63"/>
        <v>0</v>
      </c>
    </row>
    <row r="144" spans="1:60" x14ac:dyDescent="0.25">
      <c r="A144">
        <v>142</v>
      </c>
      <c r="B144" s="7">
        <v>142</v>
      </c>
      <c r="C144" s="2" t="s">
        <v>26</v>
      </c>
      <c r="D144" s="2" t="s">
        <v>26</v>
      </c>
      <c r="E144" s="2" t="str">
        <f t="shared" si="60"/>
        <v xml:space="preserve"> </v>
      </c>
      <c r="F144" s="2" t="s">
        <v>26</v>
      </c>
      <c r="G144" s="8" t="s">
        <v>26</v>
      </c>
      <c r="H144" s="8" t="s">
        <v>26</v>
      </c>
      <c r="I144" s="2" t="s">
        <v>26</v>
      </c>
      <c r="J144" s="2" t="s">
        <v>26</v>
      </c>
      <c r="K144" s="8" t="s">
        <v>26</v>
      </c>
      <c r="L144" s="127" t="s">
        <v>26</v>
      </c>
      <c r="M144" s="4" t="str">
        <f t="shared" si="48"/>
        <v/>
      </c>
      <c r="N144" s="7" t="str">
        <f>IF(M144&lt;=DATA!B$6,"S",IF(M144&lt;=DATA!B$5,"U20",IF(M144&lt;=DATA!B$4,"U17",IF(M144&lt;=DATA!B$3,"U15",IF(M144&lt;=DATA!B$2,"U13"," ")))))</f>
        <v xml:space="preserve"> </v>
      </c>
      <c r="O144" s="7" t="str">
        <f t="shared" si="49"/>
        <v/>
      </c>
      <c r="P144" s="7" t="str">
        <f t="shared" si="50"/>
        <v xml:space="preserve"> </v>
      </c>
      <c r="X144" s="11"/>
      <c r="AS144" s="7" t="str">
        <f t="shared" si="64"/>
        <v>M</v>
      </c>
      <c r="AT144" s="7">
        <f t="shared" si="51"/>
        <v>0</v>
      </c>
      <c r="AU144" t="b">
        <f t="shared" si="52"/>
        <v>0</v>
      </c>
      <c r="AV144">
        <f t="shared" si="53"/>
        <v>0</v>
      </c>
      <c r="AW144">
        <f t="shared" si="54"/>
        <v>0</v>
      </c>
      <c r="AX144">
        <f t="shared" si="55"/>
        <v>0</v>
      </c>
      <c r="AY144">
        <f t="shared" si="56"/>
        <v>0</v>
      </c>
      <c r="AZ144">
        <f t="shared" si="57"/>
        <v>0</v>
      </c>
      <c r="BA144">
        <f t="shared" si="58"/>
        <v>0</v>
      </c>
      <c r="BC144">
        <f t="shared" si="59"/>
        <v>142</v>
      </c>
      <c r="BE144">
        <f t="shared" si="61"/>
        <v>0</v>
      </c>
      <c r="BF144">
        <f t="shared" si="62"/>
        <v>0</v>
      </c>
      <c r="BH144" s="10">
        <f t="shared" si="63"/>
        <v>0</v>
      </c>
    </row>
    <row r="145" spans="1:60" x14ac:dyDescent="0.25">
      <c r="A145">
        <v>143</v>
      </c>
      <c r="B145" s="7">
        <v>143</v>
      </c>
      <c r="C145" s="2" t="s">
        <v>26</v>
      </c>
      <c r="D145" s="2" t="s">
        <v>26</v>
      </c>
      <c r="E145" s="2" t="str">
        <f t="shared" si="60"/>
        <v xml:space="preserve"> </v>
      </c>
      <c r="F145" s="2" t="s">
        <v>26</v>
      </c>
      <c r="G145" s="8" t="s">
        <v>26</v>
      </c>
      <c r="H145" s="8" t="s">
        <v>26</v>
      </c>
      <c r="I145" s="2" t="s">
        <v>26</v>
      </c>
      <c r="J145" s="2" t="s">
        <v>26</v>
      </c>
      <c r="K145" s="8" t="s">
        <v>26</v>
      </c>
      <c r="L145" s="127" t="s">
        <v>26</v>
      </c>
      <c r="M145" s="4" t="str">
        <f t="shared" si="48"/>
        <v/>
      </c>
      <c r="N145" s="7" t="str">
        <f>IF(M145&lt;=DATA!B$6,"S",IF(M145&lt;=DATA!B$5,"U20",IF(M145&lt;=DATA!B$4,"U17",IF(M145&lt;=DATA!B$3,"U15",IF(M145&lt;=DATA!B$2,"U13"," ")))))</f>
        <v xml:space="preserve"> </v>
      </c>
      <c r="O145" s="7" t="str">
        <f t="shared" si="49"/>
        <v/>
      </c>
      <c r="P145" s="7" t="str">
        <f t="shared" si="50"/>
        <v xml:space="preserve"> </v>
      </c>
      <c r="X145" s="11"/>
      <c r="AS145" s="7" t="str">
        <f t="shared" si="64"/>
        <v>M</v>
      </c>
      <c r="AT145" s="7">
        <f t="shared" si="51"/>
        <v>0</v>
      </c>
      <c r="AU145" t="b">
        <f t="shared" si="52"/>
        <v>0</v>
      </c>
      <c r="AV145">
        <f t="shared" si="53"/>
        <v>0</v>
      </c>
      <c r="AW145">
        <f t="shared" si="54"/>
        <v>0</v>
      </c>
      <c r="AX145">
        <f t="shared" si="55"/>
        <v>0</v>
      </c>
      <c r="AY145">
        <f t="shared" si="56"/>
        <v>0</v>
      </c>
      <c r="AZ145">
        <f t="shared" si="57"/>
        <v>0</v>
      </c>
      <c r="BA145">
        <f t="shared" si="58"/>
        <v>0</v>
      </c>
      <c r="BC145">
        <f t="shared" si="59"/>
        <v>143</v>
      </c>
      <c r="BE145">
        <f t="shared" si="61"/>
        <v>0</v>
      </c>
      <c r="BF145">
        <f t="shared" si="62"/>
        <v>0</v>
      </c>
      <c r="BH145" s="10">
        <f t="shared" si="63"/>
        <v>0</v>
      </c>
    </row>
    <row r="146" spans="1:60" x14ac:dyDescent="0.25">
      <c r="A146">
        <v>144</v>
      </c>
      <c r="B146" s="7">
        <v>144</v>
      </c>
      <c r="C146" t="s">
        <v>1043</v>
      </c>
      <c r="D146" t="s">
        <v>1044</v>
      </c>
      <c r="E146" s="2" t="str">
        <f t="shared" si="60"/>
        <v>Tyler Weaver</v>
      </c>
      <c r="F146" t="s">
        <v>663</v>
      </c>
      <c r="G146" s="8" t="s">
        <v>508</v>
      </c>
      <c r="H146" s="8" t="s">
        <v>509</v>
      </c>
      <c r="I146" t="s">
        <v>663</v>
      </c>
      <c r="K146" s="8"/>
      <c r="L146" s="3">
        <v>38805</v>
      </c>
      <c r="M146" s="4">
        <f t="shared" si="48"/>
        <v>38805</v>
      </c>
      <c r="N146" s="7" t="str">
        <f>IF(M146&lt;=DATA!B$6,"S",IF(M146&lt;=DATA!B$5,"U20",IF(M146&lt;=DATA!B$4,"U17",IF(M146&lt;=DATA!B$3,"U15",IF(M146&lt;=DATA!B$2,"U13"," ")))))</f>
        <v>U20</v>
      </c>
      <c r="O146" s="7" t="str">
        <f t="shared" si="49"/>
        <v/>
      </c>
      <c r="P146" s="7" t="str">
        <f t="shared" si="50"/>
        <v>Error</v>
      </c>
      <c r="X146" s="11"/>
      <c r="AS146" s="7" t="str">
        <f t="shared" si="64"/>
        <v>M</v>
      </c>
      <c r="AT146" s="7">
        <f t="shared" si="51"/>
        <v>0</v>
      </c>
      <c r="AU146" t="b">
        <f t="shared" si="52"/>
        <v>0</v>
      </c>
      <c r="AV146">
        <f t="shared" si="53"/>
        <v>0</v>
      </c>
      <c r="AW146">
        <f t="shared" si="54"/>
        <v>0</v>
      </c>
      <c r="AX146">
        <f t="shared" si="55"/>
        <v>0</v>
      </c>
      <c r="AY146">
        <f t="shared" si="56"/>
        <v>0</v>
      </c>
      <c r="AZ146">
        <f t="shared" si="57"/>
        <v>0</v>
      </c>
      <c r="BA146">
        <f t="shared" si="58"/>
        <v>0</v>
      </c>
      <c r="BC146">
        <f t="shared" si="59"/>
        <v>144</v>
      </c>
      <c r="BE146">
        <f t="shared" si="61"/>
        <v>0</v>
      </c>
      <c r="BF146">
        <f t="shared" si="62"/>
        <v>0</v>
      </c>
      <c r="BH146" s="10">
        <f t="shared" si="63"/>
        <v>0</v>
      </c>
    </row>
    <row r="147" spans="1:60" x14ac:dyDescent="0.25">
      <c r="A147">
        <v>145</v>
      </c>
      <c r="B147" s="7">
        <v>145</v>
      </c>
      <c r="C147" s="2" t="s">
        <v>26</v>
      </c>
      <c r="D147" s="2" t="s">
        <v>26</v>
      </c>
      <c r="E147" s="2" t="str">
        <f t="shared" si="60"/>
        <v xml:space="preserve"> </v>
      </c>
      <c r="F147" s="2" t="s">
        <v>26</v>
      </c>
      <c r="G147" s="8" t="s">
        <v>26</v>
      </c>
      <c r="H147" s="8" t="s">
        <v>26</v>
      </c>
      <c r="I147" s="2" t="s">
        <v>26</v>
      </c>
      <c r="J147" s="2" t="s">
        <v>26</v>
      </c>
      <c r="K147" s="8" t="s">
        <v>26</v>
      </c>
      <c r="L147" s="127" t="s">
        <v>26</v>
      </c>
      <c r="M147" s="4" t="str">
        <f t="shared" si="48"/>
        <v/>
      </c>
      <c r="N147" s="7" t="str">
        <f>IF(M147&lt;=DATA!B$6,"S",IF(M147&lt;=DATA!B$5,"U20",IF(M147&lt;=DATA!B$4,"U17",IF(M147&lt;=DATA!B$3,"U15",IF(M147&lt;=DATA!B$2,"U13"," ")))))</f>
        <v xml:space="preserve"> </v>
      </c>
      <c r="O147" s="7" t="str">
        <f t="shared" si="49"/>
        <v/>
      </c>
      <c r="P147" s="7" t="str">
        <f t="shared" si="50"/>
        <v xml:space="preserve"> </v>
      </c>
      <c r="X147" s="11"/>
      <c r="AS147" s="7" t="str">
        <f t="shared" si="64"/>
        <v>M</v>
      </c>
      <c r="AT147" s="7">
        <f t="shared" si="51"/>
        <v>0</v>
      </c>
      <c r="AU147" t="b">
        <f t="shared" si="52"/>
        <v>0</v>
      </c>
      <c r="AV147">
        <f t="shared" si="53"/>
        <v>0</v>
      </c>
      <c r="AW147">
        <f t="shared" si="54"/>
        <v>0</v>
      </c>
      <c r="AX147">
        <f t="shared" si="55"/>
        <v>0</v>
      </c>
      <c r="AY147">
        <f t="shared" si="56"/>
        <v>0</v>
      </c>
      <c r="AZ147">
        <f t="shared" si="57"/>
        <v>0</v>
      </c>
      <c r="BA147">
        <f t="shared" si="58"/>
        <v>0</v>
      </c>
      <c r="BC147">
        <f t="shared" si="59"/>
        <v>145</v>
      </c>
      <c r="BE147">
        <f t="shared" si="61"/>
        <v>0</v>
      </c>
      <c r="BF147">
        <f t="shared" si="62"/>
        <v>0</v>
      </c>
      <c r="BH147" s="10">
        <f t="shared" si="63"/>
        <v>0</v>
      </c>
    </row>
    <row r="148" spans="1:60" x14ac:dyDescent="0.25">
      <c r="A148">
        <v>146</v>
      </c>
      <c r="B148" s="7">
        <v>146</v>
      </c>
      <c r="C148" s="2" t="s">
        <v>26</v>
      </c>
      <c r="D148" s="2" t="s">
        <v>26</v>
      </c>
      <c r="E148" s="2" t="str">
        <f t="shared" si="60"/>
        <v xml:space="preserve"> </v>
      </c>
      <c r="F148" s="2" t="s">
        <v>26</v>
      </c>
      <c r="G148" s="8" t="s">
        <v>26</v>
      </c>
      <c r="H148" s="8" t="s">
        <v>26</v>
      </c>
      <c r="I148" s="2" t="s">
        <v>26</v>
      </c>
      <c r="J148" s="2" t="s">
        <v>26</v>
      </c>
      <c r="K148" s="8" t="s">
        <v>26</v>
      </c>
      <c r="L148" s="127" t="s">
        <v>26</v>
      </c>
      <c r="M148" s="4" t="str">
        <f t="shared" si="48"/>
        <v/>
      </c>
      <c r="N148" s="7" t="str">
        <f>IF(M148&lt;=DATA!B$6,"S",IF(M148&lt;=DATA!B$5,"U20",IF(M148&lt;=DATA!B$4,"U17",IF(M148&lt;=DATA!B$3,"U15",IF(M148&lt;=DATA!B$2,"U13"," ")))))</f>
        <v xml:space="preserve"> </v>
      </c>
      <c r="O148" s="7" t="str">
        <f t="shared" si="49"/>
        <v/>
      </c>
      <c r="P148" s="7" t="str">
        <f t="shared" si="50"/>
        <v xml:space="preserve"> </v>
      </c>
      <c r="X148" s="11"/>
      <c r="AS148" s="7" t="str">
        <f t="shared" si="64"/>
        <v>M</v>
      </c>
      <c r="AT148" s="7">
        <f t="shared" si="51"/>
        <v>0</v>
      </c>
      <c r="AU148" t="b">
        <f t="shared" si="52"/>
        <v>0</v>
      </c>
      <c r="AV148">
        <f t="shared" si="53"/>
        <v>0</v>
      </c>
      <c r="AW148">
        <f t="shared" si="54"/>
        <v>0</v>
      </c>
      <c r="AX148">
        <f t="shared" si="55"/>
        <v>0</v>
      </c>
      <c r="AY148">
        <f t="shared" si="56"/>
        <v>0</v>
      </c>
      <c r="AZ148">
        <f t="shared" si="57"/>
        <v>0</v>
      </c>
      <c r="BA148">
        <f t="shared" si="58"/>
        <v>0</v>
      </c>
      <c r="BC148">
        <f t="shared" si="59"/>
        <v>146</v>
      </c>
      <c r="BE148">
        <f t="shared" si="61"/>
        <v>0</v>
      </c>
      <c r="BF148">
        <f t="shared" si="62"/>
        <v>0</v>
      </c>
      <c r="BH148" s="10">
        <f t="shared" si="63"/>
        <v>0</v>
      </c>
    </row>
    <row r="149" spans="1:60" x14ac:dyDescent="0.25">
      <c r="A149">
        <v>147</v>
      </c>
      <c r="B149" s="7">
        <v>147</v>
      </c>
      <c r="C149" s="2" t="s">
        <v>26</v>
      </c>
      <c r="D149" s="2" t="s">
        <v>26</v>
      </c>
      <c r="E149" s="2" t="str">
        <f t="shared" si="60"/>
        <v xml:space="preserve"> </v>
      </c>
      <c r="F149" s="2" t="s">
        <v>26</v>
      </c>
      <c r="G149" s="8" t="s">
        <v>26</v>
      </c>
      <c r="H149" s="8" t="s">
        <v>26</v>
      </c>
      <c r="I149" s="2" t="s">
        <v>26</v>
      </c>
      <c r="J149" s="2" t="s">
        <v>26</v>
      </c>
      <c r="K149" s="8" t="s">
        <v>26</v>
      </c>
      <c r="L149" s="127" t="s">
        <v>26</v>
      </c>
      <c r="M149" s="4" t="str">
        <f t="shared" si="48"/>
        <v/>
      </c>
      <c r="N149" s="7" t="str">
        <f>IF(M149&lt;=DATA!B$6,"S",IF(M149&lt;=DATA!B$5,"U20",IF(M149&lt;=DATA!B$4,"U17",IF(M149&lt;=DATA!B$3,"U15",IF(M149&lt;=DATA!B$2,"U13"," ")))))</f>
        <v xml:space="preserve"> </v>
      </c>
      <c r="O149" s="7" t="str">
        <f t="shared" si="49"/>
        <v/>
      </c>
      <c r="P149" s="7" t="str">
        <f t="shared" si="50"/>
        <v xml:space="preserve"> </v>
      </c>
      <c r="X149" s="11"/>
      <c r="AS149" s="7" t="str">
        <f t="shared" si="64"/>
        <v>M</v>
      </c>
      <c r="AT149" s="7">
        <f t="shared" si="51"/>
        <v>0</v>
      </c>
      <c r="AU149" t="b">
        <f t="shared" si="52"/>
        <v>0</v>
      </c>
      <c r="AV149">
        <f t="shared" si="53"/>
        <v>0</v>
      </c>
      <c r="AW149">
        <f t="shared" si="54"/>
        <v>0</v>
      </c>
      <c r="AX149">
        <f t="shared" si="55"/>
        <v>0</v>
      </c>
      <c r="AY149">
        <f t="shared" si="56"/>
        <v>0</v>
      </c>
      <c r="AZ149">
        <f t="shared" si="57"/>
        <v>0</v>
      </c>
      <c r="BA149">
        <f t="shared" si="58"/>
        <v>0</v>
      </c>
      <c r="BC149">
        <f t="shared" si="59"/>
        <v>147</v>
      </c>
      <c r="BE149">
        <f t="shared" si="61"/>
        <v>0</v>
      </c>
      <c r="BF149">
        <f t="shared" si="62"/>
        <v>0</v>
      </c>
      <c r="BH149" s="10">
        <f t="shared" si="63"/>
        <v>0</v>
      </c>
    </row>
    <row r="150" spans="1:60" x14ac:dyDescent="0.25">
      <c r="A150">
        <v>148</v>
      </c>
      <c r="B150" s="7">
        <v>148</v>
      </c>
      <c r="C150" s="2" t="s">
        <v>26</v>
      </c>
      <c r="D150" s="2" t="s">
        <v>26</v>
      </c>
      <c r="E150" s="2" t="str">
        <f t="shared" si="60"/>
        <v xml:space="preserve"> </v>
      </c>
      <c r="F150" s="2" t="s">
        <v>26</v>
      </c>
      <c r="G150" s="8" t="s">
        <v>26</v>
      </c>
      <c r="H150" s="8" t="s">
        <v>26</v>
      </c>
      <c r="I150" s="2" t="s">
        <v>26</v>
      </c>
      <c r="J150" s="2" t="s">
        <v>26</v>
      </c>
      <c r="K150" s="8" t="s">
        <v>26</v>
      </c>
      <c r="L150" s="127" t="s">
        <v>26</v>
      </c>
      <c r="M150" s="4" t="str">
        <f t="shared" si="48"/>
        <v/>
      </c>
      <c r="N150" s="7" t="str">
        <f>IF(M150&lt;=DATA!B$6,"S",IF(M150&lt;=DATA!B$5,"U20",IF(M150&lt;=DATA!B$4,"U17",IF(M150&lt;=DATA!B$3,"U15",IF(M150&lt;=DATA!B$2,"U13"," ")))))</f>
        <v xml:space="preserve"> </v>
      </c>
      <c r="O150" s="7" t="str">
        <f t="shared" si="49"/>
        <v/>
      </c>
      <c r="P150" s="7" t="str">
        <f t="shared" si="50"/>
        <v xml:space="preserve"> </v>
      </c>
      <c r="X150" s="11"/>
      <c r="AS150" s="7" t="str">
        <f t="shared" si="64"/>
        <v>M</v>
      </c>
      <c r="AT150" s="7">
        <f t="shared" si="51"/>
        <v>0</v>
      </c>
      <c r="AU150" t="b">
        <f t="shared" si="52"/>
        <v>0</v>
      </c>
      <c r="AV150">
        <f t="shared" si="53"/>
        <v>0</v>
      </c>
      <c r="AW150">
        <f t="shared" si="54"/>
        <v>0</v>
      </c>
      <c r="AX150">
        <f t="shared" si="55"/>
        <v>0</v>
      </c>
      <c r="AY150">
        <f t="shared" si="56"/>
        <v>0</v>
      </c>
      <c r="AZ150">
        <f t="shared" si="57"/>
        <v>0</v>
      </c>
      <c r="BA150">
        <f t="shared" si="58"/>
        <v>0</v>
      </c>
      <c r="BC150">
        <f t="shared" si="59"/>
        <v>148</v>
      </c>
      <c r="BE150">
        <f t="shared" si="61"/>
        <v>0</v>
      </c>
      <c r="BF150">
        <f t="shared" si="62"/>
        <v>0</v>
      </c>
      <c r="BH150" s="10">
        <f t="shared" si="63"/>
        <v>0</v>
      </c>
    </row>
    <row r="151" spans="1:60" x14ac:dyDescent="0.25">
      <c r="A151">
        <v>149</v>
      </c>
      <c r="B151" s="7">
        <v>149</v>
      </c>
      <c r="C151" s="2" t="s">
        <v>26</v>
      </c>
      <c r="D151" s="2" t="s">
        <v>26</v>
      </c>
      <c r="E151" s="2" t="str">
        <f t="shared" si="60"/>
        <v xml:space="preserve"> </v>
      </c>
      <c r="F151" s="2" t="s">
        <v>26</v>
      </c>
      <c r="G151" s="8" t="s">
        <v>26</v>
      </c>
      <c r="H151" s="8" t="s">
        <v>26</v>
      </c>
      <c r="I151" s="2" t="s">
        <v>26</v>
      </c>
      <c r="J151" s="2" t="s">
        <v>26</v>
      </c>
      <c r="K151" s="8" t="s">
        <v>26</v>
      </c>
      <c r="L151" s="127" t="s">
        <v>26</v>
      </c>
      <c r="M151" s="4" t="str">
        <f t="shared" si="48"/>
        <v/>
      </c>
      <c r="N151" s="7" t="str">
        <f>IF(M151&lt;=DATA!B$6,"S",IF(M151&lt;=DATA!B$5,"U20",IF(M151&lt;=DATA!B$4,"U17",IF(M151&lt;=DATA!B$3,"U15",IF(M151&lt;=DATA!B$2,"U13"," ")))))</f>
        <v xml:space="preserve"> </v>
      </c>
      <c r="O151" s="7" t="str">
        <f t="shared" si="49"/>
        <v/>
      </c>
      <c r="P151" s="7" t="str">
        <f t="shared" si="50"/>
        <v xml:space="preserve"> </v>
      </c>
      <c r="X151" s="11"/>
      <c r="AS151" s="7" t="str">
        <f t="shared" si="64"/>
        <v>M</v>
      </c>
      <c r="AT151" s="7">
        <f t="shared" si="51"/>
        <v>0</v>
      </c>
      <c r="AU151" t="b">
        <f t="shared" si="52"/>
        <v>0</v>
      </c>
      <c r="AV151">
        <f t="shared" si="53"/>
        <v>0</v>
      </c>
      <c r="AW151">
        <f t="shared" si="54"/>
        <v>0</v>
      </c>
      <c r="AX151">
        <f t="shared" si="55"/>
        <v>0</v>
      </c>
      <c r="AY151">
        <f t="shared" si="56"/>
        <v>0</v>
      </c>
      <c r="AZ151">
        <f t="shared" si="57"/>
        <v>0</v>
      </c>
      <c r="BA151">
        <f t="shared" si="58"/>
        <v>0</v>
      </c>
      <c r="BC151">
        <f t="shared" si="59"/>
        <v>149</v>
      </c>
      <c r="BE151">
        <f t="shared" si="61"/>
        <v>0</v>
      </c>
      <c r="BF151">
        <f t="shared" si="62"/>
        <v>0</v>
      </c>
      <c r="BH151" s="10">
        <f t="shared" si="63"/>
        <v>0</v>
      </c>
    </row>
    <row r="152" spans="1:60" x14ac:dyDescent="0.25">
      <c r="A152">
        <v>150</v>
      </c>
      <c r="B152" s="7">
        <v>150</v>
      </c>
      <c r="C152" s="2" t="s">
        <v>26</v>
      </c>
      <c r="D152" s="2" t="s">
        <v>26</v>
      </c>
      <c r="E152" s="2" t="str">
        <f t="shared" si="60"/>
        <v xml:space="preserve"> </v>
      </c>
      <c r="F152" s="2" t="s">
        <v>26</v>
      </c>
      <c r="G152" s="8" t="s">
        <v>26</v>
      </c>
      <c r="H152" s="8" t="s">
        <v>26</v>
      </c>
      <c r="I152" s="2" t="s">
        <v>26</v>
      </c>
      <c r="J152" s="2" t="s">
        <v>26</v>
      </c>
      <c r="K152" s="8" t="s">
        <v>26</v>
      </c>
      <c r="L152" s="127" t="s">
        <v>26</v>
      </c>
      <c r="M152" s="4" t="str">
        <f t="shared" si="48"/>
        <v/>
      </c>
      <c r="N152" s="7" t="str">
        <f>IF(M152&lt;=DATA!B$6,"S",IF(M152&lt;=DATA!B$5,"U20",IF(M152&lt;=DATA!B$4,"U17",IF(M152&lt;=DATA!B$3,"U15",IF(M152&lt;=DATA!B$2,"U13"," ")))))</f>
        <v xml:space="preserve"> </v>
      </c>
      <c r="O152" s="7" t="str">
        <f t="shared" si="49"/>
        <v/>
      </c>
      <c r="P152" s="7" t="str">
        <f t="shared" si="50"/>
        <v xml:space="preserve"> </v>
      </c>
      <c r="X152" s="11"/>
      <c r="AS152" s="7" t="str">
        <f t="shared" si="64"/>
        <v>M</v>
      </c>
      <c r="AT152" s="7">
        <f t="shared" si="51"/>
        <v>0</v>
      </c>
      <c r="AU152" t="b">
        <f t="shared" si="52"/>
        <v>0</v>
      </c>
      <c r="AV152">
        <f t="shared" si="53"/>
        <v>0</v>
      </c>
      <c r="AW152">
        <f t="shared" si="54"/>
        <v>0</v>
      </c>
      <c r="AX152">
        <f t="shared" si="55"/>
        <v>0</v>
      </c>
      <c r="AY152">
        <f t="shared" si="56"/>
        <v>0</v>
      </c>
      <c r="AZ152">
        <f t="shared" si="57"/>
        <v>0</v>
      </c>
      <c r="BA152">
        <f t="shared" si="58"/>
        <v>0</v>
      </c>
      <c r="BC152">
        <f t="shared" si="59"/>
        <v>150</v>
      </c>
      <c r="BE152">
        <f t="shared" si="61"/>
        <v>0</v>
      </c>
      <c r="BF152">
        <f t="shared" si="62"/>
        <v>0</v>
      </c>
      <c r="BH152" s="10">
        <f t="shared" si="63"/>
        <v>0</v>
      </c>
    </row>
    <row r="153" spans="1:60" x14ac:dyDescent="0.25">
      <c r="A153">
        <v>151</v>
      </c>
      <c r="B153" s="7">
        <v>151</v>
      </c>
      <c r="C153" s="2" t="s">
        <v>26</v>
      </c>
      <c r="D153" s="2" t="s">
        <v>26</v>
      </c>
      <c r="E153" s="2" t="str">
        <f t="shared" si="60"/>
        <v xml:space="preserve"> </v>
      </c>
      <c r="F153" s="2" t="s">
        <v>26</v>
      </c>
      <c r="G153" s="8" t="s">
        <v>26</v>
      </c>
      <c r="H153" s="8" t="s">
        <v>26</v>
      </c>
      <c r="I153" s="2" t="s">
        <v>26</v>
      </c>
      <c r="J153" s="2" t="s">
        <v>26</v>
      </c>
      <c r="K153" s="8" t="s">
        <v>26</v>
      </c>
      <c r="L153" s="127" t="s">
        <v>26</v>
      </c>
      <c r="M153" s="4" t="str">
        <f t="shared" si="48"/>
        <v/>
      </c>
      <c r="N153" s="7" t="str">
        <f>IF(M153&lt;=DATA!B$6,"S",IF(M153&lt;=DATA!B$5,"U20",IF(M153&lt;=DATA!B$4,"U17",IF(M153&lt;=DATA!B$3,"U15",IF(M153&lt;=DATA!B$2,"U13"," ")))))</f>
        <v xml:space="preserve"> </v>
      </c>
      <c r="O153" s="7" t="str">
        <f t="shared" si="49"/>
        <v/>
      </c>
      <c r="P153" s="7" t="str">
        <f t="shared" si="50"/>
        <v xml:space="preserve"> </v>
      </c>
      <c r="X153" s="11"/>
      <c r="AS153" s="7" t="str">
        <f t="shared" si="64"/>
        <v>M</v>
      </c>
      <c r="AT153" s="7">
        <f t="shared" si="51"/>
        <v>0</v>
      </c>
      <c r="AU153" t="b">
        <f t="shared" si="52"/>
        <v>0</v>
      </c>
      <c r="AV153">
        <f t="shared" si="53"/>
        <v>0</v>
      </c>
      <c r="AW153">
        <f t="shared" si="54"/>
        <v>0</v>
      </c>
      <c r="AX153">
        <f t="shared" si="55"/>
        <v>0</v>
      </c>
      <c r="AY153">
        <f t="shared" si="56"/>
        <v>0</v>
      </c>
      <c r="AZ153">
        <f t="shared" si="57"/>
        <v>0</v>
      </c>
      <c r="BA153">
        <f t="shared" si="58"/>
        <v>0</v>
      </c>
      <c r="BC153">
        <f t="shared" si="59"/>
        <v>151</v>
      </c>
      <c r="BE153">
        <f t="shared" si="61"/>
        <v>0</v>
      </c>
      <c r="BF153">
        <f t="shared" si="62"/>
        <v>0</v>
      </c>
      <c r="BH153" s="10">
        <f t="shared" si="63"/>
        <v>0</v>
      </c>
    </row>
    <row r="154" spans="1:60" x14ac:dyDescent="0.25">
      <c r="A154">
        <v>152</v>
      </c>
      <c r="B154" s="7">
        <v>152</v>
      </c>
      <c r="C154" s="2" t="s">
        <v>26</v>
      </c>
      <c r="D154" s="2" t="s">
        <v>26</v>
      </c>
      <c r="E154" s="2" t="str">
        <f t="shared" si="60"/>
        <v xml:space="preserve"> </v>
      </c>
      <c r="F154" s="2" t="s">
        <v>26</v>
      </c>
      <c r="G154" s="8" t="s">
        <v>26</v>
      </c>
      <c r="H154" s="8" t="s">
        <v>26</v>
      </c>
      <c r="I154" s="2" t="s">
        <v>26</v>
      </c>
      <c r="J154" s="2" t="s">
        <v>26</v>
      </c>
      <c r="K154" s="8" t="s">
        <v>26</v>
      </c>
      <c r="L154" s="127" t="s">
        <v>26</v>
      </c>
      <c r="M154" s="4" t="str">
        <f t="shared" si="48"/>
        <v/>
      </c>
      <c r="N154" s="7" t="str">
        <f>IF(M154&lt;=DATA!B$6,"S",IF(M154&lt;=DATA!B$5,"U20",IF(M154&lt;=DATA!B$4,"U17",IF(M154&lt;=DATA!B$3,"U15",IF(M154&lt;=DATA!B$2,"U13"," ")))))</f>
        <v xml:space="preserve"> </v>
      </c>
      <c r="O154" s="7" t="str">
        <f t="shared" si="49"/>
        <v/>
      </c>
      <c r="P154" s="7" t="str">
        <f t="shared" si="50"/>
        <v xml:space="preserve"> </v>
      </c>
      <c r="X154" s="11"/>
      <c r="AS154" s="7" t="str">
        <f t="shared" si="64"/>
        <v>M</v>
      </c>
      <c r="AT154" s="7">
        <f t="shared" si="51"/>
        <v>0</v>
      </c>
      <c r="AU154" t="b">
        <f t="shared" si="52"/>
        <v>0</v>
      </c>
      <c r="AV154">
        <f t="shared" si="53"/>
        <v>0</v>
      </c>
      <c r="AW154">
        <f t="shared" si="54"/>
        <v>0</v>
      </c>
      <c r="AX154">
        <f t="shared" si="55"/>
        <v>0</v>
      </c>
      <c r="AY154">
        <f t="shared" si="56"/>
        <v>0</v>
      </c>
      <c r="AZ154">
        <f t="shared" si="57"/>
        <v>0</v>
      </c>
      <c r="BA154">
        <f t="shared" si="58"/>
        <v>0</v>
      </c>
      <c r="BC154">
        <f t="shared" si="59"/>
        <v>152</v>
      </c>
      <c r="BE154">
        <f t="shared" si="61"/>
        <v>0</v>
      </c>
      <c r="BF154">
        <f t="shared" si="62"/>
        <v>0</v>
      </c>
      <c r="BH154" s="10">
        <f t="shared" si="63"/>
        <v>0</v>
      </c>
    </row>
    <row r="155" spans="1:60" x14ac:dyDescent="0.25">
      <c r="A155">
        <v>153</v>
      </c>
      <c r="B155" s="7">
        <v>153</v>
      </c>
      <c r="C155" s="2" t="s">
        <v>26</v>
      </c>
      <c r="D155" s="2" t="s">
        <v>26</v>
      </c>
      <c r="E155" s="2" t="str">
        <f t="shared" si="60"/>
        <v xml:space="preserve"> </v>
      </c>
      <c r="F155" s="2" t="s">
        <v>26</v>
      </c>
      <c r="G155" s="8" t="s">
        <v>26</v>
      </c>
      <c r="H155" s="8" t="s">
        <v>26</v>
      </c>
      <c r="I155" s="2" t="s">
        <v>26</v>
      </c>
      <c r="J155" s="2" t="s">
        <v>26</v>
      </c>
      <c r="K155" s="8" t="s">
        <v>26</v>
      </c>
      <c r="L155" s="127" t="s">
        <v>26</v>
      </c>
      <c r="M155" s="4" t="str">
        <f t="shared" si="48"/>
        <v/>
      </c>
      <c r="N155" s="7" t="str">
        <f>IF(M155&lt;=DATA!B$6,"S",IF(M155&lt;=DATA!B$5,"U20",IF(M155&lt;=DATA!B$4,"U17",IF(M155&lt;=DATA!B$3,"U15",IF(M155&lt;=DATA!B$2,"U13"," ")))))</f>
        <v xml:space="preserve"> </v>
      </c>
      <c r="O155" s="7" t="str">
        <f t="shared" si="49"/>
        <v/>
      </c>
      <c r="P155" s="7" t="str">
        <f t="shared" si="50"/>
        <v xml:space="preserve"> </v>
      </c>
      <c r="X155" s="11"/>
      <c r="AS155" s="7" t="str">
        <f t="shared" si="64"/>
        <v>M</v>
      </c>
      <c r="AT155" s="7">
        <f t="shared" si="51"/>
        <v>0</v>
      </c>
      <c r="AU155" t="b">
        <f t="shared" si="52"/>
        <v>0</v>
      </c>
      <c r="AV155">
        <f t="shared" si="53"/>
        <v>0</v>
      </c>
      <c r="AW155">
        <f t="shared" si="54"/>
        <v>0</v>
      </c>
      <c r="AX155">
        <f t="shared" si="55"/>
        <v>0</v>
      </c>
      <c r="AY155">
        <f t="shared" si="56"/>
        <v>0</v>
      </c>
      <c r="AZ155">
        <f t="shared" si="57"/>
        <v>0</v>
      </c>
      <c r="BA155">
        <f t="shared" si="58"/>
        <v>0</v>
      </c>
      <c r="BC155">
        <f t="shared" si="59"/>
        <v>153</v>
      </c>
      <c r="BE155">
        <f t="shared" si="61"/>
        <v>0</v>
      </c>
      <c r="BF155">
        <f t="shared" si="62"/>
        <v>0</v>
      </c>
      <c r="BH155" s="10">
        <f t="shared" si="63"/>
        <v>0</v>
      </c>
    </row>
    <row r="156" spans="1:60" x14ac:dyDescent="0.25">
      <c r="A156">
        <v>154</v>
      </c>
      <c r="B156" s="7">
        <v>154</v>
      </c>
      <c r="C156" s="2" t="s">
        <v>26</v>
      </c>
      <c r="D156" s="2" t="s">
        <v>26</v>
      </c>
      <c r="E156" s="2" t="str">
        <f t="shared" si="60"/>
        <v xml:space="preserve"> </v>
      </c>
      <c r="F156" s="2" t="s">
        <v>26</v>
      </c>
      <c r="G156" s="8" t="s">
        <v>26</v>
      </c>
      <c r="H156" s="8" t="s">
        <v>26</v>
      </c>
      <c r="I156" s="2" t="s">
        <v>26</v>
      </c>
      <c r="J156" s="2" t="s">
        <v>26</v>
      </c>
      <c r="K156" s="8" t="s">
        <v>26</v>
      </c>
      <c r="L156" s="127" t="s">
        <v>26</v>
      </c>
      <c r="M156" s="4" t="str">
        <f t="shared" si="48"/>
        <v/>
      </c>
      <c r="N156" s="7" t="str">
        <f>IF(M156&lt;=DATA!B$6,"S",IF(M156&lt;=DATA!B$5,"U20",IF(M156&lt;=DATA!B$4,"U17",IF(M156&lt;=DATA!B$3,"U15",IF(M156&lt;=DATA!B$2,"U13"," ")))))</f>
        <v xml:space="preserve"> </v>
      </c>
      <c r="O156" s="7" t="str">
        <f t="shared" si="49"/>
        <v/>
      </c>
      <c r="P156" s="7" t="str">
        <f t="shared" si="50"/>
        <v xml:space="preserve"> </v>
      </c>
      <c r="X156" s="11"/>
      <c r="AS156" s="7" t="str">
        <f t="shared" si="64"/>
        <v>M</v>
      </c>
      <c r="AT156" s="7">
        <f t="shared" si="51"/>
        <v>0</v>
      </c>
      <c r="AU156" t="b">
        <f t="shared" si="52"/>
        <v>0</v>
      </c>
      <c r="AV156">
        <f t="shared" si="53"/>
        <v>0</v>
      </c>
      <c r="AW156">
        <f t="shared" si="54"/>
        <v>0</v>
      </c>
      <c r="AX156">
        <f t="shared" si="55"/>
        <v>0</v>
      </c>
      <c r="AY156">
        <f t="shared" si="56"/>
        <v>0</v>
      </c>
      <c r="AZ156">
        <f t="shared" si="57"/>
        <v>0</v>
      </c>
      <c r="BA156">
        <f t="shared" si="58"/>
        <v>0</v>
      </c>
      <c r="BC156">
        <f t="shared" si="59"/>
        <v>154</v>
      </c>
      <c r="BE156">
        <f t="shared" si="61"/>
        <v>0</v>
      </c>
      <c r="BF156">
        <f t="shared" si="62"/>
        <v>0</v>
      </c>
      <c r="BH156" s="10">
        <f t="shared" si="63"/>
        <v>0</v>
      </c>
    </row>
    <row r="157" spans="1:60" x14ac:dyDescent="0.25">
      <c r="A157">
        <v>155</v>
      </c>
      <c r="B157" s="7">
        <v>155</v>
      </c>
      <c r="C157" s="2" t="s">
        <v>26</v>
      </c>
      <c r="D157" s="2" t="s">
        <v>26</v>
      </c>
      <c r="E157" s="2" t="str">
        <f t="shared" si="60"/>
        <v xml:space="preserve"> </v>
      </c>
      <c r="F157" s="2" t="s">
        <v>26</v>
      </c>
      <c r="G157" s="8" t="s">
        <v>26</v>
      </c>
      <c r="H157" s="8" t="s">
        <v>26</v>
      </c>
      <c r="I157" s="2" t="s">
        <v>26</v>
      </c>
      <c r="J157" s="2" t="s">
        <v>26</v>
      </c>
      <c r="K157" s="8" t="s">
        <v>26</v>
      </c>
      <c r="L157" s="127" t="s">
        <v>26</v>
      </c>
      <c r="M157" s="4" t="str">
        <f t="shared" si="48"/>
        <v/>
      </c>
      <c r="N157" s="7" t="str">
        <f>IF(M157&lt;=DATA!B$6,"S",IF(M157&lt;=DATA!B$5,"U20",IF(M157&lt;=DATA!B$4,"U17",IF(M157&lt;=DATA!B$3,"U15",IF(M157&lt;=DATA!B$2,"U13"," ")))))</f>
        <v xml:space="preserve"> </v>
      </c>
      <c r="O157" s="7" t="str">
        <f t="shared" si="49"/>
        <v/>
      </c>
      <c r="P157" s="7" t="str">
        <f t="shared" si="50"/>
        <v xml:space="preserve"> </v>
      </c>
      <c r="X157" s="11"/>
      <c r="AS157" s="7" t="str">
        <f t="shared" si="64"/>
        <v>M</v>
      </c>
      <c r="AT157" s="7">
        <f t="shared" si="51"/>
        <v>0</v>
      </c>
      <c r="AU157" t="b">
        <f t="shared" si="52"/>
        <v>0</v>
      </c>
      <c r="AV157">
        <f t="shared" si="53"/>
        <v>0</v>
      </c>
      <c r="AW157">
        <f t="shared" si="54"/>
        <v>0</v>
      </c>
      <c r="AX157">
        <f t="shared" si="55"/>
        <v>0</v>
      </c>
      <c r="AY157">
        <f t="shared" si="56"/>
        <v>0</v>
      </c>
      <c r="AZ157">
        <f t="shared" si="57"/>
        <v>0</v>
      </c>
      <c r="BA157">
        <f t="shared" si="58"/>
        <v>0</v>
      </c>
      <c r="BC157">
        <f t="shared" si="59"/>
        <v>155</v>
      </c>
      <c r="BE157">
        <f t="shared" si="61"/>
        <v>0</v>
      </c>
      <c r="BF157">
        <f t="shared" si="62"/>
        <v>0</v>
      </c>
      <c r="BH157" s="10">
        <f t="shared" si="63"/>
        <v>0</v>
      </c>
    </row>
    <row r="158" spans="1:60" x14ac:dyDescent="0.25">
      <c r="A158">
        <v>156</v>
      </c>
      <c r="B158" s="7">
        <v>156</v>
      </c>
      <c r="C158" s="2" t="s">
        <v>26</v>
      </c>
      <c r="D158" s="2" t="s">
        <v>26</v>
      </c>
      <c r="E158" s="2" t="str">
        <f t="shared" si="60"/>
        <v xml:space="preserve"> </v>
      </c>
      <c r="F158" s="2" t="s">
        <v>26</v>
      </c>
      <c r="G158" s="8" t="s">
        <v>26</v>
      </c>
      <c r="H158" s="8" t="s">
        <v>26</v>
      </c>
      <c r="I158" s="2" t="s">
        <v>26</v>
      </c>
      <c r="J158" s="2" t="s">
        <v>26</v>
      </c>
      <c r="K158" s="8" t="s">
        <v>26</v>
      </c>
      <c r="L158" s="127" t="s">
        <v>26</v>
      </c>
      <c r="M158" s="4" t="str">
        <f t="shared" si="48"/>
        <v/>
      </c>
      <c r="N158" s="7" t="str">
        <f>IF(M158&lt;=DATA!B$6,"S",IF(M158&lt;=DATA!B$5,"U20",IF(M158&lt;=DATA!B$4,"U17",IF(M158&lt;=DATA!B$3,"U15",IF(M158&lt;=DATA!B$2,"U13"," ")))))</f>
        <v xml:space="preserve"> </v>
      </c>
      <c r="O158" s="7" t="str">
        <f t="shared" si="49"/>
        <v/>
      </c>
      <c r="P158" s="7" t="str">
        <f t="shared" si="50"/>
        <v xml:space="preserve"> </v>
      </c>
      <c r="X158" s="11"/>
      <c r="AS158" s="7" t="str">
        <f t="shared" si="64"/>
        <v>M</v>
      </c>
      <c r="AT158" s="7">
        <f t="shared" si="51"/>
        <v>0</v>
      </c>
      <c r="AU158" t="b">
        <f t="shared" si="52"/>
        <v>0</v>
      </c>
      <c r="AV158">
        <f t="shared" si="53"/>
        <v>0</v>
      </c>
      <c r="AW158">
        <f t="shared" si="54"/>
        <v>0</v>
      </c>
      <c r="AX158">
        <f t="shared" si="55"/>
        <v>0</v>
      </c>
      <c r="AY158">
        <f t="shared" si="56"/>
        <v>0</v>
      </c>
      <c r="AZ158">
        <f t="shared" si="57"/>
        <v>0</v>
      </c>
      <c r="BA158">
        <f t="shared" si="58"/>
        <v>0</v>
      </c>
      <c r="BC158">
        <f t="shared" si="59"/>
        <v>156</v>
      </c>
      <c r="BE158">
        <f t="shared" si="61"/>
        <v>0</v>
      </c>
      <c r="BF158">
        <f t="shared" si="62"/>
        <v>0</v>
      </c>
      <c r="BH158" s="10">
        <f t="shared" si="63"/>
        <v>0</v>
      </c>
    </row>
    <row r="159" spans="1:60" x14ac:dyDescent="0.25">
      <c r="A159">
        <v>157</v>
      </c>
      <c r="B159" s="7">
        <v>157</v>
      </c>
      <c r="C159" s="2" t="s">
        <v>26</v>
      </c>
      <c r="D159" s="2" t="s">
        <v>26</v>
      </c>
      <c r="E159" s="2" t="str">
        <f t="shared" si="60"/>
        <v xml:space="preserve"> </v>
      </c>
      <c r="F159" s="2" t="s">
        <v>26</v>
      </c>
      <c r="G159" s="8" t="s">
        <v>26</v>
      </c>
      <c r="H159" s="8" t="s">
        <v>26</v>
      </c>
      <c r="I159" s="2" t="s">
        <v>26</v>
      </c>
      <c r="J159" s="2" t="s">
        <v>26</v>
      </c>
      <c r="K159" s="8" t="s">
        <v>26</v>
      </c>
      <c r="L159" s="127" t="s">
        <v>26</v>
      </c>
      <c r="M159" s="4" t="str">
        <f t="shared" si="48"/>
        <v/>
      </c>
      <c r="N159" s="7" t="str">
        <f>IF(M159&lt;=DATA!B$6,"S",IF(M159&lt;=DATA!B$5,"U20",IF(M159&lt;=DATA!B$4,"U17",IF(M159&lt;=DATA!B$3,"U15",IF(M159&lt;=DATA!B$2,"U13"," ")))))</f>
        <v xml:space="preserve"> </v>
      </c>
      <c r="O159" s="7" t="str">
        <f t="shared" si="49"/>
        <v/>
      </c>
      <c r="P159" s="7" t="str">
        <f t="shared" si="50"/>
        <v xml:space="preserve"> </v>
      </c>
      <c r="X159" s="11"/>
      <c r="AS159" s="7" t="str">
        <f t="shared" si="64"/>
        <v>M</v>
      </c>
      <c r="AT159" s="7">
        <f t="shared" si="51"/>
        <v>0</v>
      </c>
      <c r="AU159" t="b">
        <f t="shared" si="52"/>
        <v>0</v>
      </c>
      <c r="AV159">
        <f t="shared" si="53"/>
        <v>0</v>
      </c>
      <c r="AW159">
        <f t="shared" si="54"/>
        <v>0</v>
      </c>
      <c r="AX159">
        <f t="shared" si="55"/>
        <v>0</v>
      </c>
      <c r="AY159">
        <f t="shared" si="56"/>
        <v>0</v>
      </c>
      <c r="AZ159">
        <f t="shared" si="57"/>
        <v>0</v>
      </c>
      <c r="BA159">
        <f t="shared" si="58"/>
        <v>0</v>
      </c>
      <c r="BC159">
        <f t="shared" si="59"/>
        <v>157</v>
      </c>
      <c r="BE159">
        <f t="shared" si="61"/>
        <v>0</v>
      </c>
      <c r="BF159">
        <f t="shared" si="62"/>
        <v>0</v>
      </c>
      <c r="BH159" s="10">
        <f t="shared" si="63"/>
        <v>0</v>
      </c>
    </row>
    <row r="160" spans="1:60" x14ac:dyDescent="0.25">
      <c r="A160">
        <v>158</v>
      </c>
      <c r="B160" s="7">
        <v>158</v>
      </c>
      <c r="C160" s="2" t="s">
        <v>26</v>
      </c>
      <c r="D160" s="2" t="s">
        <v>26</v>
      </c>
      <c r="E160" s="2" t="str">
        <f t="shared" si="60"/>
        <v xml:space="preserve"> </v>
      </c>
      <c r="F160" s="2" t="s">
        <v>26</v>
      </c>
      <c r="G160" s="8" t="s">
        <v>26</v>
      </c>
      <c r="H160" s="8" t="s">
        <v>26</v>
      </c>
      <c r="I160" s="2" t="s">
        <v>26</v>
      </c>
      <c r="J160" s="2" t="s">
        <v>26</v>
      </c>
      <c r="K160" s="8" t="s">
        <v>26</v>
      </c>
      <c r="L160" s="127" t="s">
        <v>26</v>
      </c>
      <c r="M160" s="4" t="str">
        <f t="shared" si="48"/>
        <v/>
      </c>
      <c r="N160" s="7" t="str">
        <f>IF(M160&lt;=DATA!B$6,"S",IF(M160&lt;=DATA!B$5,"U20",IF(M160&lt;=DATA!B$4,"U17",IF(M160&lt;=DATA!B$3,"U15",IF(M160&lt;=DATA!B$2,"U13"," ")))))</f>
        <v xml:space="preserve"> </v>
      </c>
      <c r="O160" s="7" t="str">
        <f t="shared" si="49"/>
        <v/>
      </c>
      <c r="P160" s="7" t="str">
        <f t="shared" si="50"/>
        <v xml:space="preserve"> </v>
      </c>
      <c r="X160" s="11"/>
      <c r="AS160" s="7" t="str">
        <f t="shared" si="64"/>
        <v>M</v>
      </c>
      <c r="AT160" s="7">
        <f t="shared" si="51"/>
        <v>0</v>
      </c>
      <c r="AU160" t="b">
        <f t="shared" si="52"/>
        <v>0</v>
      </c>
      <c r="AV160">
        <f t="shared" si="53"/>
        <v>0</v>
      </c>
      <c r="AW160">
        <f t="shared" si="54"/>
        <v>0</v>
      </c>
      <c r="AX160">
        <f t="shared" si="55"/>
        <v>0</v>
      </c>
      <c r="AY160">
        <f t="shared" si="56"/>
        <v>0</v>
      </c>
      <c r="AZ160">
        <f t="shared" si="57"/>
        <v>0</v>
      </c>
      <c r="BA160">
        <f t="shared" si="58"/>
        <v>0</v>
      </c>
      <c r="BC160">
        <f t="shared" si="59"/>
        <v>158</v>
      </c>
      <c r="BE160">
        <f t="shared" si="61"/>
        <v>0</v>
      </c>
      <c r="BF160">
        <f t="shared" si="62"/>
        <v>0</v>
      </c>
      <c r="BH160" s="10">
        <f t="shared" si="63"/>
        <v>0</v>
      </c>
    </row>
    <row r="161" spans="1:60" x14ac:dyDescent="0.25">
      <c r="A161">
        <v>159</v>
      </c>
      <c r="B161" s="7">
        <v>159</v>
      </c>
      <c r="C161" s="2" t="s">
        <v>26</v>
      </c>
      <c r="D161" s="2" t="s">
        <v>26</v>
      </c>
      <c r="E161" s="2" t="str">
        <f t="shared" si="60"/>
        <v xml:space="preserve"> </v>
      </c>
      <c r="F161" s="2" t="s">
        <v>26</v>
      </c>
      <c r="G161" s="8" t="s">
        <v>26</v>
      </c>
      <c r="H161" s="8" t="s">
        <v>26</v>
      </c>
      <c r="I161" s="2" t="s">
        <v>26</v>
      </c>
      <c r="J161" s="2" t="s">
        <v>26</v>
      </c>
      <c r="K161" s="8" t="s">
        <v>26</v>
      </c>
      <c r="L161" s="127" t="s">
        <v>26</v>
      </c>
      <c r="M161" s="4" t="str">
        <f t="shared" si="48"/>
        <v/>
      </c>
      <c r="N161" s="7" t="str">
        <f>IF(M161&lt;=DATA!B$6,"S",IF(M161&lt;=DATA!B$5,"U20",IF(M161&lt;=DATA!B$4,"U17",IF(M161&lt;=DATA!B$3,"U15",IF(M161&lt;=DATA!B$2,"U13"," ")))))</f>
        <v xml:space="preserve"> </v>
      </c>
      <c r="O161" s="7" t="str">
        <f t="shared" si="49"/>
        <v/>
      </c>
      <c r="P161" s="7" t="str">
        <f t="shared" si="50"/>
        <v xml:space="preserve"> </v>
      </c>
      <c r="X161" s="11"/>
      <c r="AS161" s="7" t="str">
        <f t="shared" si="64"/>
        <v>M</v>
      </c>
      <c r="AT161" s="7">
        <f t="shared" si="51"/>
        <v>0</v>
      </c>
      <c r="AU161" t="b">
        <f t="shared" si="52"/>
        <v>0</v>
      </c>
      <c r="AV161">
        <f t="shared" si="53"/>
        <v>0</v>
      </c>
      <c r="AW161">
        <f t="shared" si="54"/>
        <v>0</v>
      </c>
      <c r="AX161">
        <f t="shared" si="55"/>
        <v>0</v>
      </c>
      <c r="AY161">
        <f t="shared" si="56"/>
        <v>0</v>
      </c>
      <c r="AZ161">
        <f t="shared" si="57"/>
        <v>0</v>
      </c>
      <c r="BA161">
        <f t="shared" si="58"/>
        <v>0</v>
      </c>
      <c r="BC161">
        <f t="shared" si="59"/>
        <v>159</v>
      </c>
      <c r="BE161">
        <f t="shared" si="61"/>
        <v>0</v>
      </c>
      <c r="BF161">
        <f t="shared" si="62"/>
        <v>0</v>
      </c>
      <c r="BH161" s="10">
        <f t="shared" si="63"/>
        <v>0</v>
      </c>
    </row>
    <row r="162" spans="1:60" x14ac:dyDescent="0.25">
      <c r="A162">
        <v>160</v>
      </c>
      <c r="B162" s="7">
        <v>160</v>
      </c>
      <c r="C162" s="2" t="s">
        <v>26</v>
      </c>
      <c r="D162" s="2" t="s">
        <v>26</v>
      </c>
      <c r="E162" s="2" t="str">
        <f t="shared" si="60"/>
        <v xml:space="preserve"> </v>
      </c>
      <c r="F162" s="2" t="s">
        <v>26</v>
      </c>
      <c r="G162" s="8" t="s">
        <v>26</v>
      </c>
      <c r="H162" s="8" t="s">
        <v>26</v>
      </c>
      <c r="I162" s="2" t="s">
        <v>26</v>
      </c>
      <c r="J162" s="2" t="s">
        <v>26</v>
      </c>
      <c r="K162" s="8" t="s">
        <v>26</v>
      </c>
      <c r="L162" s="127" t="s">
        <v>26</v>
      </c>
      <c r="M162" s="4" t="str">
        <f t="shared" si="48"/>
        <v/>
      </c>
      <c r="N162" s="7" t="str">
        <f>IF(M162&lt;=DATA!B$6,"S",IF(M162&lt;=DATA!B$5,"U20",IF(M162&lt;=DATA!B$4,"U17",IF(M162&lt;=DATA!B$3,"U15",IF(M162&lt;=DATA!B$2,"U13"," ")))))</f>
        <v xml:space="preserve"> </v>
      </c>
      <c r="O162" s="7" t="str">
        <f t="shared" si="49"/>
        <v/>
      </c>
      <c r="P162" s="7" t="str">
        <f t="shared" si="50"/>
        <v xml:space="preserve"> </v>
      </c>
      <c r="X162" s="11"/>
      <c r="AS162" s="7" t="str">
        <f t="shared" si="64"/>
        <v>M</v>
      </c>
      <c r="AT162" s="7">
        <f t="shared" si="51"/>
        <v>0</v>
      </c>
      <c r="AU162" t="b">
        <f t="shared" si="52"/>
        <v>0</v>
      </c>
      <c r="AV162">
        <f t="shared" si="53"/>
        <v>0</v>
      </c>
      <c r="AW162">
        <f t="shared" si="54"/>
        <v>0</v>
      </c>
      <c r="AX162">
        <f t="shared" si="55"/>
        <v>0</v>
      </c>
      <c r="AY162">
        <f t="shared" si="56"/>
        <v>0</v>
      </c>
      <c r="AZ162">
        <f t="shared" si="57"/>
        <v>0</v>
      </c>
      <c r="BA162">
        <f t="shared" si="58"/>
        <v>0</v>
      </c>
      <c r="BC162">
        <f t="shared" si="59"/>
        <v>160</v>
      </c>
      <c r="BE162">
        <f t="shared" si="61"/>
        <v>0</v>
      </c>
      <c r="BF162">
        <f t="shared" si="62"/>
        <v>0</v>
      </c>
      <c r="BH162" s="10">
        <f t="shared" si="63"/>
        <v>0</v>
      </c>
    </row>
    <row r="163" spans="1:60" x14ac:dyDescent="0.25">
      <c r="A163">
        <v>161</v>
      </c>
      <c r="B163" s="7">
        <v>161</v>
      </c>
      <c r="C163" s="2" t="s">
        <v>26</v>
      </c>
      <c r="D163" s="2" t="s">
        <v>26</v>
      </c>
      <c r="E163" s="2" t="str">
        <f t="shared" si="60"/>
        <v xml:space="preserve"> </v>
      </c>
      <c r="F163" s="2" t="s">
        <v>26</v>
      </c>
      <c r="G163" s="8" t="s">
        <v>26</v>
      </c>
      <c r="H163" s="8" t="s">
        <v>26</v>
      </c>
      <c r="I163" s="2" t="s">
        <v>26</v>
      </c>
      <c r="J163" s="2" t="s">
        <v>26</v>
      </c>
      <c r="K163" s="8" t="s">
        <v>26</v>
      </c>
      <c r="L163" s="127" t="s">
        <v>26</v>
      </c>
      <c r="M163" s="4" t="str">
        <f t="shared" si="48"/>
        <v/>
      </c>
      <c r="N163" s="7" t="str">
        <f>IF(M163&lt;=DATA!B$6,"S",IF(M163&lt;=DATA!B$5,"U20",IF(M163&lt;=DATA!B$4,"U17",IF(M163&lt;=DATA!B$3,"U15",IF(M163&lt;=DATA!B$2,"U13"," ")))))</f>
        <v xml:space="preserve"> </v>
      </c>
      <c r="O163" s="7" t="str">
        <f t="shared" si="49"/>
        <v/>
      </c>
      <c r="P163" s="7" t="str">
        <f t="shared" si="50"/>
        <v xml:space="preserve"> </v>
      </c>
      <c r="X163" s="11"/>
      <c r="AS163" s="7" t="str">
        <f t="shared" si="64"/>
        <v>M</v>
      </c>
      <c r="AT163" s="7">
        <f t="shared" si="51"/>
        <v>0</v>
      </c>
      <c r="AU163" t="b">
        <f t="shared" si="52"/>
        <v>0</v>
      </c>
      <c r="AV163">
        <f t="shared" si="53"/>
        <v>0</v>
      </c>
      <c r="AW163">
        <f t="shared" si="54"/>
        <v>0</v>
      </c>
      <c r="AX163">
        <f t="shared" si="55"/>
        <v>0</v>
      </c>
      <c r="AY163">
        <f t="shared" si="56"/>
        <v>0</v>
      </c>
      <c r="AZ163">
        <f t="shared" si="57"/>
        <v>0</v>
      </c>
      <c r="BA163">
        <f t="shared" si="58"/>
        <v>0</v>
      </c>
      <c r="BC163">
        <f t="shared" si="59"/>
        <v>161</v>
      </c>
      <c r="BE163">
        <f t="shared" si="61"/>
        <v>0</v>
      </c>
      <c r="BF163">
        <f t="shared" si="62"/>
        <v>0</v>
      </c>
      <c r="BH163" s="10">
        <f t="shared" si="63"/>
        <v>0</v>
      </c>
    </row>
    <row r="164" spans="1:60" x14ac:dyDescent="0.25">
      <c r="A164">
        <v>162</v>
      </c>
      <c r="B164" s="7">
        <v>162</v>
      </c>
      <c r="C164" s="2" t="s">
        <v>26</v>
      </c>
      <c r="D164" s="2" t="s">
        <v>26</v>
      </c>
      <c r="E164" s="2" t="str">
        <f t="shared" si="60"/>
        <v xml:space="preserve"> </v>
      </c>
      <c r="F164" s="2" t="s">
        <v>26</v>
      </c>
      <c r="G164" s="8" t="s">
        <v>26</v>
      </c>
      <c r="H164" s="8" t="s">
        <v>26</v>
      </c>
      <c r="I164" s="2" t="s">
        <v>26</v>
      </c>
      <c r="J164" s="2" t="s">
        <v>26</v>
      </c>
      <c r="K164" s="8" t="s">
        <v>26</v>
      </c>
      <c r="L164" s="127" t="s">
        <v>26</v>
      </c>
      <c r="M164" s="4" t="str">
        <f t="shared" si="48"/>
        <v/>
      </c>
      <c r="N164" s="7" t="str">
        <f>IF(M164&lt;=DATA!B$6,"S",IF(M164&lt;=DATA!B$5,"U20",IF(M164&lt;=DATA!B$4,"U17",IF(M164&lt;=DATA!B$3,"U15",IF(M164&lt;=DATA!B$2,"U13"," ")))))</f>
        <v xml:space="preserve"> </v>
      </c>
      <c r="O164" s="7" t="str">
        <f t="shared" si="49"/>
        <v/>
      </c>
      <c r="P164" s="7" t="str">
        <f t="shared" si="50"/>
        <v xml:space="preserve"> </v>
      </c>
      <c r="X164" s="11"/>
      <c r="AS164" s="7" t="str">
        <f t="shared" si="64"/>
        <v>M</v>
      </c>
      <c r="AT164" s="7">
        <f t="shared" si="51"/>
        <v>0</v>
      </c>
      <c r="AU164" t="b">
        <f t="shared" si="52"/>
        <v>0</v>
      </c>
      <c r="AV164">
        <f t="shared" si="53"/>
        <v>0</v>
      </c>
      <c r="AW164">
        <f t="shared" si="54"/>
        <v>0</v>
      </c>
      <c r="AX164">
        <f t="shared" si="55"/>
        <v>0</v>
      </c>
      <c r="AY164">
        <f t="shared" si="56"/>
        <v>0</v>
      </c>
      <c r="AZ164">
        <f t="shared" si="57"/>
        <v>0</v>
      </c>
      <c r="BA164">
        <f t="shared" si="58"/>
        <v>0</v>
      </c>
      <c r="BC164">
        <f t="shared" si="59"/>
        <v>162</v>
      </c>
      <c r="BE164">
        <f t="shared" si="61"/>
        <v>0</v>
      </c>
      <c r="BF164">
        <f t="shared" si="62"/>
        <v>0</v>
      </c>
      <c r="BH164" s="10">
        <f t="shared" si="63"/>
        <v>0</v>
      </c>
    </row>
    <row r="165" spans="1:60" x14ac:dyDescent="0.25">
      <c r="A165">
        <v>163</v>
      </c>
      <c r="B165" s="7">
        <v>163</v>
      </c>
      <c r="C165" s="2" t="s">
        <v>26</v>
      </c>
      <c r="D165" s="2" t="s">
        <v>26</v>
      </c>
      <c r="E165" s="2" t="str">
        <f t="shared" si="60"/>
        <v xml:space="preserve"> </v>
      </c>
      <c r="F165" s="2" t="s">
        <v>26</v>
      </c>
      <c r="G165" s="8" t="s">
        <v>26</v>
      </c>
      <c r="H165" s="8" t="s">
        <v>26</v>
      </c>
      <c r="I165" s="2" t="s">
        <v>26</v>
      </c>
      <c r="J165" s="2" t="s">
        <v>26</v>
      </c>
      <c r="K165" s="8" t="s">
        <v>26</v>
      </c>
      <c r="L165" s="127" t="s">
        <v>26</v>
      </c>
      <c r="M165" s="4" t="str">
        <f t="shared" si="48"/>
        <v/>
      </c>
      <c r="N165" s="7" t="str">
        <f>IF(M165&lt;=DATA!B$6,"S",IF(M165&lt;=DATA!B$5,"U20",IF(M165&lt;=DATA!B$4,"U17",IF(M165&lt;=DATA!B$3,"U15",IF(M165&lt;=DATA!B$2,"U13"," ")))))</f>
        <v xml:space="preserve"> </v>
      </c>
      <c r="O165" s="7" t="str">
        <f t="shared" si="49"/>
        <v/>
      </c>
      <c r="P165" s="7" t="str">
        <f t="shared" si="50"/>
        <v xml:space="preserve"> </v>
      </c>
      <c r="X165" s="11"/>
      <c r="AS165" s="7" t="str">
        <f t="shared" ref="AS165:AS196" si="65">IF(K165="U13G","F",IF(K165="U15G","F",IF(K165="u17w","F",IF(K165="U20W","F",IF(K165="SW","F",IF(K165=" "," ","M"))))))</f>
        <v>M</v>
      </c>
      <c r="AT165" s="7">
        <f t="shared" si="51"/>
        <v>0</v>
      </c>
      <c r="AU165" t="b">
        <f t="shared" si="52"/>
        <v>0</v>
      </c>
      <c r="AV165">
        <f t="shared" si="53"/>
        <v>0</v>
      </c>
      <c r="AW165">
        <f t="shared" si="54"/>
        <v>0</v>
      </c>
      <c r="AX165">
        <f t="shared" si="55"/>
        <v>0</v>
      </c>
      <c r="AY165">
        <f t="shared" si="56"/>
        <v>0</v>
      </c>
      <c r="AZ165">
        <f t="shared" si="57"/>
        <v>0</v>
      </c>
      <c r="BA165">
        <f t="shared" si="58"/>
        <v>0</v>
      </c>
      <c r="BC165">
        <f t="shared" si="59"/>
        <v>163</v>
      </c>
      <c r="BE165">
        <f t="shared" si="61"/>
        <v>0</v>
      </c>
      <c r="BF165">
        <f t="shared" si="62"/>
        <v>0</v>
      </c>
      <c r="BH165" s="10">
        <f t="shared" si="63"/>
        <v>0</v>
      </c>
    </row>
    <row r="166" spans="1:60" x14ac:dyDescent="0.25">
      <c r="A166">
        <v>164</v>
      </c>
      <c r="B166" s="7">
        <v>164</v>
      </c>
      <c r="C166" s="2" t="s">
        <v>26</v>
      </c>
      <c r="D166" s="2" t="s">
        <v>26</v>
      </c>
      <c r="E166" s="2" t="str">
        <f t="shared" si="60"/>
        <v xml:space="preserve"> </v>
      </c>
      <c r="F166" s="2" t="s">
        <v>26</v>
      </c>
      <c r="G166" s="8" t="s">
        <v>26</v>
      </c>
      <c r="H166" s="8" t="s">
        <v>26</v>
      </c>
      <c r="I166" s="2" t="s">
        <v>26</v>
      </c>
      <c r="J166" s="2" t="s">
        <v>26</v>
      </c>
      <c r="K166" s="8" t="s">
        <v>26</v>
      </c>
      <c r="L166" s="127" t="s">
        <v>26</v>
      </c>
      <c r="M166" s="4" t="str">
        <f t="shared" si="48"/>
        <v/>
      </c>
      <c r="N166" s="7" t="str">
        <f>IF(M166&lt;=DATA!B$6,"S",IF(M166&lt;=DATA!B$5,"U20",IF(M166&lt;=DATA!B$4,"U17",IF(M166&lt;=DATA!B$3,"U15",IF(M166&lt;=DATA!B$2,"U13"," ")))))</f>
        <v xml:space="preserve"> </v>
      </c>
      <c r="O166" s="7" t="str">
        <f t="shared" si="49"/>
        <v/>
      </c>
      <c r="P166" s="7" t="str">
        <f t="shared" si="50"/>
        <v xml:space="preserve"> </v>
      </c>
      <c r="X166" s="11"/>
      <c r="AS166" s="7" t="str">
        <f t="shared" si="65"/>
        <v>M</v>
      </c>
      <c r="AT166" s="7">
        <f t="shared" si="51"/>
        <v>0</v>
      </c>
      <c r="AU166" t="b">
        <f t="shared" si="52"/>
        <v>0</v>
      </c>
      <c r="AV166">
        <f t="shared" si="53"/>
        <v>0</v>
      </c>
      <c r="AW166">
        <f t="shared" si="54"/>
        <v>0</v>
      </c>
      <c r="AX166">
        <f t="shared" si="55"/>
        <v>0</v>
      </c>
      <c r="AY166">
        <f t="shared" si="56"/>
        <v>0</v>
      </c>
      <c r="AZ166">
        <f t="shared" si="57"/>
        <v>0</v>
      </c>
      <c r="BA166">
        <f t="shared" si="58"/>
        <v>0</v>
      </c>
      <c r="BC166">
        <f t="shared" si="59"/>
        <v>164</v>
      </c>
      <c r="BE166">
        <f t="shared" si="61"/>
        <v>0</v>
      </c>
      <c r="BF166">
        <f t="shared" si="62"/>
        <v>0</v>
      </c>
      <c r="BH166" s="10">
        <f t="shared" si="63"/>
        <v>0</v>
      </c>
    </row>
    <row r="167" spans="1:60" x14ac:dyDescent="0.25">
      <c r="A167">
        <v>165</v>
      </c>
      <c r="B167" s="7">
        <v>165</v>
      </c>
      <c r="C167" s="2" t="s">
        <v>26</v>
      </c>
      <c r="D167" s="2" t="s">
        <v>26</v>
      </c>
      <c r="E167" s="2" t="str">
        <f t="shared" si="60"/>
        <v xml:space="preserve"> </v>
      </c>
      <c r="F167" s="2" t="s">
        <v>26</v>
      </c>
      <c r="G167" s="8" t="s">
        <v>26</v>
      </c>
      <c r="H167" s="8" t="s">
        <v>26</v>
      </c>
      <c r="I167" s="2" t="s">
        <v>26</v>
      </c>
      <c r="J167" s="2" t="s">
        <v>26</v>
      </c>
      <c r="K167" s="8" t="s">
        <v>26</v>
      </c>
      <c r="L167" s="127" t="s">
        <v>26</v>
      </c>
      <c r="M167" s="4" t="str">
        <f t="shared" si="48"/>
        <v/>
      </c>
      <c r="N167" s="7" t="str">
        <f>IF(M167&lt;=DATA!B$6,"S",IF(M167&lt;=DATA!B$5,"U20",IF(M167&lt;=DATA!B$4,"U17",IF(M167&lt;=DATA!B$3,"U15",IF(M167&lt;=DATA!B$2,"U13"," ")))))</f>
        <v xml:space="preserve"> </v>
      </c>
      <c r="O167" s="7" t="str">
        <f t="shared" si="49"/>
        <v/>
      </c>
      <c r="P167" s="7" t="str">
        <f t="shared" si="50"/>
        <v xml:space="preserve"> </v>
      </c>
      <c r="X167" s="11"/>
      <c r="AS167" s="7" t="str">
        <f t="shared" si="65"/>
        <v>M</v>
      </c>
      <c r="AT167" s="7">
        <f t="shared" si="51"/>
        <v>0</v>
      </c>
      <c r="AU167" t="b">
        <f t="shared" si="52"/>
        <v>0</v>
      </c>
      <c r="AV167">
        <f t="shared" si="53"/>
        <v>0</v>
      </c>
      <c r="AW167">
        <f t="shared" si="54"/>
        <v>0</v>
      </c>
      <c r="AX167">
        <f t="shared" si="55"/>
        <v>0</v>
      </c>
      <c r="AY167">
        <f t="shared" si="56"/>
        <v>0</v>
      </c>
      <c r="AZ167">
        <f t="shared" si="57"/>
        <v>0</v>
      </c>
      <c r="BA167">
        <f t="shared" si="58"/>
        <v>0</v>
      </c>
      <c r="BC167">
        <f t="shared" si="59"/>
        <v>165</v>
      </c>
      <c r="BE167">
        <f t="shared" si="61"/>
        <v>0</v>
      </c>
      <c r="BF167">
        <f t="shared" si="62"/>
        <v>0</v>
      </c>
      <c r="BH167" s="10">
        <f t="shared" si="63"/>
        <v>0</v>
      </c>
    </row>
    <row r="168" spans="1:60" x14ac:dyDescent="0.25">
      <c r="A168">
        <v>166</v>
      </c>
      <c r="B168" s="7">
        <v>166</v>
      </c>
      <c r="C168" s="2" t="s">
        <v>26</v>
      </c>
      <c r="D168" s="2" t="s">
        <v>26</v>
      </c>
      <c r="E168" s="2" t="str">
        <f t="shared" si="60"/>
        <v xml:space="preserve"> </v>
      </c>
      <c r="F168" s="2" t="s">
        <v>26</v>
      </c>
      <c r="G168" s="8" t="s">
        <v>26</v>
      </c>
      <c r="H168" s="8" t="s">
        <v>26</v>
      </c>
      <c r="I168" s="2" t="s">
        <v>26</v>
      </c>
      <c r="J168" s="2" t="s">
        <v>26</v>
      </c>
      <c r="K168" s="8" t="s">
        <v>26</v>
      </c>
      <c r="L168" s="127" t="s">
        <v>26</v>
      </c>
      <c r="M168" s="4" t="str">
        <f t="shared" si="48"/>
        <v/>
      </c>
      <c r="N168" s="7" t="str">
        <f>IF(M168&lt;=DATA!B$6,"S",IF(M168&lt;=DATA!B$5,"U20",IF(M168&lt;=DATA!B$4,"U17",IF(M168&lt;=DATA!B$3,"U15",IF(M168&lt;=DATA!B$2,"U13"," ")))))</f>
        <v xml:space="preserve"> </v>
      </c>
      <c r="O168" s="7" t="str">
        <f t="shared" si="49"/>
        <v/>
      </c>
      <c r="P168" s="7" t="str">
        <f t="shared" si="50"/>
        <v xml:space="preserve"> </v>
      </c>
      <c r="X168" s="11"/>
      <c r="AS168" s="7" t="str">
        <f t="shared" si="65"/>
        <v>M</v>
      </c>
      <c r="AT168" s="7">
        <f t="shared" si="51"/>
        <v>0</v>
      </c>
      <c r="AU168" t="b">
        <f t="shared" si="52"/>
        <v>0</v>
      </c>
      <c r="AV168">
        <f t="shared" si="53"/>
        <v>0</v>
      </c>
      <c r="AW168">
        <f t="shared" si="54"/>
        <v>0</v>
      </c>
      <c r="AX168">
        <f t="shared" si="55"/>
        <v>0</v>
      </c>
      <c r="AY168">
        <f t="shared" si="56"/>
        <v>0</v>
      </c>
      <c r="AZ168">
        <f t="shared" si="57"/>
        <v>0</v>
      </c>
      <c r="BA168">
        <f t="shared" si="58"/>
        <v>0</v>
      </c>
      <c r="BC168">
        <f t="shared" si="59"/>
        <v>166</v>
      </c>
      <c r="BE168">
        <f t="shared" si="61"/>
        <v>0</v>
      </c>
      <c r="BF168">
        <f t="shared" si="62"/>
        <v>0</v>
      </c>
      <c r="BH168" s="10">
        <f t="shared" si="63"/>
        <v>0</v>
      </c>
    </row>
    <row r="169" spans="1:60" x14ac:dyDescent="0.25">
      <c r="A169">
        <v>167</v>
      </c>
      <c r="B169" s="7">
        <v>167</v>
      </c>
      <c r="C169" s="2" t="s">
        <v>26</v>
      </c>
      <c r="D169" s="2" t="s">
        <v>26</v>
      </c>
      <c r="E169" s="2" t="str">
        <f t="shared" si="60"/>
        <v xml:space="preserve"> </v>
      </c>
      <c r="F169" s="2" t="s">
        <v>26</v>
      </c>
      <c r="G169" s="8" t="s">
        <v>26</v>
      </c>
      <c r="H169" s="8" t="s">
        <v>26</v>
      </c>
      <c r="I169" s="2" t="s">
        <v>26</v>
      </c>
      <c r="J169" s="2" t="s">
        <v>26</v>
      </c>
      <c r="K169" s="8" t="s">
        <v>26</v>
      </c>
      <c r="L169" s="127" t="s">
        <v>26</v>
      </c>
      <c r="M169" s="4" t="str">
        <f t="shared" si="48"/>
        <v/>
      </c>
      <c r="N169" s="7" t="str">
        <f>IF(M169&lt;=DATA!B$6,"S",IF(M169&lt;=DATA!B$5,"U20",IF(M169&lt;=DATA!B$4,"U17",IF(M169&lt;=DATA!B$3,"U15",IF(M169&lt;=DATA!B$2,"U13"," ")))))</f>
        <v xml:space="preserve"> </v>
      </c>
      <c r="O169" s="7" t="str">
        <f t="shared" si="49"/>
        <v/>
      </c>
      <c r="P169" s="7" t="str">
        <f t="shared" si="50"/>
        <v xml:space="preserve"> </v>
      </c>
      <c r="X169" s="11"/>
      <c r="AS169" s="7" t="str">
        <f t="shared" si="65"/>
        <v>M</v>
      </c>
      <c r="AT169" s="7">
        <f t="shared" si="51"/>
        <v>0</v>
      </c>
      <c r="AU169" t="b">
        <f t="shared" si="52"/>
        <v>0</v>
      </c>
      <c r="AV169">
        <f t="shared" si="53"/>
        <v>0</v>
      </c>
      <c r="AW169">
        <f t="shared" si="54"/>
        <v>0</v>
      </c>
      <c r="AX169">
        <f t="shared" si="55"/>
        <v>0</v>
      </c>
      <c r="AY169">
        <f t="shared" si="56"/>
        <v>0</v>
      </c>
      <c r="AZ169">
        <f t="shared" si="57"/>
        <v>0</v>
      </c>
      <c r="BA169">
        <f t="shared" si="58"/>
        <v>0</v>
      </c>
      <c r="BC169">
        <f t="shared" si="59"/>
        <v>167</v>
      </c>
      <c r="BE169">
        <f t="shared" si="61"/>
        <v>0</v>
      </c>
      <c r="BF169">
        <f t="shared" si="62"/>
        <v>0</v>
      </c>
      <c r="BH169" s="10">
        <f t="shared" si="63"/>
        <v>0</v>
      </c>
    </row>
    <row r="170" spans="1:60" x14ac:dyDescent="0.25">
      <c r="A170">
        <v>168</v>
      </c>
      <c r="B170" s="7">
        <v>168</v>
      </c>
      <c r="C170" s="2" t="s">
        <v>26</v>
      </c>
      <c r="D170" s="2" t="s">
        <v>26</v>
      </c>
      <c r="E170" s="2" t="str">
        <f t="shared" si="60"/>
        <v xml:space="preserve"> </v>
      </c>
      <c r="F170" s="2" t="s">
        <v>26</v>
      </c>
      <c r="G170" s="8" t="s">
        <v>26</v>
      </c>
      <c r="H170" s="8" t="s">
        <v>26</v>
      </c>
      <c r="I170" s="2" t="s">
        <v>26</v>
      </c>
      <c r="J170" s="2" t="s">
        <v>26</v>
      </c>
      <c r="K170" s="8" t="s">
        <v>26</v>
      </c>
      <c r="L170" s="127" t="s">
        <v>26</v>
      </c>
      <c r="M170" s="4" t="str">
        <f t="shared" si="48"/>
        <v/>
      </c>
      <c r="N170" s="7" t="str">
        <f>IF(M170&lt;=DATA!B$6,"S",IF(M170&lt;=DATA!B$5,"U20",IF(M170&lt;=DATA!B$4,"U17",IF(M170&lt;=DATA!B$3,"U15",IF(M170&lt;=DATA!B$2,"U13"," ")))))</f>
        <v xml:space="preserve"> </v>
      </c>
      <c r="O170" s="7" t="str">
        <f t="shared" si="49"/>
        <v/>
      </c>
      <c r="P170" s="7" t="str">
        <f t="shared" si="50"/>
        <v xml:space="preserve"> </v>
      </c>
      <c r="X170" s="11"/>
      <c r="AS170" s="7" t="str">
        <f t="shared" si="65"/>
        <v>M</v>
      </c>
      <c r="AT170" s="7">
        <f t="shared" si="51"/>
        <v>0</v>
      </c>
      <c r="AU170" t="b">
        <f t="shared" si="52"/>
        <v>0</v>
      </c>
      <c r="AV170">
        <f t="shared" si="53"/>
        <v>0</v>
      </c>
      <c r="AW170">
        <f t="shared" si="54"/>
        <v>0</v>
      </c>
      <c r="AX170">
        <f t="shared" si="55"/>
        <v>0</v>
      </c>
      <c r="AY170">
        <f t="shared" si="56"/>
        <v>0</v>
      </c>
      <c r="AZ170">
        <f t="shared" si="57"/>
        <v>0</v>
      </c>
      <c r="BA170">
        <f t="shared" si="58"/>
        <v>0</v>
      </c>
      <c r="BC170">
        <f t="shared" si="59"/>
        <v>168</v>
      </c>
      <c r="BE170">
        <f t="shared" si="61"/>
        <v>0</v>
      </c>
      <c r="BF170">
        <f t="shared" si="62"/>
        <v>0</v>
      </c>
      <c r="BH170" s="10">
        <f t="shared" si="63"/>
        <v>0</v>
      </c>
    </row>
    <row r="171" spans="1:60" x14ac:dyDescent="0.25">
      <c r="A171">
        <v>169</v>
      </c>
      <c r="B171" s="7">
        <v>169</v>
      </c>
      <c r="C171" s="2" t="s">
        <v>26</v>
      </c>
      <c r="D171" s="2" t="s">
        <v>26</v>
      </c>
      <c r="E171" s="2" t="str">
        <f t="shared" si="60"/>
        <v xml:space="preserve"> </v>
      </c>
      <c r="F171" s="2" t="s">
        <v>26</v>
      </c>
      <c r="G171" s="8" t="s">
        <v>26</v>
      </c>
      <c r="H171" s="8" t="s">
        <v>26</v>
      </c>
      <c r="I171" s="2" t="s">
        <v>26</v>
      </c>
      <c r="J171" s="2" t="s">
        <v>26</v>
      </c>
      <c r="K171" s="8" t="s">
        <v>26</v>
      </c>
      <c r="L171" s="127" t="s">
        <v>26</v>
      </c>
      <c r="M171" s="4" t="str">
        <f t="shared" si="48"/>
        <v/>
      </c>
      <c r="N171" s="7" t="str">
        <f>IF(M171&lt;=DATA!B$6,"S",IF(M171&lt;=DATA!B$5,"U20",IF(M171&lt;=DATA!B$4,"U17",IF(M171&lt;=DATA!B$3,"U15",IF(M171&lt;=DATA!B$2,"U13"," ")))))</f>
        <v xml:space="preserve"> </v>
      </c>
      <c r="O171" s="7" t="str">
        <f t="shared" si="49"/>
        <v/>
      </c>
      <c r="P171" s="7" t="str">
        <f t="shared" si="50"/>
        <v xml:space="preserve"> </v>
      </c>
      <c r="X171" s="11"/>
      <c r="AS171" s="7" t="str">
        <f t="shared" si="65"/>
        <v>M</v>
      </c>
      <c r="AT171" s="7">
        <f t="shared" si="51"/>
        <v>0</v>
      </c>
      <c r="AU171" t="b">
        <f t="shared" si="52"/>
        <v>0</v>
      </c>
      <c r="AV171">
        <f t="shared" si="53"/>
        <v>0</v>
      </c>
      <c r="AW171">
        <f t="shared" si="54"/>
        <v>0</v>
      </c>
      <c r="AX171">
        <f t="shared" si="55"/>
        <v>0</v>
      </c>
      <c r="AY171">
        <f t="shared" si="56"/>
        <v>0</v>
      </c>
      <c r="AZ171">
        <f t="shared" si="57"/>
        <v>0</v>
      </c>
      <c r="BA171">
        <f t="shared" si="58"/>
        <v>0</v>
      </c>
      <c r="BC171">
        <f t="shared" si="59"/>
        <v>169</v>
      </c>
      <c r="BE171">
        <f t="shared" si="61"/>
        <v>0</v>
      </c>
      <c r="BF171">
        <f t="shared" si="62"/>
        <v>0</v>
      </c>
      <c r="BH171" s="10">
        <f t="shared" si="63"/>
        <v>0</v>
      </c>
    </row>
    <row r="172" spans="1:60" x14ac:dyDescent="0.25">
      <c r="A172">
        <v>170</v>
      </c>
      <c r="B172" s="7">
        <v>170</v>
      </c>
      <c r="C172" s="2" t="s">
        <v>26</v>
      </c>
      <c r="D172" s="2" t="s">
        <v>26</v>
      </c>
      <c r="E172" s="2" t="str">
        <f t="shared" si="60"/>
        <v xml:space="preserve"> </v>
      </c>
      <c r="F172" s="2" t="s">
        <v>26</v>
      </c>
      <c r="G172" s="8" t="s">
        <v>26</v>
      </c>
      <c r="H172" s="8" t="s">
        <v>26</v>
      </c>
      <c r="I172" s="2" t="s">
        <v>26</v>
      </c>
      <c r="J172" s="2" t="s">
        <v>26</v>
      </c>
      <c r="K172" s="8" t="s">
        <v>26</v>
      </c>
      <c r="L172" s="127" t="s">
        <v>26</v>
      </c>
      <c r="M172" s="4" t="str">
        <f t="shared" si="48"/>
        <v/>
      </c>
      <c r="N172" s="7" t="str">
        <f>IF(M172&lt;=DATA!B$6,"S",IF(M172&lt;=DATA!B$5,"U20",IF(M172&lt;=DATA!B$4,"U17",IF(M172&lt;=DATA!B$3,"U15",IF(M172&lt;=DATA!B$2,"U13"," ")))))</f>
        <v xml:space="preserve"> </v>
      </c>
      <c r="O172" s="7" t="str">
        <f t="shared" si="49"/>
        <v/>
      </c>
      <c r="P172" s="7" t="str">
        <f t="shared" si="50"/>
        <v xml:space="preserve"> </v>
      </c>
      <c r="X172" s="11"/>
      <c r="AS172" s="7" t="str">
        <f t="shared" si="65"/>
        <v>M</v>
      </c>
      <c r="AT172" s="7">
        <f t="shared" si="51"/>
        <v>0</v>
      </c>
      <c r="AU172" t="b">
        <f t="shared" si="52"/>
        <v>0</v>
      </c>
      <c r="AV172">
        <f t="shared" si="53"/>
        <v>0</v>
      </c>
      <c r="AW172">
        <f t="shared" si="54"/>
        <v>0</v>
      </c>
      <c r="AX172">
        <f t="shared" si="55"/>
        <v>0</v>
      </c>
      <c r="AY172">
        <f t="shared" si="56"/>
        <v>0</v>
      </c>
      <c r="AZ172">
        <f t="shared" si="57"/>
        <v>0</v>
      </c>
      <c r="BA172">
        <f t="shared" si="58"/>
        <v>0</v>
      </c>
      <c r="BC172">
        <f t="shared" si="59"/>
        <v>170</v>
      </c>
      <c r="BE172">
        <f t="shared" si="61"/>
        <v>0</v>
      </c>
      <c r="BF172">
        <f t="shared" si="62"/>
        <v>0</v>
      </c>
      <c r="BH172" s="10">
        <f t="shared" si="63"/>
        <v>0</v>
      </c>
    </row>
    <row r="173" spans="1:60" x14ac:dyDescent="0.25">
      <c r="A173">
        <v>171</v>
      </c>
      <c r="B173" s="7">
        <v>171</v>
      </c>
      <c r="C173" s="2" t="s">
        <v>26</v>
      </c>
      <c r="D173" s="2" t="s">
        <v>26</v>
      </c>
      <c r="E173" s="2" t="str">
        <f t="shared" si="60"/>
        <v xml:space="preserve"> </v>
      </c>
      <c r="F173" s="2" t="s">
        <v>26</v>
      </c>
      <c r="G173" s="8" t="s">
        <v>26</v>
      </c>
      <c r="H173" s="8" t="s">
        <v>26</v>
      </c>
      <c r="I173" s="2" t="s">
        <v>26</v>
      </c>
      <c r="J173" s="2" t="s">
        <v>26</v>
      </c>
      <c r="K173" s="8" t="s">
        <v>26</v>
      </c>
      <c r="L173" s="127" t="s">
        <v>26</v>
      </c>
      <c r="M173" s="4" t="str">
        <f t="shared" si="48"/>
        <v/>
      </c>
      <c r="N173" s="7" t="str">
        <f>IF(M173&lt;=DATA!B$6,"S",IF(M173&lt;=DATA!B$5,"U20",IF(M173&lt;=DATA!B$4,"U17",IF(M173&lt;=DATA!B$3,"U15",IF(M173&lt;=DATA!B$2,"U13"," ")))))</f>
        <v xml:space="preserve"> </v>
      </c>
      <c r="O173" s="7" t="str">
        <f t="shared" si="49"/>
        <v/>
      </c>
      <c r="P173" s="7" t="str">
        <f t="shared" si="50"/>
        <v xml:space="preserve"> </v>
      </c>
      <c r="X173" s="11"/>
      <c r="AS173" s="7" t="str">
        <f t="shared" si="65"/>
        <v>M</v>
      </c>
      <c r="AT173" s="7">
        <f t="shared" si="51"/>
        <v>0</v>
      </c>
      <c r="AU173" t="b">
        <f t="shared" si="52"/>
        <v>0</v>
      </c>
      <c r="AV173">
        <f t="shared" si="53"/>
        <v>0</v>
      </c>
      <c r="AW173">
        <f t="shared" si="54"/>
        <v>0</v>
      </c>
      <c r="AX173">
        <f t="shared" si="55"/>
        <v>0</v>
      </c>
      <c r="AY173">
        <f t="shared" si="56"/>
        <v>0</v>
      </c>
      <c r="AZ173">
        <f t="shared" si="57"/>
        <v>0</v>
      </c>
      <c r="BA173">
        <f t="shared" si="58"/>
        <v>0</v>
      </c>
      <c r="BC173">
        <f t="shared" si="59"/>
        <v>171</v>
      </c>
      <c r="BE173">
        <f t="shared" si="61"/>
        <v>0</v>
      </c>
      <c r="BF173">
        <f t="shared" si="62"/>
        <v>0</v>
      </c>
      <c r="BH173" s="10">
        <f t="shared" si="63"/>
        <v>0</v>
      </c>
    </row>
    <row r="174" spans="1:60" x14ac:dyDescent="0.25">
      <c r="A174">
        <v>172</v>
      </c>
      <c r="B174" s="7">
        <v>172</v>
      </c>
      <c r="C174" s="2" t="s">
        <v>26</v>
      </c>
      <c r="D174" s="2" t="s">
        <v>26</v>
      </c>
      <c r="E174" s="2" t="str">
        <f t="shared" si="60"/>
        <v xml:space="preserve"> </v>
      </c>
      <c r="F174" s="2" t="s">
        <v>26</v>
      </c>
      <c r="G174" s="8" t="s">
        <v>26</v>
      </c>
      <c r="H174" s="8" t="s">
        <v>26</v>
      </c>
      <c r="I174" s="2" t="s">
        <v>26</v>
      </c>
      <c r="J174" s="2" t="s">
        <v>26</v>
      </c>
      <c r="K174" s="8" t="s">
        <v>26</v>
      </c>
      <c r="L174" s="127" t="s">
        <v>26</v>
      </c>
      <c r="M174" s="4" t="str">
        <f t="shared" si="48"/>
        <v/>
      </c>
      <c r="N174" s="7" t="str">
        <f>IF(M174&lt;=DATA!B$6,"S",IF(M174&lt;=DATA!B$5,"U20",IF(M174&lt;=DATA!B$4,"U17",IF(M174&lt;=DATA!B$3,"U15",IF(M174&lt;=DATA!B$2,"U13"," ")))))</f>
        <v xml:space="preserve"> </v>
      </c>
      <c r="O174" s="7" t="str">
        <f t="shared" si="49"/>
        <v/>
      </c>
      <c r="P174" s="7" t="str">
        <f t="shared" si="50"/>
        <v xml:space="preserve"> </v>
      </c>
      <c r="X174" s="11"/>
      <c r="AS174" s="7" t="str">
        <f t="shared" si="65"/>
        <v>M</v>
      </c>
      <c r="AT174" s="7">
        <f t="shared" si="51"/>
        <v>0</v>
      </c>
      <c r="AU174" t="b">
        <f t="shared" si="52"/>
        <v>0</v>
      </c>
      <c r="AV174">
        <f t="shared" si="53"/>
        <v>0</v>
      </c>
      <c r="AW174">
        <f t="shared" si="54"/>
        <v>0</v>
      </c>
      <c r="AX174">
        <f t="shared" si="55"/>
        <v>0</v>
      </c>
      <c r="AY174">
        <f t="shared" si="56"/>
        <v>0</v>
      </c>
      <c r="AZ174">
        <f t="shared" si="57"/>
        <v>0</v>
      </c>
      <c r="BA174">
        <f t="shared" si="58"/>
        <v>0</v>
      </c>
      <c r="BC174">
        <f t="shared" si="59"/>
        <v>172</v>
      </c>
      <c r="BE174">
        <f t="shared" si="61"/>
        <v>0</v>
      </c>
      <c r="BF174">
        <f t="shared" si="62"/>
        <v>0</v>
      </c>
      <c r="BH174" s="10">
        <f t="shared" si="63"/>
        <v>0</v>
      </c>
    </row>
    <row r="175" spans="1:60" x14ac:dyDescent="0.25">
      <c r="A175">
        <v>173</v>
      </c>
      <c r="B175" s="7">
        <v>173</v>
      </c>
      <c r="C175" s="2" t="s">
        <v>26</v>
      </c>
      <c r="D175" s="2" t="s">
        <v>26</v>
      </c>
      <c r="E175" s="2" t="str">
        <f t="shared" si="60"/>
        <v xml:space="preserve"> </v>
      </c>
      <c r="F175" s="2" t="s">
        <v>26</v>
      </c>
      <c r="G175" s="8" t="s">
        <v>26</v>
      </c>
      <c r="H175" s="8" t="s">
        <v>26</v>
      </c>
      <c r="I175" s="2" t="s">
        <v>26</v>
      </c>
      <c r="J175" s="2" t="s">
        <v>26</v>
      </c>
      <c r="K175" s="8" t="s">
        <v>26</v>
      </c>
      <c r="L175" s="127" t="s">
        <v>26</v>
      </c>
      <c r="M175" s="4" t="str">
        <f t="shared" si="48"/>
        <v/>
      </c>
      <c r="N175" s="7" t="str">
        <f>IF(M175&lt;=DATA!B$6,"S",IF(M175&lt;=DATA!B$5,"U20",IF(M175&lt;=DATA!B$4,"U17",IF(M175&lt;=DATA!B$3,"U15",IF(M175&lt;=DATA!B$2,"U13"," ")))))</f>
        <v xml:space="preserve"> </v>
      </c>
      <c r="O175" s="7" t="str">
        <f t="shared" si="49"/>
        <v/>
      </c>
      <c r="P175" s="7" t="str">
        <f t="shared" si="50"/>
        <v xml:space="preserve"> </v>
      </c>
      <c r="X175" s="11"/>
      <c r="AS175" s="7" t="str">
        <f t="shared" si="65"/>
        <v>M</v>
      </c>
      <c r="AT175" s="7">
        <f t="shared" si="51"/>
        <v>0</v>
      </c>
      <c r="AU175" t="b">
        <f t="shared" si="52"/>
        <v>0</v>
      </c>
      <c r="AV175">
        <f t="shared" si="53"/>
        <v>0</v>
      </c>
      <c r="AW175">
        <f t="shared" si="54"/>
        <v>0</v>
      </c>
      <c r="AX175">
        <f t="shared" si="55"/>
        <v>0</v>
      </c>
      <c r="AY175">
        <f t="shared" si="56"/>
        <v>0</v>
      </c>
      <c r="AZ175">
        <f t="shared" si="57"/>
        <v>0</v>
      </c>
      <c r="BA175">
        <f t="shared" si="58"/>
        <v>0</v>
      </c>
      <c r="BC175">
        <f t="shared" si="59"/>
        <v>173</v>
      </c>
      <c r="BE175">
        <f t="shared" si="61"/>
        <v>0</v>
      </c>
      <c r="BF175">
        <f t="shared" si="62"/>
        <v>0</v>
      </c>
      <c r="BH175" s="10">
        <f t="shared" si="63"/>
        <v>0</v>
      </c>
    </row>
    <row r="176" spans="1:60" x14ac:dyDescent="0.25">
      <c r="A176">
        <v>174</v>
      </c>
      <c r="B176" s="7">
        <v>174</v>
      </c>
      <c r="C176" s="2" t="s">
        <v>26</v>
      </c>
      <c r="D176" s="2" t="s">
        <v>26</v>
      </c>
      <c r="E176" s="2" t="str">
        <f t="shared" si="60"/>
        <v xml:space="preserve"> </v>
      </c>
      <c r="F176" s="2" t="s">
        <v>26</v>
      </c>
      <c r="G176" s="8" t="s">
        <v>26</v>
      </c>
      <c r="H176" s="8" t="s">
        <v>26</v>
      </c>
      <c r="I176" s="2" t="s">
        <v>26</v>
      </c>
      <c r="J176" s="2" t="s">
        <v>26</v>
      </c>
      <c r="K176" s="8" t="s">
        <v>26</v>
      </c>
      <c r="L176" s="127" t="s">
        <v>26</v>
      </c>
      <c r="M176" s="4" t="str">
        <f t="shared" si="48"/>
        <v/>
      </c>
      <c r="N176" s="7" t="str">
        <f>IF(M176&lt;=DATA!B$6,"S",IF(M176&lt;=DATA!B$5,"U20",IF(M176&lt;=DATA!B$4,"U17",IF(M176&lt;=DATA!B$3,"U15",IF(M176&lt;=DATA!B$2,"U13"," ")))))</f>
        <v xml:space="preserve"> </v>
      </c>
      <c r="O176" s="7" t="str">
        <f t="shared" si="49"/>
        <v/>
      </c>
      <c r="P176" s="7" t="str">
        <f t="shared" si="50"/>
        <v xml:space="preserve"> </v>
      </c>
      <c r="X176" s="11"/>
      <c r="AS176" s="7" t="str">
        <f t="shared" si="65"/>
        <v>M</v>
      </c>
      <c r="AT176" s="7">
        <f t="shared" si="51"/>
        <v>0</v>
      </c>
      <c r="AU176" t="b">
        <f t="shared" si="52"/>
        <v>0</v>
      </c>
      <c r="AV176">
        <f t="shared" si="53"/>
        <v>0</v>
      </c>
      <c r="AW176">
        <f t="shared" si="54"/>
        <v>0</v>
      </c>
      <c r="AX176">
        <f t="shared" si="55"/>
        <v>0</v>
      </c>
      <c r="AY176">
        <f t="shared" si="56"/>
        <v>0</v>
      </c>
      <c r="AZ176">
        <f t="shared" si="57"/>
        <v>0</v>
      </c>
      <c r="BA176">
        <f t="shared" si="58"/>
        <v>0</v>
      </c>
      <c r="BC176">
        <f t="shared" si="59"/>
        <v>174</v>
      </c>
      <c r="BE176">
        <f t="shared" si="61"/>
        <v>0</v>
      </c>
      <c r="BF176">
        <f t="shared" si="62"/>
        <v>0</v>
      </c>
      <c r="BH176" s="10">
        <f t="shared" si="63"/>
        <v>0</v>
      </c>
    </row>
    <row r="177" spans="1:60" x14ac:dyDescent="0.25">
      <c r="A177">
        <v>175</v>
      </c>
      <c r="B177" s="7">
        <v>175</v>
      </c>
      <c r="C177" s="2" t="s">
        <v>26</v>
      </c>
      <c r="D177" s="2" t="s">
        <v>26</v>
      </c>
      <c r="E177" s="2" t="str">
        <f t="shared" si="60"/>
        <v xml:space="preserve"> </v>
      </c>
      <c r="F177" s="2" t="s">
        <v>26</v>
      </c>
      <c r="G177" s="8" t="s">
        <v>26</v>
      </c>
      <c r="H177" s="8" t="s">
        <v>26</v>
      </c>
      <c r="I177" s="2" t="s">
        <v>26</v>
      </c>
      <c r="J177" s="2" t="s">
        <v>26</v>
      </c>
      <c r="K177" s="8" t="s">
        <v>26</v>
      </c>
      <c r="L177" s="127" t="s">
        <v>26</v>
      </c>
      <c r="M177" s="4" t="str">
        <f t="shared" si="48"/>
        <v/>
      </c>
      <c r="N177" s="7" t="str">
        <f>IF(M177&lt;=DATA!B$6,"S",IF(M177&lt;=DATA!B$5,"U20",IF(M177&lt;=DATA!B$4,"U17",IF(M177&lt;=DATA!B$3,"U15",IF(M177&lt;=DATA!B$2,"U13"," ")))))</f>
        <v xml:space="preserve"> </v>
      </c>
      <c r="O177" s="7" t="str">
        <f t="shared" si="49"/>
        <v/>
      </c>
      <c r="P177" s="7" t="str">
        <f t="shared" si="50"/>
        <v xml:space="preserve"> </v>
      </c>
      <c r="X177" s="11"/>
      <c r="AS177" s="7" t="str">
        <f t="shared" si="65"/>
        <v>M</v>
      </c>
      <c r="AT177" s="7">
        <f t="shared" si="51"/>
        <v>0</v>
      </c>
      <c r="AU177" t="b">
        <f t="shared" si="52"/>
        <v>0</v>
      </c>
      <c r="AV177">
        <f t="shared" si="53"/>
        <v>0</v>
      </c>
      <c r="AW177">
        <f t="shared" si="54"/>
        <v>0</v>
      </c>
      <c r="AX177">
        <f t="shared" si="55"/>
        <v>0</v>
      </c>
      <c r="AY177">
        <f t="shared" si="56"/>
        <v>0</v>
      </c>
      <c r="AZ177">
        <f t="shared" si="57"/>
        <v>0</v>
      </c>
      <c r="BA177">
        <f t="shared" si="58"/>
        <v>0</v>
      </c>
      <c r="BC177">
        <f t="shared" si="59"/>
        <v>175</v>
      </c>
      <c r="BE177">
        <f t="shared" si="61"/>
        <v>0</v>
      </c>
      <c r="BF177">
        <f t="shared" si="62"/>
        <v>0</v>
      </c>
      <c r="BH177" s="10">
        <f t="shared" si="63"/>
        <v>0</v>
      </c>
    </row>
    <row r="178" spans="1:60" x14ac:dyDescent="0.25">
      <c r="A178">
        <v>176</v>
      </c>
      <c r="B178" s="7">
        <v>176</v>
      </c>
      <c r="C178" s="2" t="s">
        <v>26</v>
      </c>
      <c r="D178" s="2" t="s">
        <v>26</v>
      </c>
      <c r="E178" s="2" t="str">
        <f t="shared" si="60"/>
        <v xml:space="preserve"> </v>
      </c>
      <c r="F178" s="2" t="s">
        <v>26</v>
      </c>
      <c r="G178" s="8" t="s">
        <v>26</v>
      </c>
      <c r="H178" s="8" t="s">
        <v>26</v>
      </c>
      <c r="I178" s="2" t="s">
        <v>26</v>
      </c>
      <c r="J178" s="2" t="s">
        <v>26</v>
      </c>
      <c r="K178" s="8" t="s">
        <v>26</v>
      </c>
      <c r="L178" s="127" t="s">
        <v>26</v>
      </c>
      <c r="M178" s="4" t="str">
        <f t="shared" si="48"/>
        <v/>
      </c>
      <c r="N178" s="7" t="str">
        <f>IF(M178&lt;=DATA!B$6,"S",IF(M178&lt;=DATA!B$5,"U20",IF(M178&lt;=DATA!B$4,"U17",IF(M178&lt;=DATA!B$3,"U15",IF(M178&lt;=DATA!B$2,"U13"," ")))))</f>
        <v xml:space="preserve"> </v>
      </c>
      <c r="O178" s="7" t="str">
        <f t="shared" si="49"/>
        <v/>
      </c>
      <c r="P178" s="7" t="str">
        <f t="shared" si="50"/>
        <v xml:space="preserve"> </v>
      </c>
      <c r="X178" s="11"/>
      <c r="AS178" s="7" t="str">
        <f t="shared" si="65"/>
        <v>M</v>
      </c>
      <c r="AT178" s="7">
        <f t="shared" si="51"/>
        <v>0</v>
      </c>
      <c r="AU178" t="b">
        <f t="shared" si="52"/>
        <v>0</v>
      </c>
      <c r="AV178">
        <f t="shared" si="53"/>
        <v>0</v>
      </c>
      <c r="AW178">
        <f t="shared" si="54"/>
        <v>0</v>
      </c>
      <c r="AX178">
        <f t="shared" si="55"/>
        <v>0</v>
      </c>
      <c r="AY178">
        <f t="shared" si="56"/>
        <v>0</v>
      </c>
      <c r="AZ178">
        <f t="shared" si="57"/>
        <v>0</v>
      </c>
      <c r="BA178">
        <f t="shared" si="58"/>
        <v>0</v>
      </c>
      <c r="BC178">
        <f t="shared" si="59"/>
        <v>176</v>
      </c>
      <c r="BE178">
        <f t="shared" si="61"/>
        <v>0</v>
      </c>
      <c r="BF178">
        <f t="shared" si="62"/>
        <v>0</v>
      </c>
      <c r="BH178" s="10">
        <f t="shared" si="63"/>
        <v>0</v>
      </c>
    </row>
    <row r="179" spans="1:60" x14ac:dyDescent="0.25">
      <c r="A179">
        <v>177</v>
      </c>
      <c r="B179" s="7">
        <v>177</v>
      </c>
      <c r="C179" s="2" t="s">
        <v>26</v>
      </c>
      <c r="D179" s="2" t="s">
        <v>26</v>
      </c>
      <c r="E179" s="2" t="str">
        <f t="shared" si="60"/>
        <v xml:space="preserve"> </v>
      </c>
      <c r="F179" s="2" t="s">
        <v>26</v>
      </c>
      <c r="G179" s="8" t="s">
        <v>26</v>
      </c>
      <c r="H179" s="8" t="s">
        <v>26</v>
      </c>
      <c r="I179" s="2" t="s">
        <v>26</v>
      </c>
      <c r="J179" s="2" t="s">
        <v>26</v>
      </c>
      <c r="K179" s="8" t="s">
        <v>26</v>
      </c>
      <c r="L179" s="127" t="s">
        <v>26</v>
      </c>
      <c r="M179" s="4" t="str">
        <f t="shared" si="48"/>
        <v/>
      </c>
      <c r="N179" s="7" t="str">
        <f>IF(M179&lt;=DATA!B$6,"S",IF(M179&lt;=DATA!B$5,"U20",IF(M179&lt;=DATA!B$4,"U17",IF(M179&lt;=DATA!B$3,"U15",IF(M179&lt;=DATA!B$2,"U13"," ")))))</f>
        <v xml:space="preserve"> </v>
      </c>
      <c r="O179" s="7" t="str">
        <f t="shared" si="49"/>
        <v/>
      </c>
      <c r="P179" s="7" t="str">
        <f t="shared" si="50"/>
        <v xml:space="preserve"> </v>
      </c>
      <c r="X179" s="11"/>
      <c r="AS179" s="7" t="str">
        <f t="shared" si="65"/>
        <v>M</v>
      </c>
      <c r="AT179" s="7">
        <f t="shared" si="51"/>
        <v>0</v>
      </c>
      <c r="AU179" t="b">
        <f t="shared" si="52"/>
        <v>0</v>
      </c>
      <c r="AV179">
        <f t="shared" si="53"/>
        <v>0</v>
      </c>
      <c r="AW179">
        <f t="shared" si="54"/>
        <v>0</v>
      </c>
      <c r="AX179">
        <f t="shared" si="55"/>
        <v>0</v>
      </c>
      <c r="AY179">
        <f t="shared" si="56"/>
        <v>0</v>
      </c>
      <c r="AZ179">
        <f t="shared" si="57"/>
        <v>0</v>
      </c>
      <c r="BA179">
        <f t="shared" si="58"/>
        <v>0</v>
      </c>
      <c r="BC179">
        <f t="shared" si="59"/>
        <v>177</v>
      </c>
      <c r="BE179">
        <f t="shared" si="61"/>
        <v>0</v>
      </c>
      <c r="BF179">
        <f t="shared" si="62"/>
        <v>0</v>
      </c>
      <c r="BH179" s="10">
        <f t="shared" si="63"/>
        <v>0</v>
      </c>
    </row>
    <row r="180" spans="1:60" x14ac:dyDescent="0.25">
      <c r="A180">
        <v>178</v>
      </c>
      <c r="B180" s="7">
        <v>178</v>
      </c>
      <c r="C180" s="2" t="s">
        <v>26</v>
      </c>
      <c r="D180" s="2" t="s">
        <v>26</v>
      </c>
      <c r="E180" s="2" t="str">
        <f t="shared" si="60"/>
        <v xml:space="preserve"> </v>
      </c>
      <c r="F180" s="2" t="s">
        <v>26</v>
      </c>
      <c r="G180" s="8" t="s">
        <v>26</v>
      </c>
      <c r="H180" s="8" t="s">
        <v>26</v>
      </c>
      <c r="I180" s="2" t="s">
        <v>26</v>
      </c>
      <c r="J180" s="2" t="s">
        <v>26</v>
      </c>
      <c r="K180" s="8" t="s">
        <v>26</v>
      </c>
      <c r="L180" s="127" t="s">
        <v>26</v>
      </c>
      <c r="M180" s="4" t="str">
        <f t="shared" si="48"/>
        <v/>
      </c>
      <c r="N180" s="7" t="str">
        <f>IF(M180&lt;=DATA!B$6,"S",IF(M180&lt;=DATA!B$5,"U20",IF(M180&lt;=DATA!B$4,"U17",IF(M180&lt;=DATA!B$3,"U15",IF(M180&lt;=DATA!B$2,"U13"," ")))))</f>
        <v xml:space="preserve"> </v>
      </c>
      <c r="O180" s="7" t="str">
        <f t="shared" si="49"/>
        <v/>
      </c>
      <c r="P180" s="7" t="str">
        <f t="shared" si="50"/>
        <v xml:space="preserve"> </v>
      </c>
      <c r="X180" s="11"/>
      <c r="AS180" s="7" t="str">
        <f t="shared" si="65"/>
        <v>M</v>
      </c>
      <c r="AT180" s="7">
        <f t="shared" si="51"/>
        <v>0</v>
      </c>
      <c r="AU180" t="b">
        <f t="shared" si="52"/>
        <v>0</v>
      </c>
      <c r="AV180">
        <f t="shared" si="53"/>
        <v>0</v>
      </c>
      <c r="AW180">
        <f t="shared" si="54"/>
        <v>0</v>
      </c>
      <c r="AX180">
        <f t="shared" si="55"/>
        <v>0</v>
      </c>
      <c r="AY180">
        <f t="shared" si="56"/>
        <v>0</v>
      </c>
      <c r="AZ180">
        <f t="shared" si="57"/>
        <v>0</v>
      </c>
      <c r="BA180">
        <f t="shared" si="58"/>
        <v>0</v>
      </c>
      <c r="BC180">
        <f t="shared" si="59"/>
        <v>178</v>
      </c>
      <c r="BE180">
        <f t="shared" si="61"/>
        <v>0</v>
      </c>
      <c r="BF180">
        <f t="shared" si="62"/>
        <v>0</v>
      </c>
      <c r="BH180" s="10">
        <f t="shared" si="63"/>
        <v>0</v>
      </c>
    </row>
    <row r="181" spans="1:60" x14ac:dyDescent="0.25">
      <c r="A181">
        <v>179</v>
      </c>
      <c r="B181" s="7">
        <v>179</v>
      </c>
      <c r="C181" s="2" t="s">
        <v>26</v>
      </c>
      <c r="D181" s="2" t="s">
        <v>26</v>
      </c>
      <c r="E181" s="2" t="str">
        <f t="shared" si="60"/>
        <v xml:space="preserve"> </v>
      </c>
      <c r="F181" s="2" t="s">
        <v>26</v>
      </c>
      <c r="G181" s="8" t="s">
        <v>26</v>
      </c>
      <c r="H181" s="8" t="s">
        <v>26</v>
      </c>
      <c r="I181" s="2" t="s">
        <v>26</v>
      </c>
      <c r="J181" s="2" t="s">
        <v>26</v>
      </c>
      <c r="K181" s="8" t="s">
        <v>26</v>
      </c>
      <c r="L181" s="127" t="s">
        <v>26</v>
      </c>
      <c r="M181" s="4" t="str">
        <f t="shared" si="48"/>
        <v/>
      </c>
      <c r="N181" s="7" t="str">
        <f>IF(M181&lt;=DATA!B$6,"S",IF(M181&lt;=DATA!B$5,"U20",IF(M181&lt;=DATA!B$4,"U17",IF(M181&lt;=DATA!B$3,"U15",IF(M181&lt;=DATA!B$2,"U13"," ")))))</f>
        <v xml:space="preserve"> </v>
      </c>
      <c r="O181" s="7" t="str">
        <f t="shared" si="49"/>
        <v/>
      </c>
      <c r="P181" s="7" t="str">
        <f t="shared" si="50"/>
        <v xml:space="preserve"> </v>
      </c>
      <c r="X181" s="11"/>
      <c r="AS181" s="7" t="str">
        <f t="shared" si="65"/>
        <v>M</v>
      </c>
      <c r="AT181" s="7">
        <f t="shared" si="51"/>
        <v>0</v>
      </c>
      <c r="AU181" t="b">
        <f t="shared" si="52"/>
        <v>0</v>
      </c>
      <c r="AV181">
        <f t="shared" si="53"/>
        <v>0</v>
      </c>
      <c r="AW181">
        <f t="shared" si="54"/>
        <v>0</v>
      </c>
      <c r="AX181">
        <f t="shared" si="55"/>
        <v>0</v>
      </c>
      <c r="AY181">
        <f t="shared" si="56"/>
        <v>0</v>
      </c>
      <c r="AZ181">
        <f t="shared" si="57"/>
        <v>0</v>
      </c>
      <c r="BA181">
        <f t="shared" si="58"/>
        <v>0</v>
      </c>
      <c r="BC181">
        <f t="shared" si="59"/>
        <v>179</v>
      </c>
      <c r="BE181">
        <f t="shared" si="61"/>
        <v>0</v>
      </c>
      <c r="BF181">
        <f t="shared" si="62"/>
        <v>0</v>
      </c>
      <c r="BH181" s="10">
        <f t="shared" si="63"/>
        <v>0</v>
      </c>
    </row>
    <row r="182" spans="1:60" x14ac:dyDescent="0.25">
      <c r="A182">
        <v>180</v>
      </c>
      <c r="B182" s="7">
        <v>180</v>
      </c>
      <c r="C182" s="2" t="s">
        <v>26</v>
      </c>
      <c r="D182" s="2" t="s">
        <v>26</v>
      </c>
      <c r="E182" s="2" t="str">
        <f t="shared" si="60"/>
        <v xml:space="preserve"> </v>
      </c>
      <c r="F182" s="2" t="s">
        <v>26</v>
      </c>
      <c r="G182" s="8" t="s">
        <v>26</v>
      </c>
      <c r="H182" s="8" t="s">
        <v>26</v>
      </c>
      <c r="I182" s="2" t="s">
        <v>26</v>
      </c>
      <c r="J182" s="2" t="s">
        <v>26</v>
      </c>
      <c r="K182" s="8" t="s">
        <v>26</v>
      </c>
      <c r="L182" s="127" t="s">
        <v>26</v>
      </c>
      <c r="M182" s="4" t="str">
        <f t="shared" si="48"/>
        <v/>
      </c>
      <c r="N182" s="7" t="str">
        <f>IF(M182&lt;=DATA!B$6,"S",IF(M182&lt;=DATA!B$5,"U20",IF(M182&lt;=DATA!B$4,"U17",IF(M182&lt;=DATA!B$3,"U15",IF(M182&lt;=DATA!B$2,"U13"," ")))))</f>
        <v xml:space="preserve"> </v>
      </c>
      <c r="O182" s="7" t="str">
        <f t="shared" si="49"/>
        <v/>
      </c>
      <c r="P182" s="7" t="str">
        <f t="shared" si="50"/>
        <v xml:space="preserve"> </v>
      </c>
      <c r="X182" s="11"/>
      <c r="AS182" s="7" t="str">
        <f t="shared" si="65"/>
        <v>M</v>
      </c>
      <c r="AT182" s="7">
        <f t="shared" si="51"/>
        <v>0</v>
      </c>
      <c r="AU182" t="b">
        <f t="shared" si="52"/>
        <v>0</v>
      </c>
      <c r="AV182">
        <f t="shared" si="53"/>
        <v>0</v>
      </c>
      <c r="AW182">
        <f t="shared" si="54"/>
        <v>0</v>
      </c>
      <c r="AX182">
        <f t="shared" si="55"/>
        <v>0</v>
      </c>
      <c r="AY182">
        <f t="shared" si="56"/>
        <v>0</v>
      </c>
      <c r="AZ182">
        <f t="shared" si="57"/>
        <v>0</v>
      </c>
      <c r="BA182">
        <f t="shared" si="58"/>
        <v>0</v>
      </c>
      <c r="BC182">
        <f t="shared" si="59"/>
        <v>180</v>
      </c>
      <c r="BE182">
        <f t="shared" si="61"/>
        <v>0</v>
      </c>
      <c r="BF182">
        <f t="shared" si="62"/>
        <v>0</v>
      </c>
      <c r="BH182" s="10">
        <f t="shared" si="63"/>
        <v>0</v>
      </c>
    </row>
    <row r="183" spans="1:60" x14ac:dyDescent="0.25">
      <c r="A183">
        <v>181</v>
      </c>
      <c r="B183" s="7">
        <v>181</v>
      </c>
      <c r="C183" s="2" t="s">
        <v>26</v>
      </c>
      <c r="D183" s="2" t="s">
        <v>26</v>
      </c>
      <c r="E183" s="2" t="str">
        <f t="shared" si="60"/>
        <v xml:space="preserve"> </v>
      </c>
      <c r="F183" s="2" t="s">
        <v>26</v>
      </c>
      <c r="G183" s="8" t="s">
        <v>26</v>
      </c>
      <c r="H183" s="8" t="s">
        <v>26</v>
      </c>
      <c r="I183" s="2" t="s">
        <v>26</v>
      </c>
      <c r="J183" s="2" t="s">
        <v>26</v>
      </c>
      <c r="K183" s="8" t="s">
        <v>26</v>
      </c>
      <c r="L183" s="127" t="s">
        <v>26</v>
      </c>
      <c r="M183" s="4" t="str">
        <f t="shared" si="48"/>
        <v/>
      </c>
      <c r="N183" s="7" t="str">
        <f>IF(M183&lt;=DATA!B$6,"S",IF(M183&lt;=DATA!B$5,"U20",IF(M183&lt;=DATA!B$4,"U17",IF(M183&lt;=DATA!B$3,"U15",IF(M183&lt;=DATA!B$2,"U13"," ")))))</f>
        <v xml:space="preserve"> </v>
      </c>
      <c r="O183" s="7" t="str">
        <f t="shared" si="49"/>
        <v/>
      </c>
      <c r="P183" s="7" t="str">
        <f t="shared" si="50"/>
        <v xml:space="preserve"> </v>
      </c>
      <c r="X183" s="11"/>
      <c r="AS183" s="7" t="str">
        <f t="shared" si="65"/>
        <v>M</v>
      </c>
      <c r="AT183" s="7">
        <f t="shared" si="51"/>
        <v>0</v>
      </c>
      <c r="AU183" t="b">
        <f t="shared" si="52"/>
        <v>0</v>
      </c>
      <c r="AV183">
        <f t="shared" si="53"/>
        <v>0</v>
      </c>
      <c r="AW183">
        <f t="shared" si="54"/>
        <v>0</v>
      </c>
      <c r="AX183">
        <f t="shared" si="55"/>
        <v>0</v>
      </c>
      <c r="AY183">
        <f t="shared" si="56"/>
        <v>0</v>
      </c>
      <c r="AZ183">
        <f t="shared" si="57"/>
        <v>0</v>
      </c>
      <c r="BA183">
        <f t="shared" si="58"/>
        <v>0</v>
      </c>
      <c r="BC183">
        <f t="shared" si="59"/>
        <v>181</v>
      </c>
      <c r="BE183">
        <f t="shared" si="61"/>
        <v>0</v>
      </c>
      <c r="BF183">
        <f t="shared" si="62"/>
        <v>0</v>
      </c>
      <c r="BH183" s="10">
        <f t="shared" si="63"/>
        <v>0</v>
      </c>
    </row>
    <row r="184" spans="1:60" x14ac:dyDescent="0.25">
      <c r="A184">
        <v>182</v>
      </c>
      <c r="B184" s="7">
        <v>182</v>
      </c>
      <c r="C184" s="2" t="s">
        <v>26</v>
      </c>
      <c r="D184" s="2" t="s">
        <v>26</v>
      </c>
      <c r="E184" s="2" t="str">
        <f t="shared" si="60"/>
        <v xml:space="preserve"> </v>
      </c>
      <c r="F184" s="2" t="s">
        <v>26</v>
      </c>
      <c r="G184" s="8" t="s">
        <v>26</v>
      </c>
      <c r="H184" s="8" t="s">
        <v>26</v>
      </c>
      <c r="I184" s="2" t="s">
        <v>26</v>
      </c>
      <c r="J184" s="2" t="s">
        <v>26</v>
      </c>
      <c r="K184" s="8" t="s">
        <v>26</v>
      </c>
      <c r="L184" s="127" t="s">
        <v>26</v>
      </c>
      <c r="M184" s="4" t="str">
        <f t="shared" si="48"/>
        <v/>
      </c>
      <c r="N184" s="7" t="str">
        <f>IF(M184&lt;=DATA!B$6,"S",IF(M184&lt;=DATA!B$5,"U20",IF(M184&lt;=DATA!B$4,"U17",IF(M184&lt;=DATA!B$3,"U15",IF(M184&lt;=DATA!B$2,"U13"," ")))))</f>
        <v xml:space="preserve"> </v>
      </c>
      <c r="O184" s="7" t="str">
        <f t="shared" si="49"/>
        <v/>
      </c>
      <c r="P184" s="7" t="str">
        <f t="shared" si="50"/>
        <v xml:space="preserve"> </v>
      </c>
      <c r="X184" s="11"/>
      <c r="AS184" s="7" t="str">
        <f t="shared" si="65"/>
        <v>M</v>
      </c>
      <c r="AT184" s="7">
        <f t="shared" si="51"/>
        <v>0</v>
      </c>
      <c r="AU184" t="b">
        <f t="shared" si="52"/>
        <v>0</v>
      </c>
      <c r="AV184">
        <f t="shared" si="53"/>
        <v>0</v>
      </c>
      <c r="AW184">
        <f t="shared" si="54"/>
        <v>0</v>
      </c>
      <c r="AX184">
        <f t="shared" si="55"/>
        <v>0</v>
      </c>
      <c r="AY184">
        <f t="shared" si="56"/>
        <v>0</v>
      </c>
      <c r="AZ184">
        <f t="shared" si="57"/>
        <v>0</v>
      </c>
      <c r="BA184">
        <f t="shared" si="58"/>
        <v>0</v>
      </c>
      <c r="BC184">
        <f t="shared" si="59"/>
        <v>182</v>
      </c>
      <c r="BE184">
        <f t="shared" si="61"/>
        <v>0</v>
      </c>
      <c r="BF184">
        <f t="shared" si="62"/>
        <v>0</v>
      </c>
      <c r="BH184" s="10">
        <f t="shared" si="63"/>
        <v>0</v>
      </c>
    </row>
    <row r="185" spans="1:60" x14ac:dyDescent="0.25">
      <c r="A185">
        <v>183</v>
      </c>
      <c r="B185" s="7">
        <v>183</v>
      </c>
      <c r="C185" s="2" t="s">
        <v>26</v>
      </c>
      <c r="D185" s="2" t="s">
        <v>26</v>
      </c>
      <c r="E185" s="2" t="str">
        <f t="shared" si="60"/>
        <v xml:space="preserve"> </v>
      </c>
      <c r="F185" s="2" t="s">
        <v>26</v>
      </c>
      <c r="G185" s="8" t="s">
        <v>26</v>
      </c>
      <c r="H185" s="8" t="s">
        <v>26</v>
      </c>
      <c r="I185" s="2" t="s">
        <v>26</v>
      </c>
      <c r="J185" s="2" t="s">
        <v>26</v>
      </c>
      <c r="K185" s="8" t="s">
        <v>26</v>
      </c>
      <c r="L185" s="127" t="s">
        <v>26</v>
      </c>
      <c r="M185" s="4" t="str">
        <f t="shared" si="48"/>
        <v/>
      </c>
      <c r="N185" s="7" t="str">
        <f>IF(M185&lt;=DATA!B$6,"S",IF(M185&lt;=DATA!B$5,"U20",IF(M185&lt;=DATA!B$4,"U17",IF(M185&lt;=DATA!B$3,"U15",IF(M185&lt;=DATA!B$2,"U13"," ")))))</f>
        <v xml:space="preserve"> </v>
      </c>
      <c r="O185" s="7" t="str">
        <f t="shared" si="49"/>
        <v/>
      </c>
      <c r="P185" s="7" t="str">
        <f t="shared" si="50"/>
        <v xml:space="preserve"> </v>
      </c>
      <c r="X185" s="11"/>
      <c r="AS185" s="7" t="str">
        <f t="shared" si="65"/>
        <v>M</v>
      </c>
      <c r="AT185" s="7">
        <f t="shared" si="51"/>
        <v>0</v>
      </c>
      <c r="AU185" t="b">
        <f t="shared" si="52"/>
        <v>0</v>
      </c>
      <c r="AV185">
        <f t="shared" si="53"/>
        <v>0</v>
      </c>
      <c r="AW185">
        <f t="shared" si="54"/>
        <v>0</v>
      </c>
      <c r="AX185">
        <f t="shared" si="55"/>
        <v>0</v>
      </c>
      <c r="AY185">
        <f t="shared" si="56"/>
        <v>0</v>
      </c>
      <c r="AZ185">
        <f t="shared" si="57"/>
        <v>0</v>
      </c>
      <c r="BA185">
        <f t="shared" si="58"/>
        <v>0</v>
      </c>
      <c r="BC185">
        <f t="shared" si="59"/>
        <v>183</v>
      </c>
      <c r="BE185">
        <f t="shared" si="61"/>
        <v>0</v>
      </c>
      <c r="BF185">
        <f t="shared" si="62"/>
        <v>0</v>
      </c>
      <c r="BH185" s="10">
        <f t="shared" si="63"/>
        <v>0</v>
      </c>
    </row>
    <row r="186" spans="1:60" x14ac:dyDescent="0.25">
      <c r="A186">
        <v>184</v>
      </c>
      <c r="B186" s="7">
        <v>184</v>
      </c>
      <c r="C186" s="2" t="s">
        <v>26</v>
      </c>
      <c r="D186" s="2" t="s">
        <v>26</v>
      </c>
      <c r="E186" s="2" t="str">
        <f t="shared" si="60"/>
        <v xml:space="preserve"> </v>
      </c>
      <c r="F186" s="2" t="s">
        <v>26</v>
      </c>
      <c r="G186" s="8" t="s">
        <v>26</v>
      </c>
      <c r="H186" s="8" t="s">
        <v>26</v>
      </c>
      <c r="I186" s="2" t="s">
        <v>26</v>
      </c>
      <c r="J186" s="2" t="s">
        <v>26</v>
      </c>
      <c r="K186" s="8" t="s">
        <v>26</v>
      </c>
      <c r="L186" s="127" t="s">
        <v>26</v>
      </c>
      <c r="M186" s="4" t="str">
        <f t="shared" si="48"/>
        <v/>
      </c>
      <c r="N186" s="7" t="str">
        <f>IF(M186&lt;=DATA!B$6,"S",IF(M186&lt;=DATA!B$5,"U20",IF(M186&lt;=DATA!B$4,"U17",IF(M186&lt;=DATA!B$3,"U15",IF(M186&lt;=DATA!B$2,"U13"," ")))))</f>
        <v xml:space="preserve"> </v>
      </c>
      <c r="O186" s="7" t="str">
        <f t="shared" si="49"/>
        <v/>
      </c>
      <c r="P186" s="7" t="str">
        <f t="shared" si="50"/>
        <v xml:space="preserve"> </v>
      </c>
      <c r="X186" s="11"/>
      <c r="AS186" s="7" t="str">
        <f t="shared" si="65"/>
        <v>M</v>
      </c>
      <c r="AT186" s="7">
        <f t="shared" si="51"/>
        <v>0</v>
      </c>
      <c r="AU186" t="b">
        <f t="shared" si="52"/>
        <v>0</v>
      </c>
      <c r="AV186">
        <f t="shared" si="53"/>
        <v>0</v>
      </c>
      <c r="AW186">
        <f t="shared" si="54"/>
        <v>0</v>
      </c>
      <c r="AX186">
        <f t="shared" si="55"/>
        <v>0</v>
      </c>
      <c r="AY186">
        <f t="shared" si="56"/>
        <v>0</v>
      </c>
      <c r="AZ186">
        <f t="shared" si="57"/>
        <v>0</v>
      </c>
      <c r="BA186">
        <f t="shared" si="58"/>
        <v>0</v>
      </c>
      <c r="BC186">
        <f t="shared" si="59"/>
        <v>184</v>
      </c>
      <c r="BE186">
        <f t="shared" si="61"/>
        <v>0</v>
      </c>
      <c r="BF186">
        <f t="shared" si="62"/>
        <v>0</v>
      </c>
      <c r="BH186" s="10">
        <f t="shared" si="63"/>
        <v>0</v>
      </c>
    </row>
    <row r="187" spans="1:60" x14ac:dyDescent="0.25">
      <c r="A187">
        <v>185</v>
      </c>
      <c r="B187" s="7">
        <v>185</v>
      </c>
      <c r="C187" s="2" t="s">
        <v>26</v>
      </c>
      <c r="D187" s="2" t="s">
        <v>26</v>
      </c>
      <c r="E187" s="2" t="str">
        <f t="shared" si="60"/>
        <v xml:space="preserve"> </v>
      </c>
      <c r="F187" s="2" t="s">
        <v>26</v>
      </c>
      <c r="G187" s="8" t="s">
        <v>26</v>
      </c>
      <c r="H187" s="8" t="s">
        <v>26</v>
      </c>
      <c r="I187" s="2" t="s">
        <v>26</v>
      </c>
      <c r="J187" s="2" t="s">
        <v>26</v>
      </c>
      <c r="K187" s="8" t="s">
        <v>26</v>
      </c>
      <c r="L187" s="127" t="s">
        <v>26</v>
      </c>
      <c r="M187" s="4" t="str">
        <f t="shared" si="48"/>
        <v/>
      </c>
      <c r="N187" s="7" t="str">
        <f>IF(M187&lt;=DATA!B$6,"S",IF(M187&lt;=DATA!B$5,"U20",IF(M187&lt;=DATA!B$4,"U17",IF(M187&lt;=DATA!B$3,"U15",IF(M187&lt;=DATA!B$2,"U13"," ")))))</f>
        <v xml:space="preserve"> </v>
      </c>
      <c r="O187" s="7" t="str">
        <f t="shared" si="49"/>
        <v/>
      </c>
      <c r="P187" s="7" t="str">
        <f t="shared" si="50"/>
        <v xml:space="preserve"> </v>
      </c>
      <c r="X187" s="11"/>
      <c r="AS187" s="7" t="str">
        <f t="shared" si="65"/>
        <v>M</v>
      </c>
      <c r="AT187" s="7">
        <f t="shared" si="51"/>
        <v>0</v>
      </c>
      <c r="AU187" t="b">
        <f t="shared" si="52"/>
        <v>0</v>
      </c>
      <c r="AV187">
        <f t="shared" si="53"/>
        <v>0</v>
      </c>
      <c r="AW187">
        <f t="shared" si="54"/>
        <v>0</v>
      </c>
      <c r="AX187">
        <f t="shared" si="55"/>
        <v>0</v>
      </c>
      <c r="AY187">
        <f t="shared" si="56"/>
        <v>0</v>
      </c>
      <c r="AZ187">
        <f t="shared" si="57"/>
        <v>0</v>
      </c>
      <c r="BA187">
        <f t="shared" si="58"/>
        <v>0</v>
      </c>
      <c r="BC187">
        <f t="shared" si="59"/>
        <v>185</v>
      </c>
      <c r="BE187">
        <f t="shared" si="61"/>
        <v>0</v>
      </c>
      <c r="BF187">
        <f t="shared" si="62"/>
        <v>0</v>
      </c>
      <c r="BH187" s="10">
        <f t="shared" si="63"/>
        <v>0</v>
      </c>
    </row>
    <row r="188" spans="1:60" x14ac:dyDescent="0.25">
      <c r="A188">
        <v>186</v>
      </c>
      <c r="B188" s="7">
        <v>186</v>
      </c>
      <c r="C188" s="2" t="s">
        <v>26</v>
      </c>
      <c r="D188" s="2" t="s">
        <v>26</v>
      </c>
      <c r="E188" s="2" t="str">
        <f t="shared" si="60"/>
        <v xml:space="preserve"> </v>
      </c>
      <c r="F188" s="2" t="s">
        <v>26</v>
      </c>
      <c r="G188" s="8" t="s">
        <v>26</v>
      </c>
      <c r="H188" s="8" t="s">
        <v>26</v>
      </c>
      <c r="I188" s="2" t="s">
        <v>26</v>
      </c>
      <c r="J188" s="2" t="s">
        <v>26</v>
      </c>
      <c r="K188" s="8" t="s">
        <v>26</v>
      </c>
      <c r="L188" s="127" t="s">
        <v>26</v>
      </c>
      <c r="M188" s="4" t="str">
        <f t="shared" si="48"/>
        <v/>
      </c>
      <c r="N188" s="7" t="str">
        <f>IF(M188&lt;=DATA!B$6,"S",IF(M188&lt;=DATA!B$5,"U20",IF(M188&lt;=DATA!B$4,"U17",IF(M188&lt;=DATA!B$3,"U15",IF(M188&lt;=DATA!B$2,"U13"," ")))))</f>
        <v xml:space="preserve"> </v>
      </c>
      <c r="O188" s="7" t="str">
        <f t="shared" si="49"/>
        <v/>
      </c>
      <c r="P188" s="7" t="str">
        <f t="shared" si="50"/>
        <v xml:space="preserve"> </v>
      </c>
      <c r="X188" s="11"/>
      <c r="AS188" s="7" t="str">
        <f t="shared" si="65"/>
        <v>M</v>
      </c>
      <c r="AT188" s="7">
        <f t="shared" si="51"/>
        <v>0</v>
      </c>
      <c r="AU188" t="b">
        <f t="shared" si="52"/>
        <v>0</v>
      </c>
      <c r="AV188">
        <f t="shared" si="53"/>
        <v>0</v>
      </c>
      <c r="AW188">
        <f t="shared" si="54"/>
        <v>0</v>
      </c>
      <c r="AX188">
        <f t="shared" si="55"/>
        <v>0</v>
      </c>
      <c r="AY188">
        <f t="shared" si="56"/>
        <v>0</v>
      </c>
      <c r="AZ188">
        <f t="shared" si="57"/>
        <v>0</v>
      </c>
      <c r="BA188">
        <f t="shared" si="58"/>
        <v>0</v>
      </c>
      <c r="BC188">
        <f t="shared" si="59"/>
        <v>186</v>
      </c>
      <c r="BE188">
        <f t="shared" si="61"/>
        <v>0</v>
      </c>
      <c r="BF188">
        <f t="shared" si="62"/>
        <v>0</v>
      </c>
      <c r="BH188" s="10">
        <f t="shared" si="63"/>
        <v>0</v>
      </c>
    </row>
    <row r="189" spans="1:60" x14ac:dyDescent="0.25">
      <c r="A189">
        <v>187</v>
      </c>
      <c r="B189" s="7">
        <v>187</v>
      </c>
      <c r="C189" s="2" t="s">
        <v>26</v>
      </c>
      <c r="D189" s="2" t="s">
        <v>26</v>
      </c>
      <c r="E189" s="2" t="str">
        <f t="shared" si="60"/>
        <v xml:space="preserve"> </v>
      </c>
      <c r="F189" s="2" t="s">
        <v>26</v>
      </c>
      <c r="G189" s="8" t="s">
        <v>26</v>
      </c>
      <c r="H189" s="8" t="s">
        <v>26</v>
      </c>
      <c r="I189" s="2" t="s">
        <v>26</v>
      </c>
      <c r="J189" s="2" t="s">
        <v>26</v>
      </c>
      <c r="K189" s="8" t="s">
        <v>26</v>
      </c>
      <c r="L189" s="127" t="s">
        <v>26</v>
      </c>
      <c r="M189" s="4" t="str">
        <f t="shared" si="48"/>
        <v/>
      </c>
      <c r="N189" s="7" t="str">
        <f>IF(M189&lt;=DATA!B$6,"S",IF(M189&lt;=DATA!B$5,"U20",IF(M189&lt;=DATA!B$4,"U17",IF(M189&lt;=DATA!B$3,"U15",IF(M189&lt;=DATA!B$2,"U13"," ")))))</f>
        <v xml:space="preserve"> </v>
      </c>
      <c r="O189" s="7" t="str">
        <f t="shared" si="49"/>
        <v/>
      </c>
      <c r="P189" s="7" t="str">
        <f t="shared" si="50"/>
        <v xml:space="preserve"> </v>
      </c>
      <c r="X189" s="11"/>
      <c r="AS189" s="7" t="str">
        <f t="shared" si="65"/>
        <v>M</v>
      </c>
      <c r="AT189" s="7">
        <f t="shared" si="51"/>
        <v>0</v>
      </c>
      <c r="AU189" t="b">
        <f t="shared" si="52"/>
        <v>0</v>
      </c>
      <c r="AV189">
        <f t="shared" si="53"/>
        <v>0</v>
      </c>
      <c r="AW189">
        <f t="shared" si="54"/>
        <v>0</v>
      </c>
      <c r="AX189">
        <f t="shared" si="55"/>
        <v>0</v>
      </c>
      <c r="AY189">
        <f t="shared" si="56"/>
        <v>0</v>
      </c>
      <c r="AZ189">
        <f t="shared" si="57"/>
        <v>0</v>
      </c>
      <c r="BA189">
        <f t="shared" si="58"/>
        <v>0</v>
      </c>
      <c r="BC189">
        <f t="shared" si="59"/>
        <v>187</v>
      </c>
      <c r="BE189">
        <f t="shared" si="61"/>
        <v>0</v>
      </c>
      <c r="BF189">
        <f t="shared" si="62"/>
        <v>0</v>
      </c>
      <c r="BH189" s="10">
        <f t="shared" si="63"/>
        <v>0</v>
      </c>
    </row>
    <row r="190" spans="1:60" x14ac:dyDescent="0.25">
      <c r="A190">
        <v>188</v>
      </c>
      <c r="B190" s="7">
        <v>188</v>
      </c>
      <c r="C190" s="2" t="s">
        <v>26</v>
      </c>
      <c r="D190" s="2" t="s">
        <v>26</v>
      </c>
      <c r="E190" s="2" t="str">
        <f t="shared" si="60"/>
        <v xml:space="preserve"> </v>
      </c>
      <c r="F190" s="2" t="s">
        <v>26</v>
      </c>
      <c r="G190" s="8" t="s">
        <v>26</v>
      </c>
      <c r="H190" s="8" t="s">
        <v>26</v>
      </c>
      <c r="I190" s="2" t="s">
        <v>26</v>
      </c>
      <c r="J190" s="2" t="s">
        <v>26</v>
      </c>
      <c r="K190" s="8" t="s">
        <v>26</v>
      </c>
      <c r="L190" s="127" t="s">
        <v>26</v>
      </c>
      <c r="M190" s="4" t="str">
        <f t="shared" si="48"/>
        <v/>
      </c>
      <c r="N190" s="7" t="str">
        <f>IF(M190&lt;=DATA!B$6,"S",IF(M190&lt;=DATA!B$5,"U20",IF(M190&lt;=DATA!B$4,"U17",IF(M190&lt;=DATA!B$3,"U15",IF(M190&lt;=DATA!B$2,"U13"," ")))))</f>
        <v xml:space="preserve"> </v>
      </c>
      <c r="O190" s="7" t="str">
        <f t="shared" si="49"/>
        <v/>
      </c>
      <c r="P190" s="7" t="str">
        <f t="shared" si="50"/>
        <v xml:space="preserve"> </v>
      </c>
      <c r="X190" s="11"/>
      <c r="AS190" s="7" t="str">
        <f t="shared" si="65"/>
        <v>M</v>
      </c>
      <c r="AT190" s="7">
        <f t="shared" si="51"/>
        <v>0</v>
      </c>
      <c r="AU190" t="b">
        <f t="shared" si="52"/>
        <v>0</v>
      </c>
      <c r="AV190">
        <f t="shared" si="53"/>
        <v>0</v>
      </c>
      <c r="AW190">
        <f t="shared" si="54"/>
        <v>0</v>
      </c>
      <c r="AX190">
        <f t="shared" si="55"/>
        <v>0</v>
      </c>
      <c r="AY190">
        <f t="shared" si="56"/>
        <v>0</v>
      </c>
      <c r="AZ190">
        <f t="shared" si="57"/>
        <v>0</v>
      </c>
      <c r="BA190">
        <f t="shared" si="58"/>
        <v>0</v>
      </c>
      <c r="BC190">
        <f t="shared" si="59"/>
        <v>188</v>
      </c>
      <c r="BE190">
        <f t="shared" si="61"/>
        <v>0</v>
      </c>
      <c r="BF190">
        <f t="shared" si="62"/>
        <v>0</v>
      </c>
      <c r="BH190" s="10">
        <f t="shared" si="63"/>
        <v>0</v>
      </c>
    </row>
    <row r="191" spans="1:60" x14ac:dyDescent="0.25">
      <c r="A191">
        <v>189</v>
      </c>
      <c r="B191" s="7">
        <v>189</v>
      </c>
      <c r="C191" s="2" t="s">
        <v>26</v>
      </c>
      <c r="D191" s="2" t="s">
        <v>26</v>
      </c>
      <c r="E191" s="2" t="str">
        <f t="shared" si="60"/>
        <v xml:space="preserve"> </v>
      </c>
      <c r="F191" s="2" t="s">
        <v>26</v>
      </c>
      <c r="G191" s="8" t="s">
        <v>26</v>
      </c>
      <c r="H191" s="8" t="s">
        <v>26</v>
      </c>
      <c r="I191" s="2" t="s">
        <v>26</v>
      </c>
      <c r="J191" s="2" t="s">
        <v>26</v>
      </c>
      <c r="K191" s="8" t="s">
        <v>26</v>
      </c>
      <c r="L191" s="127" t="s">
        <v>26</v>
      </c>
      <c r="M191" s="4" t="str">
        <f t="shared" si="48"/>
        <v/>
      </c>
      <c r="N191" s="7" t="str">
        <f>IF(M191&lt;=DATA!B$6,"S",IF(M191&lt;=DATA!B$5,"U20",IF(M191&lt;=DATA!B$4,"U17",IF(M191&lt;=DATA!B$3,"U15",IF(M191&lt;=DATA!B$2,"U13"," ")))))</f>
        <v xml:space="preserve"> </v>
      </c>
      <c r="O191" s="7" t="str">
        <f t="shared" si="49"/>
        <v/>
      </c>
      <c r="P191" s="7" t="str">
        <f t="shared" si="50"/>
        <v xml:space="preserve"> </v>
      </c>
      <c r="X191" s="11"/>
      <c r="AS191" s="7" t="str">
        <f t="shared" si="65"/>
        <v>M</v>
      </c>
      <c r="AT191" s="7">
        <f t="shared" si="51"/>
        <v>0</v>
      </c>
      <c r="AU191" t="b">
        <f t="shared" si="52"/>
        <v>0</v>
      </c>
      <c r="AV191">
        <f t="shared" si="53"/>
        <v>0</v>
      </c>
      <c r="AW191">
        <f t="shared" si="54"/>
        <v>0</v>
      </c>
      <c r="AX191">
        <f t="shared" si="55"/>
        <v>0</v>
      </c>
      <c r="AY191">
        <f t="shared" si="56"/>
        <v>0</v>
      </c>
      <c r="AZ191">
        <f t="shared" si="57"/>
        <v>0</v>
      </c>
      <c r="BA191">
        <f t="shared" si="58"/>
        <v>0</v>
      </c>
      <c r="BC191">
        <f t="shared" si="59"/>
        <v>189</v>
      </c>
      <c r="BE191">
        <f t="shared" si="61"/>
        <v>0</v>
      </c>
      <c r="BF191">
        <f t="shared" si="62"/>
        <v>0</v>
      </c>
      <c r="BH191" s="10">
        <f t="shared" si="63"/>
        <v>0</v>
      </c>
    </row>
    <row r="192" spans="1:60" x14ac:dyDescent="0.25">
      <c r="A192">
        <v>190</v>
      </c>
      <c r="B192" s="7">
        <v>190</v>
      </c>
      <c r="C192" s="2" t="s">
        <v>26</v>
      </c>
      <c r="D192" s="2" t="s">
        <v>26</v>
      </c>
      <c r="E192" s="2" t="str">
        <f t="shared" si="60"/>
        <v xml:space="preserve"> </v>
      </c>
      <c r="F192" s="2" t="s">
        <v>26</v>
      </c>
      <c r="G192" s="8" t="s">
        <v>26</v>
      </c>
      <c r="H192" s="8" t="s">
        <v>26</v>
      </c>
      <c r="I192" s="2" t="s">
        <v>26</v>
      </c>
      <c r="J192" s="2" t="s">
        <v>26</v>
      </c>
      <c r="K192" s="8" t="s">
        <v>26</v>
      </c>
      <c r="L192" s="127" t="s">
        <v>26</v>
      </c>
      <c r="M192" s="4" t="str">
        <f t="shared" si="48"/>
        <v/>
      </c>
      <c r="N192" s="7" t="str">
        <f>IF(M192&lt;=DATA!B$6,"S",IF(M192&lt;=DATA!B$5,"U20",IF(M192&lt;=DATA!B$4,"U17",IF(M192&lt;=DATA!B$3,"U15",IF(M192&lt;=DATA!B$2,"U13"," ")))))</f>
        <v xml:space="preserve"> </v>
      </c>
      <c r="O192" s="7" t="str">
        <f t="shared" si="49"/>
        <v/>
      </c>
      <c r="P192" s="7" t="str">
        <f t="shared" si="50"/>
        <v xml:space="preserve"> </v>
      </c>
      <c r="X192" s="11"/>
      <c r="AS192" s="7" t="str">
        <f t="shared" si="65"/>
        <v>M</v>
      </c>
      <c r="AT192" s="7">
        <f t="shared" si="51"/>
        <v>0</v>
      </c>
      <c r="AU192" t="b">
        <f t="shared" si="52"/>
        <v>0</v>
      </c>
      <c r="AV192">
        <f t="shared" si="53"/>
        <v>0</v>
      </c>
      <c r="AW192">
        <f t="shared" si="54"/>
        <v>0</v>
      </c>
      <c r="AX192">
        <f t="shared" si="55"/>
        <v>0</v>
      </c>
      <c r="AY192">
        <f t="shared" si="56"/>
        <v>0</v>
      </c>
      <c r="AZ192">
        <f t="shared" si="57"/>
        <v>0</v>
      </c>
      <c r="BA192">
        <f t="shared" si="58"/>
        <v>0</v>
      </c>
      <c r="BC192">
        <f t="shared" si="59"/>
        <v>190</v>
      </c>
      <c r="BE192">
        <f t="shared" si="61"/>
        <v>0</v>
      </c>
      <c r="BF192">
        <f t="shared" si="62"/>
        <v>0</v>
      </c>
      <c r="BH192" s="10">
        <f t="shared" si="63"/>
        <v>0</v>
      </c>
    </row>
    <row r="193" spans="1:60" x14ac:dyDescent="0.25">
      <c r="A193">
        <v>191</v>
      </c>
      <c r="B193" s="7">
        <v>191</v>
      </c>
      <c r="C193" s="2" t="s">
        <v>26</v>
      </c>
      <c r="D193" s="2" t="s">
        <v>26</v>
      </c>
      <c r="E193" s="2" t="str">
        <f t="shared" si="60"/>
        <v xml:space="preserve"> </v>
      </c>
      <c r="F193" s="2" t="s">
        <v>26</v>
      </c>
      <c r="G193" s="8" t="s">
        <v>26</v>
      </c>
      <c r="H193" s="8" t="s">
        <v>26</v>
      </c>
      <c r="I193" s="2" t="s">
        <v>26</v>
      </c>
      <c r="J193" s="2" t="s">
        <v>26</v>
      </c>
      <c r="K193" s="8" t="s">
        <v>26</v>
      </c>
      <c r="L193" s="127" t="s">
        <v>26</v>
      </c>
      <c r="M193" s="4" t="str">
        <f t="shared" si="48"/>
        <v/>
      </c>
      <c r="N193" s="7" t="str">
        <f>IF(M193&lt;=DATA!B$6,"S",IF(M193&lt;=DATA!B$5,"U20",IF(M193&lt;=DATA!B$4,"U17",IF(M193&lt;=DATA!B$3,"U15",IF(M193&lt;=DATA!B$2,"U13"," ")))))</f>
        <v xml:space="preserve"> </v>
      </c>
      <c r="O193" s="7" t="str">
        <f t="shared" si="49"/>
        <v/>
      </c>
      <c r="P193" s="7" t="str">
        <f t="shared" si="50"/>
        <v xml:space="preserve"> </v>
      </c>
      <c r="X193" s="11"/>
      <c r="AS193" s="7" t="str">
        <f t="shared" si="65"/>
        <v>M</v>
      </c>
      <c r="AT193" s="7">
        <f t="shared" si="51"/>
        <v>0</v>
      </c>
      <c r="AU193" t="b">
        <f t="shared" si="52"/>
        <v>0</v>
      </c>
      <c r="AV193">
        <f t="shared" si="53"/>
        <v>0</v>
      </c>
      <c r="AW193">
        <f t="shared" si="54"/>
        <v>0</v>
      </c>
      <c r="AX193">
        <f t="shared" si="55"/>
        <v>0</v>
      </c>
      <c r="AY193">
        <f t="shared" si="56"/>
        <v>0</v>
      </c>
      <c r="AZ193">
        <f t="shared" si="57"/>
        <v>0</v>
      </c>
      <c r="BA193">
        <f t="shared" si="58"/>
        <v>0</v>
      </c>
      <c r="BC193">
        <f t="shared" si="59"/>
        <v>191</v>
      </c>
      <c r="BE193">
        <f t="shared" si="61"/>
        <v>0</v>
      </c>
      <c r="BF193">
        <f t="shared" si="62"/>
        <v>0</v>
      </c>
      <c r="BH193" s="10">
        <f t="shared" si="63"/>
        <v>0</v>
      </c>
    </row>
    <row r="194" spans="1:60" x14ac:dyDescent="0.25">
      <c r="A194">
        <v>192</v>
      </c>
      <c r="B194" s="7">
        <v>192</v>
      </c>
      <c r="C194" s="2" t="s">
        <v>26</v>
      </c>
      <c r="D194" s="2" t="s">
        <v>26</v>
      </c>
      <c r="E194" s="2" t="str">
        <f t="shared" si="60"/>
        <v xml:space="preserve"> </v>
      </c>
      <c r="F194" s="2" t="s">
        <v>26</v>
      </c>
      <c r="G194" s="8" t="s">
        <v>26</v>
      </c>
      <c r="H194" s="8" t="s">
        <v>26</v>
      </c>
      <c r="I194" s="2" t="s">
        <v>26</v>
      </c>
      <c r="J194" s="2" t="s">
        <v>26</v>
      </c>
      <c r="K194" s="8" t="s">
        <v>26</v>
      </c>
      <c r="L194" s="127" t="s">
        <v>26</v>
      </c>
      <c r="M194" s="4" t="str">
        <f t="shared" si="48"/>
        <v/>
      </c>
      <c r="N194" s="7" t="str">
        <f>IF(M194&lt;=DATA!B$6,"S",IF(M194&lt;=DATA!B$5,"U20",IF(M194&lt;=DATA!B$4,"U17",IF(M194&lt;=DATA!B$3,"U15",IF(M194&lt;=DATA!B$2,"U13"," ")))))</f>
        <v xml:space="preserve"> </v>
      </c>
      <c r="O194" s="7" t="str">
        <f t="shared" si="49"/>
        <v/>
      </c>
      <c r="P194" s="7" t="str">
        <f t="shared" si="50"/>
        <v xml:space="preserve"> </v>
      </c>
      <c r="X194" s="11"/>
      <c r="AS194" s="7" t="str">
        <f t="shared" si="65"/>
        <v>M</v>
      </c>
      <c r="AT194" s="7">
        <f t="shared" si="51"/>
        <v>0</v>
      </c>
      <c r="AU194" t="b">
        <f t="shared" si="52"/>
        <v>0</v>
      </c>
      <c r="AV194">
        <f t="shared" si="53"/>
        <v>0</v>
      </c>
      <c r="AW194">
        <f t="shared" si="54"/>
        <v>0</v>
      </c>
      <c r="AX194">
        <f t="shared" si="55"/>
        <v>0</v>
      </c>
      <c r="AY194">
        <f t="shared" si="56"/>
        <v>0</v>
      </c>
      <c r="AZ194">
        <f t="shared" si="57"/>
        <v>0</v>
      </c>
      <c r="BA194">
        <f t="shared" si="58"/>
        <v>0</v>
      </c>
      <c r="BC194">
        <f t="shared" si="59"/>
        <v>192</v>
      </c>
      <c r="BE194">
        <f t="shared" si="61"/>
        <v>0</v>
      </c>
      <c r="BF194">
        <f t="shared" si="62"/>
        <v>0</v>
      </c>
      <c r="BH194" s="10">
        <f t="shared" si="63"/>
        <v>0</v>
      </c>
    </row>
    <row r="195" spans="1:60" x14ac:dyDescent="0.25">
      <c r="A195">
        <v>193</v>
      </c>
      <c r="B195" s="7">
        <v>193</v>
      </c>
      <c r="C195" s="2" t="s">
        <v>26</v>
      </c>
      <c r="D195" s="2" t="s">
        <v>26</v>
      </c>
      <c r="E195" s="2" t="str">
        <f t="shared" si="60"/>
        <v xml:space="preserve"> </v>
      </c>
      <c r="F195" s="2" t="s">
        <v>26</v>
      </c>
      <c r="G195" s="8" t="s">
        <v>26</v>
      </c>
      <c r="H195" s="8" t="s">
        <v>26</v>
      </c>
      <c r="I195" s="2" t="s">
        <v>26</v>
      </c>
      <c r="J195" s="2" t="s">
        <v>26</v>
      </c>
      <c r="K195" s="8" t="s">
        <v>26</v>
      </c>
      <c r="L195" s="127" t="s">
        <v>26</v>
      </c>
      <c r="M195" s="4" t="str">
        <f t="shared" ref="M195:M202" si="66">L195</f>
        <v/>
      </c>
      <c r="N195" s="7" t="str">
        <f>IF(M195&lt;=DATA!B$6,"S",IF(M195&lt;=DATA!B$5,"U20",IF(M195&lt;=DATA!B$4,"U17",IF(M195&lt;=DATA!B$3,"U15",IF(M195&lt;=DATA!B$2,"U13"," ")))))</f>
        <v xml:space="preserve"> </v>
      </c>
      <c r="O195" s="7" t="str">
        <f t="shared" ref="O195:O202" si="67">IF(K195="sm","s",IF(K195="sw","s",LEFT(K195,3)))</f>
        <v/>
      </c>
      <c r="P195" s="7" t="str">
        <f t="shared" ref="P195:P202" si="68">IF(N195=" "," ",IF(N195=O195,"OK","Error"))</f>
        <v xml:space="preserve"> </v>
      </c>
      <c r="X195" s="11"/>
      <c r="AS195" s="7" t="str">
        <f t="shared" si="65"/>
        <v>M</v>
      </c>
      <c r="AT195" s="7">
        <f t="shared" ref="AT195:AT249" si="69">SUM(Y195:AR195)-AU195</f>
        <v>0</v>
      </c>
      <c r="AU195" t="b">
        <f t="shared" ref="AU195:AU260" si="70">IF(AV195=1,IF(AE195=1,IF(AF195=1,1)))</f>
        <v>0</v>
      </c>
      <c r="AV195">
        <f t="shared" ref="AV195:AV260" si="71">IF(N195="u13",1,IF(N195="u15",1,0))</f>
        <v>0</v>
      </c>
      <c r="AW195">
        <f t="shared" ref="AW195:AW260" si="72">IF(AT195=1,1,0)</f>
        <v>0</v>
      </c>
      <c r="AX195">
        <f t="shared" ref="AX195:AX260" si="73">IF(AT195=2,1,0)</f>
        <v>0</v>
      </c>
      <c r="AY195">
        <f t="shared" ref="AY195:AY260" si="74">IF(AT195=3,1,0)</f>
        <v>0</v>
      </c>
      <c r="AZ195">
        <f t="shared" ref="AZ195:AZ260" si="75">IF(AT195=4,1,0)</f>
        <v>0</v>
      </c>
      <c r="BA195">
        <f t="shared" ref="BA195:BA260" si="76">IF(AT195=5,1,0)</f>
        <v>0</v>
      </c>
      <c r="BC195">
        <f t="shared" ref="BC195:BC260" si="77">B195</f>
        <v>193</v>
      </c>
      <c r="BE195">
        <f t="shared" si="61"/>
        <v>0</v>
      </c>
      <c r="BF195">
        <f t="shared" si="62"/>
        <v>0</v>
      </c>
      <c r="BH195" s="10">
        <f t="shared" si="63"/>
        <v>0</v>
      </c>
    </row>
    <row r="196" spans="1:60" x14ac:dyDescent="0.25">
      <c r="A196">
        <v>194</v>
      </c>
      <c r="B196" s="7">
        <v>194</v>
      </c>
      <c r="C196" s="2" t="s">
        <v>26</v>
      </c>
      <c r="D196" s="2" t="s">
        <v>26</v>
      </c>
      <c r="E196" s="2" t="str">
        <f t="shared" ref="E196:E259" si="78">C196&amp;" "&amp;+D196</f>
        <v xml:space="preserve"> </v>
      </c>
      <c r="F196" s="2" t="s">
        <v>26</v>
      </c>
      <c r="G196" s="8" t="s">
        <v>26</v>
      </c>
      <c r="H196" s="8" t="s">
        <v>26</v>
      </c>
      <c r="I196" s="2" t="s">
        <v>26</v>
      </c>
      <c r="J196" s="2" t="s">
        <v>26</v>
      </c>
      <c r="K196" s="8" t="s">
        <v>26</v>
      </c>
      <c r="L196" s="127" t="s">
        <v>26</v>
      </c>
      <c r="M196" s="4" t="str">
        <f t="shared" si="66"/>
        <v/>
      </c>
      <c r="N196" s="7" t="str">
        <f>IF(M196&lt;=DATA!B$6,"S",IF(M196&lt;=DATA!B$5,"U20",IF(M196&lt;=DATA!B$4,"U17",IF(M196&lt;=DATA!B$3,"U15",IF(M196&lt;=DATA!B$2,"U13"," ")))))</f>
        <v xml:space="preserve"> </v>
      </c>
      <c r="O196" s="7" t="str">
        <f t="shared" si="67"/>
        <v/>
      </c>
      <c r="P196" s="7" t="str">
        <f t="shared" si="68"/>
        <v xml:space="preserve"> </v>
      </c>
      <c r="X196" s="11"/>
      <c r="AS196" s="7" t="str">
        <f t="shared" si="65"/>
        <v>M</v>
      </c>
      <c r="AT196" s="7">
        <f t="shared" si="69"/>
        <v>0</v>
      </c>
      <c r="AU196" t="b">
        <f t="shared" si="70"/>
        <v>0</v>
      </c>
      <c r="AV196">
        <f t="shared" si="71"/>
        <v>0</v>
      </c>
      <c r="AW196">
        <f t="shared" si="72"/>
        <v>0</v>
      </c>
      <c r="AX196">
        <f t="shared" si="73"/>
        <v>0</v>
      </c>
      <c r="AY196">
        <f t="shared" si="74"/>
        <v>0</v>
      </c>
      <c r="AZ196">
        <f t="shared" si="75"/>
        <v>0</v>
      </c>
      <c r="BA196">
        <f t="shared" si="76"/>
        <v>0</v>
      </c>
      <c r="BC196">
        <f t="shared" si="77"/>
        <v>194</v>
      </c>
      <c r="BE196">
        <f t="shared" ref="BE196:BE259" si="79">IF(BD196=" ",0,IF(B196=0,1,0))</f>
        <v>0</v>
      </c>
      <c r="BF196">
        <f t="shared" ref="BF196:BF261" si="80">IF(S196="Y",1,0)</f>
        <v>0</v>
      </c>
      <c r="BH196" s="10">
        <f t="shared" ref="BH196:BH259" si="81">SUM(U196+V196-X196)</f>
        <v>0</v>
      </c>
    </row>
    <row r="197" spans="1:60" x14ac:dyDescent="0.25">
      <c r="A197">
        <v>195</v>
      </c>
      <c r="B197" s="7">
        <v>195</v>
      </c>
      <c r="C197" s="2" t="s">
        <v>26</v>
      </c>
      <c r="D197" s="2" t="s">
        <v>26</v>
      </c>
      <c r="E197" s="2" t="str">
        <f t="shared" si="78"/>
        <v xml:space="preserve"> </v>
      </c>
      <c r="F197" s="2" t="s">
        <v>26</v>
      </c>
      <c r="G197" s="8" t="s">
        <v>26</v>
      </c>
      <c r="H197" s="8" t="s">
        <v>26</v>
      </c>
      <c r="I197" s="2" t="s">
        <v>26</v>
      </c>
      <c r="J197" s="2" t="s">
        <v>26</v>
      </c>
      <c r="K197" s="8" t="s">
        <v>26</v>
      </c>
      <c r="L197" s="127" t="s">
        <v>26</v>
      </c>
      <c r="M197" s="4" t="str">
        <f t="shared" si="66"/>
        <v/>
      </c>
      <c r="N197" s="7" t="str">
        <f>IF(M197&lt;=DATA!B$6,"S",IF(M197&lt;=DATA!B$5,"U20",IF(M197&lt;=DATA!B$4,"U17",IF(M197&lt;=DATA!B$3,"U15",IF(M197&lt;=DATA!B$2,"U13"," ")))))</f>
        <v xml:space="preserve"> </v>
      </c>
      <c r="O197" s="7" t="str">
        <f t="shared" si="67"/>
        <v/>
      </c>
      <c r="P197" s="7" t="str">
        <f t="shared" si="68"/>
        <v xml:space="preserve"> </v>
      </c>
      <c r="X197" s="11"/>
      <c r="AS197" s="7" t="str">
        <f t="shared" ref="AS197:AS230" si="82">IF(K197="U13G","F",IF(K197="U15G","F",IF(K197="u17w","F",IF(K197="U20W","F",IF(K197="SW","F",IF(K197=" "," ","M"))))))</f>
        <v>M</v>
      </c>
      <c r="AT197" s="7">
        <f t="shared" si="69"/>
        <v>0</v>
      </c>
      <c r="AU197" t="b">
        <f t="shared" si="70"/>
        <v>0</v>
      </c>
      <c r="AV197">
        <f t="shared" si="71"/>
        <v>0</v>
      </c>
      <c r="AW197">
        <f t="shared" si="72"/>
        <v>0</v>
      </c>
      <c r="AX197">
        <f t="shared" si="73"/>
        <v>0</v>
      </c>
      <c r="AY197">
        <f t="shared" si="74"/>
        <v>0</v>
      </c>
      <c r="AZ197">
        <f t="shared" si="75"/>
        <v>0</v>
      </c>
      <c r="BA197">
        <f t="shared" si="76"/>
        <v>0</v>
      </c>
      <c r="BC197">
        <f t="shared" si="77"/>
        <v>195</v>
      </c>
      <c r="BE197">
        <f t="shared" si="79"/>
        <v>0</v>
      </c>
      <c r="BF197">
        <f t="shared" si="80"/>
        <v>0</v>
      </c>
      <c r="BH197" s="10">
        <f t="shared" si="81"/>
        <v>0</v>
      </c>
    </row>
    <row r="198" spans="1:60" x14ac:dyDescent="0.25">
      <c r="A198">
        <v>196</v>
      </c>
      <c r="B198" s="7">
        <v>196</v>
      </c>
      <c r="C198" s="2" t="s">
        <v>26</v>
      </c>
      <c r="D198" s="2" t="s">
        <v>26</v>
      </c>
      <c r="E198" s="2" t="str">
        <f t="shared" si="78"/>
        <v xml:space="preserve"> </v>
      </c>
      <c r="F198" s="2" t="s">
        <v>26</v>
      </c>
      <c r="G198" s="8" t="s">
        <v>26</v>
      </c>
      <c r="H198" s="8" t="s">
        <v>26</v>
      </c>
      <c r="I198" s="2" t="s">
        <v>26</v>
      </c>
      <c r="J198" s="2" t="s">
        <v>26</v>
      </c>
      <c r="K198" s="8" t="s">
        <v>26</v>
      </c>
      <c r="L198" s="127" t="s">
        <v>26</v>
      </c>
      <c r="M198" s="4" t="str">
        <f t="shared" si="66"/>
        <v/>
      </c>
      <c r="N198" s="7" t="str">
        <f>IF(M198&lt;=DATA!B$6,"S",IF(M198&lt;=DATA!B$5,"U20",IF(M198&lt;=DATA!B$4,"U17",IF(M198&lt;=DATA!B$3,"U15",IF(M198&lt;=DATA!B$2,"U13"," ")))))</f>
        <v xml:space="preserve"> </v>
      </c>
      <c r="O198" s="7" t="str">
        <f t="shared" si="67"/>
        <v/>
      </c>
      <c r="P198" s="7" t="str">
        <f t="shared" si="68"/>
        <v xml:space="preserve"> </v>
      </c>
      <c r="X198" s="11"/>
      <c r="AS198" s="7" t="str">
        <f t="shared" si="82"/>
        <v>M</v>
      </c>
      <c r="AT198" s="7">
        <f t="shared" si="69"/>
        <v>0</v>
      </c>
      <c r="AU198" t="b">
        <f t="shared" si="70"/>
        <v>0</v>
      </c>
      <c r="AV198">
        <f t="shared" si="71"/>
        <v>0</v>
      </c>
      <c r="AW198">
        <f t="shared" si="72"/>
        <v>0</v>
      </c>
      <c r="AX198">
        <f t="shared" si="73"/>
        <v>0</v>
      </c>
      <c r="AY198">
        <f t="shared" si="74"/>
        <v>0</v>
      </c>
      <c r="AZ198">
        <f t="shared" si="75"/>
        <v>0</v>
      </c>
      <c r="BA198">
        <f t="shared" si="76"/>
        <v>0</v>
      </c>
      <c r="BC198">
        <f t="shared" si="77"/>
        <v>196</v>
      </c>
      <c r="BE198">
        <f t="shared" si="79"/>
        <v>0</v>
      </c>
      <c r="BF198">
        <f t="shared" si="80"/>
        <v>0</v>
      </c>
      <c r="BH198" s="10">
        <f t="shared" si="81"/>
        <v>0</v>
      </c>
    </row>
    <row r="199" spans="1:60" x14ac:dyDescent="0.25">
      <c r="A199">
        <v>197</v>
      </c>
      <c r="B199" s="7">
        <v>197</v>
      </c>
      <c r="C199" s="2" t="s">
        <v>26</v>
      </c>
      <c r="D199" s="2" t="s">
        <v>26</v>
      </c>
      <c r="E199" s="2" t="str">
        <f t="shared" si="78"/>
        <v xml:space="preserve"> </v>
      </c>
      <c r="F199" s="2" t="s">
        <v>26</v>
      </c>
      <c r="G199" s="8" t="s">
        <v>26</v>
      </c>
      <c r="H199" s="8" t="s">
        <v>26</v>
      </c>
      <c r="I199" s="2" t="s">
        <v>26</v>
      </c>
      <c r="J199" s="2" t="s">
        <v>26</v>
      </c>
      <c r="K199" s="8" t="s">
        <v>26</v>
      </c>
      <c r="L199" s="127" t="s">
        <v>26</v>
      </c>
      <c r="M199" s="4" t="str">
        <f t="shared" si="66"/>
        <v/>
      </c>
      <c r="N199" s="7" t="str">
        <f>IF(M199&lt;=DATA!B$6,"S",IF(M199&lt;=DATA!B$5,"U20",IF(M199&lt;=DATA!B$4,"U17",IF(M199&lt;=DATA!B$3,"U15",IF(M199&lt;=DATA!B$2,"U13"," ")))))</f>
        <v xml:space="preserve"> </v>
      </c>
      <c r="O199" s="7" t="str">
        <f t="shared" si="67"/>
        <v/>
      </c>
      <c r="P199" s="7" t="str">
        <f t="shared" si="68"/>
        <v xml:space="preserve"> </v>
      </c>
      <c r="X199" s="11"/>
      <c r="AS199" s="7" t="str">
        <f t="shared" si="82"/>
        <v>M</v>
      </c>
      <c r="AT199" s="7">
        <f t="shared" si="69"/>
        <v>0</v>
      </c>
      <c r="AU199" t="b">
        <f t="shared" si="70"/>
        <v>0</v>
      </c>
      <c r="AV199">
        <f t="shared" si="71"/>
        <v>0</v>
      </c>
      <c r="AW199">
        <f t="shared" si="72"/>
        <v>0</v>
      </c>
      <c r="AX199">
        <f t="shared" si="73"/>
        <v>0</v>
      </c>
      <c r="AY199">
        <f t="shared" si="74"/>
        <v>0</v>
      </c>
      <c r="AZ199">
        <f t="shared" si="75"/>
        <v>0</v>
      </c>
      <c r="BA199">
        <f t="shared" si="76"/>
        <v>0</v>
      </c>
      <c r="BC199">
        <f t="shared" si="77"/>
        <v>197</v>
      </c>
      <c r="BE199">
        <f t="shared" si="79"/>
        <v>0</v>
      </c>
      <c r="BF199">
        <f t="shared" si="80"/>
        <v>0</v>
      </c>
      <c r="BH199" s="10">
        <f t="shared" si="81"/>
        <v>0</v>
      </c>
    </row>
    <row r="200" spans="1:60" x14ac:dyDescent="0.25">
      <c r="A200">
        <v>198</v>
      </c>
      <c r="B200" s="7">
        <v>198</v>
      </c>
      <c r="C200" s="2" t="s">
        <v>26</v>
      </c>
      <c r="D200" s="2" t="s">
        <v>26</v>
      </c>
      <c r="E200" s="2" t="str">
        <f t="shared" si="78"/>
        <v xml:space="preserve"> </v>
      </c>
      <c r="F200" s="2" t="s">
        <v>26</v>
      </c>
      <c r="G200" s="8" t="s">
        <v>26</v>
      </c>
      <c r="H200" s="8" t="s">
        <v>26</v>
      </c>
      <c r="I200" s="2" t="s">
        <v>26</v>
      </c>
      <c r="J200" s="2" t="s">
        <v>26</v>
      </c>
      <c r="K200" s="8" t="s">
        <v>26</v>
      </c>
      <c r="L200" s="127" t="s">
        <v>26</v>
      </c>
      <c r="M200" s="4" t="str">
        <f t="shared" ref="M200" si="83">L200</f>
        <v/>
      </c>
      <c r="N200" s="7" t="str">
        <f>IF(M200&lt;=DATA!B$6,"S",IF(M200&lt;=DATA!B$5,"U20",IF(M200&lt;=DATA!B$4,"U17",IF(M200&lt;=DATA!B$3,"U15",IF(M200&lt;=DATA!B$2,"U13"," ")))))</f>
        <v xml:space="preserve"> </v>
      </c>
      <c r="O200" s="7" t="str">
        <f t="shared" ref="O200" si="84">IF(K200="sm","s",IF(K200="sw","s",LEFT(K200,3)))</f>
        <v/>
      </c>
      <c r="P200" s="7" t="str">
        <f t="shared" ref="P200" si="85">IF(N200=" "," ",IF(N200=O200,"OK","Error"))</f>
        <v xml:space="preserve"> </v>
      </c>
      <c r="X200" s="11"/>
      <c r="AS200" s="7" t="str">
        <f t="shared" ref="AS200" si="86">IF(K200="U13G","F",IF(K200="U15G","F",IF(K200="u17w","F",IF(K200="U20W","F",IF(K200="SW","F",IF(K200=" "," ","M"))))))</f>
        <v>M</v>
      </c>
      <c r="AT200" s="7">
        <f t="shared" ref="AT200" si="87">SUM(Y200:AR200)-AU200</f>
        <v>0</v>
      </c>
      <c r="AU200" t="b">
        <f t="shared" ref="AU200" si="88">IF(AV200=1,IF(AE200=1,IF(AF200=1,1)))</f>
        <v>0</v>
      </c>
      <c r="AV200">
        <f t="shared" ref="AV200" si="89">IF(N200="u13",1,IF(N200="u15",1,0))</f>
        <v>0</v>
      </c>
      <c r="AW200">
        <f t="shared" ref="AW200" si="90">IF(AT200=1,1,0)</f>
        <v>0</v>
      </c>
      <c r="AX200">
        <f t="shared" ref="AX200" si="91">IF(AT200=2,1,0)</f>
        <v>0</v>
      </c>
      <c r="AY200">
        <f t="shared" ref="AY200" si="92">IF(AT200=3,1,0)</f>
        <v>0</v>
      </c>
      <c r="AZ200">
        <f t="shared" ref="AZ200" si="93">IF(AT200=4,1,0)</f>
        <v>0</v>
      </c>
      <c r="BA200">
        <f t="shared" ref="BA200" si="94">IF(AT200=5,1,0)</f>
        <v>0</v>
      </c>
      <c r="BC200">
        <f t="shared" ref="BC200" si="95">B200</f>
        <v>198</v>
      </c>
      <c r="BE200">
        <f t="shared" ref="BE200" si="96">IF(BD200=" ",0,IF(B200=0,1,0))</f>
        <v>0</v>
      </c>
      <c r="BF200">
        <f t="shared" ref="BF200" si="97">IF(S200="Y",1,0)</f>
        <v>0</v>
      </c>
      <c r="BH200" s="10">
        <f t="shared" si="81"/>
        <v>0</v>
      </c>
    </row>
    <row r="201" spans="1:60" x14ac:dyDescent="0.25">
      <c r="A201">
        <v>199</v>
      </c>
      <c r="B201" s="7">
        <v>199</v>
      </c>
      <c r="C201" s="2" t="s">
        <v>26</v>
      </c>
      <c r="D201" s="2" t="s">
        <v>26</v>
      </c>
      <c r="E201" s="2" t="str">
        <f t="shared" si="78"/>
        <v xml:space="preserve"> </v>
      </c>
      <c r="F201" s="2" t="s">
        <v>26</v>
      </c>
      <c r="G201" s="8" t="s">
        <v>26</v>
      </c>
      <c r="H201" s="8" t="s">
        <v>26</v>
      </c>
      <c r="I201" s="2" t="s">
        <v>26</v>
      </c>
      <c r="J201" s="2" t="s">
        <v>26</v>
      </c>
      <c r="K201" s="8" t="s">
        <v>26</v>
      </c>
      <c r="L201" s="127" t="s">
        <v>26</v>
      </c>
      <c r="M201" s="4" t="str">
        <f t="shared" si="66"/>
        <v/>
      </c>
      <c r="N201" s="7" t="str">
        <f>IF(M201&lt;=DATA!B$6,"S",IF(M201&lt;=DATA!B$5,"U20",IF(M201&lt;=DATA!B$4,"U17",IF(M201&lt;=DATA!B$3,"U15",IF(M201&lt;=DATA!B$2,"U13"," ")))))</f>
        <v xml:space="preserve"> </v>
      </c>
      <c r="O201" s="7" t="str">
        <f t="shared" si="67"/>
        <v/>
      </c>
      <c r="P201" s="7" t="str">
        <f t="shared" si="68"/>
        <v xml:space="preserve"> </v>
      </c>
      <c r="X201" s="11"/>
      <c r="AS201" s="7" t="str">
        <f t="shared" si="82"/>
        <v>M</v>
      </c>
      <c r="AT201" s="7">
        <f t="shared" si="69"/>
        <v>0</v>
      </c>
      <c r="AU201" t="b">
        <f t="shared" si="70"/>
        <v>0</v>
      </c>
      <c r="AV201">
        <f t="shared" si="71"/>
        <v>0</v>
      </c>
      <c r="AW201">
        <f t="shared" si="72"/>
        <v>0</v>
      </c>
      <c r="AX201">
        <f t="shared" si="73"/>
        <v>0</v>
      </c>
      <c r="AY201">
        <f t="shared" si="74"/>
        <v>0</v>
      </c>
      <c r="AZ201">
        <f t="shared" si="75"/>
        <v>0</v>
      </c>
      <c r="BA201">
        <f t="shared" si="76"/>
        <v>0</v>
      </c>
      <c r="BC201">
        <f t="shared" si="77"/>
        <v>199</v>
      </c>
      <c r="BE201">
        <f t="shared" si="79"/>
        <v>0</v>
      </c>
      <c r="BF201">
        <f t="shared" si="80"/>
        <v>0</v>
      </c>
      <c r="BH201" s="10">
        <f t="shared" si="81"/>
        <v>0</v>
      </c>
    </row>
    <row r="202" spans="1:60" x14ac:dyDescent="0.25">
      <c r="A202">
        <v>200</v>
      </c>
      <c r="B202" s="7">
        <v>200</v>
      </c>
      <c r="C202" s="2" t="s">
        <v>26</v>
      </c>
      <c r="D202" s="2" t="s">
        <v>26</v>
      </c>
      <c r="E202" s="2" t="str">
        <f t="shared" si="78"/>
        <v xml:space="preserve"> </v>
      </c>
      <c r="F202" s="2" t="s">
        <v>26</v>
      </c>
      <c r="G202" s="8" t="s">
        <v>26</v>
      </c>
      <c r="H202" s="8" t="s">
        <v>26</v>
      </c>
      <c r="I202" s="2" t="s">
        <v>26</v>
      </c>
      <c r="J202" s="2" t="s">
        <v>26</v>
      </c>
      <c r="K202" s="8" t="s">
        <v>26</v>
      </c>
      <c r="L202" s="127" t="s">
        <v>26</v>
      </c>
      <c r="M202" s="4" t="str">
        <f t="shared" si="66"/>
        <v/>
      </c>
      <c r="N202" s="7" t="str">
        <f>IF(M202&lt;=DATA!B$6,"S",IF(M202&lt;=DATA!B$5,"U20",IF(M202&lt;=DATA!B$4,"U17",IF(M202&lt;=DATA!B$3,"U15",IF(M202&lt;=DATA!B$2,"U13"," ")))))</f>
        <v xml:space="preserve"> </v>
      </c>
      <c r="O202" s="7" t="str">
        <f t="shared" si="67"/>
        <v/>
      </c>
      <c r="P202" s="7" t="str">
        <f t="shared" si="68"/>
        <v xml:space="preserve"> </v>
      </c>
      <c r="X202" s="11"/>
      <c r="AS202" s="7" t="str">
        <f t="shared" si="82"/>
        <v>M</v>
      </c>
      <c r="AT202" s="7">
        <f t="shared" si="69"/>
        <v>0</v>
      </c>
      <c r="AU202" t="b">
        <f t="shared" si="70"/>
        <v>0</v>
      </c>
      <c r="AV202">
        <f t="shared" si="71"/>
        <v>0</v>
      </c>
      <c r="AW202">
        <f t="shared" si="72"/>
        <v>0</v>
      </c>
      <c r="AX202">
        <f t="shared" si="73"/>
        <v>0</v>
      </c>
      <c r="AY202">
        <f t="shared" si="74"/>
        <v>0</v>
      </c>
      <c r="AZ202">
        <f t="shared" si="75"/>
        <v>0</v>
      </c>
      <c r="BA202">
        <f t="shared" si="76"/>
        <v>0</v>
      </c>
      <c r="BC202">
        <f t="shared" si="77"/>
        <v>200</v>
      </c>
      <c r="BE202">
        <f t="shared" si="79"/>
        <v>0</v>
      </c>
      <c r="BF202">
        <f t="shared" si="80"/>
        <v>0</v>
      </c>
      <c r="BH202" s="10">
        <f t="shared" si="81"/>
        <v>0</v>
      </c>
    </row>
    <row r="203" spans="1:60" x14ac:dyDescent="0.25">
      <c r="A203" t="s">
        <v>25</v>
      </c>
      <c r="B203" s="8" t="s">
        <v>26</v>
      </c>
      <c r="C203" s="2" t="s">
        <v>26</v>
      </c>
      <c r="D203" s="2" t="s">
        <v>26</v>
      </c>
      <c r="E203" s="2" t="str">
        <f t="shared" si="78"/>
        <v xml:space="preserve"> </v>
      </c>
      <c r="F203" s="2" t="s">
        <v>26</v>
      </c>
      <c r="G203" s="8" t="s">
        <v>26</v>
      </c>
      <c r="H203" s="8" t="s">
        <v>26</v>
      </c>
      <c r="I203" s="2" t="s">
        <v>26</v>
      </c>
      <c r="J203" s="2" t="s">
        <v>26</v>
      </c>
      <c r="K203" s="8" t="s">
        <v>26</v>
      </c>
      <c r="L203" s="127" t="s">
        <v>26</v>
      </c>
      <c r="M203" s="100" t="s">
        <v>26</v>
      </c>
      <c r="N203" s="8" t="s">
        <v>26</v>
      </c>
      <c r="O203" s="8" t="s">
        <v>26</v>
      </c>
      <c r="BE203">
        <f t="shared" si="79"/>
        <v>0</v>
      </c>
      <c r="BH203" s="10">
        <f t="shared" si="81"/>
        <v>0</v>
      </c>
    </row>
    <row r="204" spans="1:60" x14ac:dyDescent="0.25">
      <c r="A204">
        <v>201</v>
      </c>
      <c r="B204" s="7">
        <v>1</v>
      </c>
      <c r="C204" t="s">
        <v>677</v>
      </c>
      <c r="D204" t="s">
        <v>678</v>
      </c>
      <c r="E204" s="2" t="str">
        <f t="shared" si="78"/>
        <v>Chloe Godbold</v>
      </c>
      <c r="F204" t="s">
        <v>649</v>
      </c>
      <c r="G204" s="8" t="s">
        <v>508</v>
      </c>
      <c r="H204" s="8" t="s">
        <v>26</v>
      </c>
      <c r="I204" s="2" t="s">
        <v>26</v>
      </c>
      <c r="J204">
        <v>2972670</v>
      </c>
      <c r="K204" t="s">
        <v>289</v>
      </c>
      <c r="L204" s="3">
        <v>36045</v>
      </c>
      <c r="M204" s="4">
        <f t="shared" ref="M204:M235" si="98">L204</f>
        <v>36045</v>
      </c>
      <c r="N204" s="7" t="str">
        <f>IF(M204&lt;=DATA!B$6,"S",IF(M204&lt;=DATA!B$5,"U20",IF(M204&lt;=DATA!B$4,"U17",IF(M204&lt;=DATA!B$3,"U15",IF(M204&lt;=DATA!B$2,"U13"," ")))))</f>
        <v>S</v>
      </c>
      <c r="O204" s="7" t="str">
        <f t="shared" ref="O204:O235" si="99">IF(K204="sm","s",IF(K204="sw","s",LEFT(K204,3)))</f>
        <v>s</v>
      </c>
      <c r="P204" s="7" t="str">
        <f t="shared" ref="P204:P235" si="100">IF(N204=" "," ",IF(N204=O204,"OK","Error"))</f>
        <v>OK</v>
      </c>
      <c r="X204" s="10" t="str">
        <f t="shared" ref="X204:X235" si="101">IF(AT204=" "," ",IF(AT204=1,6,IF(AT204=2,11,IF(AT204=3,15,IF(AT204=4,18,IF(AT204&gt;=5,SUM(18+(AT204-4)*4),""))))))</f>
        <v/>
      </c>
      <c r="AS204" s="7" t="str">
        <f t="shared" si="82"/>
        <v>F</v>
      </c>
      <c r="AT204" s="7">
        <f t="shared" si="69"/>
        <v>0</v>
      </c>
      <c r="AU204" t="b">
        <f t="shared" si="70"/>
        <v>0</v>
      </c>
      <c r="AV204">
        <f t="shared" si="71"/>
        <v>0</v>
      </c>
      <c r="AW204">
        <f t="shared" si="72"/>
        <v>0</v>
      </c>
      <c r="AX204">
        <f t="shared" si="73"/>
        <v>0</v>
      </c>
      <c r="AY204">
        <f t="shared" si="74"/>
        <v>0</v>
      </c>
      <c r="AZ204">
        <f t="shared" si="75"/>
        <v>0</v>
      </c>
      <c r="BA204">
        <f t="shared" si="76"/>
        <v>0</v>
      </c>
      <c r="BC204">
        <f t="shared" si="77"/>
        <v>1</v>
      </c>
      <c r="BE204">
        <f t="shared" si="79"/>
        <v>0</v>
      </c>
      <c r="BF204">
        <f t="shared" si="80"/>
        <v>0</v>
      </c>
      <c r="BH204" s="10" t="e">
        <f t="shared" si="81"/>
        <v>#VALUE!</v>
      </c>
    </row>
    <row r="205" spans="1:60" x14ac:dyDescent="0.25">
      <c r="A205">
        <v>202</v>
      </c>
      <c r="B205" s="7">
        <v>2</v>
      </c>
      <c r="C205" t="s">
        <v>714</v>
      </c>
      <c r="D205" t="s">
        <v>400</v>
      </c>
      <c r="E205" s="2" t="str">
        <f t="shared" si="78"/>
        <v>Charlotte Graham</v>
      </c>
      <c r="F205" t="s">
        <v>791</v>
      </c>
      <c r="G205" s="8" t="s">
        <v>508</v>
      </c>
      <c r="H205" s="8" t="s">
        <v>26</v>
      </c>
      <c r="I205" s="2" t="s">
        <v>26</v>
      </c>
      <c r="J205">
        <v>3558341</v>
      </c>
      <c r="K205" t="s">
        <v>289</v>
      </c>
      <c r="L205" s="3">
        <v>38233</v>
      </c>
      <c r="M205" s="4">
        <f t="shared" si="98"/>
        <v>38233</v>
      </c>
      <c r="N205" s="7" t="str">
        <f>IF(M205&lt;=DATA!B$6,"S",IF(M205&lt;=DATA!B$5,"U20",IF(M205&lt;=DATA!B$4,"U17",IF(M205&lt;=DATA!B$3,"U15",IF(M205&lt;=DATA!B$2,"U13"," ")))))</f>
        <v>S</v>
      </c>
      <c r="O205" s="7" t="str">
        <f t="shared" si="99"/>
        <v>s</v>
      </c>
      <c r="P205" s="7" t="str">
        <f t="shared" si="100"/>
        <v>OK</v>
      </c>
      <c r="X205" s="10" t="str">
        <f t="shared" si="101"/>
        <v/>
      </c>
      <c r="AS205" s="7" t="str">
        <f t="shared" si="82"/>
        <v>F</v>
      </c>
      <c r="AT205" s="7">
        <f t="shared" si="69"/>
        <v>0</v>
      </c>
      <c r="AU205" t="b">
        <f t="shared" si="70"/>
        <v>0</v>
      </c>
      <c r="AV205">
        <f t="shared" si="71"/>
        <v>0</v>
      </c>
      <c r="AW205">
        <f t="shared" si="72"/>
        <v>0</v>
      </c>
      <c r="AX205">
        <f t="shared" si="73"/>
        <v>0</v>
      </c>
      <c r="AY205">
        <f t="shared" si="74"/>
        <v>0</v>
      </c>
      <c r="AZ205">
        <f t="shared" si="75"/>
        <v>0</v>
      </c>
      <c r="BA205">
        <f t="shared" si="76"/>
        <v>0</v>
      </c>
      <c r="BC205">
        <f t="shared" si="77"/>
        <v>2</v>
      </c>
      <c r="BE205">
        <f t="shared" si="79"/>
        <v>0</v>
      </c>
      <c r="BF205">
        <f t="shared" si="80"/>
        <v>0</v>
      </c>
      <c r="BH205" s="10" t="e">
        <f t="shared" si="81"/>
        <v>#VALUE!</v>
      </c>
    </row>
    <row r="206" spans="1:60" x14ac:dyDescent="0.25">
      <c r="A206">
        <v>203</v>
      </c>
      <c r="B206" s="7">
        <v>3</v>
      </c>
      <c r="C206" t="s">
        <v>704</v>
      </c>
      <c r="D206" t="s">
        <v>588</v>
      </c>
      <c r="E206" s="2" t="str">
        <f t="shared" si="78"/>
        <v>Holly Scott</v>
      </c>
      <c r="F206" t="s">
        <v>649</v>
      </c>
      <c r="G206" s="8" t="s">
        <v>508</v>
      </c>
      <c r="H206" s="8" t="s">
        <v>26</v>
      </c>
      <c r="I206" s="2" t="s">
        <v>26</v>
      </c>
      <c r="J206">
        <v>3664084</v>
      </c>
      <c r="K206" t="s">
        <v>289</v>
      </c>
      <c r="L206" s="3">
        <v>37679</v>
      </c>
      <c r="M206" s="4">
        <f t="shared" si="98"/>
        <v>37679</v>
      </c>
      <c r="N206" s="7" t="str">
        <f>IF(M206&lt;=DATA!B$6,"S",IF(M206&lt;=DATA!B$5,"U20",IF(M206&lt;=DATA!B$4,"U17",IF(M206&lt;=DATA!B$3,"U15",IF(M206&lt;=DATA!B$2,"U13"," ")))))</f>
        <v>S</v>
      </c>
      <c r="O206" s="7" t="str">
        <f t="shared" si="99"/>
        <v>s</v>
      </c>
      <c r="P206" s="7" t="str">
        <f t="shared" si="100"/>
        <v>OK</v>
      </c>
      <c r="X206" s="10" t="str">
        <f t="shared" si="101"/>
        <v/>
      </c>
      <c r="AS206" s="7" t="str">
        <f t="shared" si="82"/>
        <v>F</v>
      </c>
      <c r="AT206" s="7">
        <f t="shared" si="69"/>
        <v>0</v>
      </c>
      <c r="AU206" t="b">
        <f t="shared" si="70"/>
        <v>0</v>
      </c>
      <c r="AV206">
        <f t="shared" si="71"/>
        <v>0</v>
      </c>
      <c r="AW206">
        <f t="shared" si="72"/>
        <v>0</v>
      </c>
      <c r="AX206">
        <f t="shared" si="73"/>
        <v>0</v>
      </c>
      <c r="AY206">
        <f t="shared" si="74"/>
        <v>0</v>
      </c>
      <c r="AZ206">
        <f t="shared" si="75"/>
        <v>0</v>
      </c>
      <c r="BA206">
        <f t="shared" si="76"/>
        <v>0</v>
      </c>
      <c r="BC206">
        <f t="shared" si="77"/>
        <v>3</v>
      </c>
      <c r="BE206">
        <f t="shared" si="79"/>
        <v>0</v>
      </c>
      <c r="BF206">
        <f t="shared" si="80"/>
        <v>0</v>
      </c>
      <c r="BH206" s="10" t="e">
        <f t="shared" si="81"/>
        <v>#VALUE!</v>
      </c>
    </row>
    <row r="207" spans="1:60" x14ac:dyDescent="0.25">
      <c r="A207">
        <v>204</v>
      </c>
      <c r="B207" s="7">
        <v>4</v>
      </c>
      <c r="C207" t="s">
        <v>750</v>
      </c>
      <c r="D207" t="s">
        <v>709</v>
      </c>
      <c r="E207" s="2" t="str">
        <f t="shared" si="78"/>
        <v>Valerie Gladwell</v>
      </c>
      <c r="F207" t="s">
        <v>649</v>
      </c>
      <c r="G207" s="8" t="s">
        <v>508</v>
      </c>
      <c r="H207" s="8" t="s">
        <v>26</v>
      </c>
      <c r="I207" s="2" t="s">
        <v>26</v>
      </c>
      <c r="J207">
        <v>2918258</v>
      </c>
      <c r="K207" t="s">
        <v>289</v>
      </c>
      <c r="L207" s="3">
        <v>27472</v>
      </c>
      <c r="M207" s="4">
        <f t="shared" si="98"/>
        <v>27472</v>
      </c>
      <c r="N207" s="7" t="str">
        <f>IF(M207&lt;=DATA!B$6,"S",IF(M207&lt;=DATA!B$5,"U20",IF(M207&lt;=DATA!B$4,"U17",IF(M207&lt;=DATA!B$3,"U15",IF(M207&lt;=DATA!B$2,"U13"," ")))))</f>
        <v>S</v>
      </c>
      <c r="O207" s="7" t="str">
        <f t="shared" si="99"/>
        <v>s</v>
      </c>
      <c r="P207" s="7" t="str">
        <f t="shared" si="100"/>
        <v>OK</v>
      </c>
      <c r="X207" s="10" t="str">
        <f t="shared" si="101"/>
        <v/>
      </c>
      <c r="AS207" s="7" t="str">
        <f t="shared" si="82"/>
        <v>F</v>
      </c>
      <c r="AT207" s="7">
        <f t="shared" si="69"/>
        <v>0</v>
      </c>
      <c r="AU207" t="b">
        <f t="shared" si="70"/>
        <v>0</v>
      </c>
      <c r="AV207">
        <f t="shared" si="71"/>
        <v>0</v>
      </c>
      <c r="AW207">
        <f t="shared" si="72"/>
        <v>0</v>
      </c>
      <c r="AX207">
        <f t="shared" si="73"/>
        <v>0</v>
      </c>
      <c r="AY207">
        <f t="shared" si="74"/>
        <v>0</v>
      </c>
      <c r="AZ207">
        <f t="shared" si="75"/>
        <v>0</v>
      </c>
      <c r="BA207">
        <f t="shared" si="76"/>
        <v>0</v>
      </c>
      <c r="BC207">
        <f t="shared" si="77"/>
        <v>4</v>
      </c>
      <c r="BE207">
        <f t="shared" si="79"/>
        <v>0</v>
      </c>
      <c r="BF207">
        <f t="shared" si="80"/>
        <v>0</v>
      </c>
      <c r="BH207" s="10" t="e">
        <f t="shared" si="81"/>
        <v>#VALUE!</v>
      </c>
    </row>
    <row r="208" spans="1:60" x14ac:dyDescent="0.25">
      <c r="A208">
        <v>205</v>
      </c>
      <c r="B208" s="7">
        <v>5</v>
      </c>
      <c r="C208" t="s">
        <v>680</v>
      </c>
      <c r="D208" t="s">
        <v>681</v>
      </c>
      <c r="E208" s="2" t="str">
        <f t="shared" si="78"/>
        <v>Emily Lambert</v>
      </c>
      <c r="F208" t="s">
        <v>649</v>
      </c>
      <c r="G208" s="8" t="s">
        <v>508</v>
      </c>
      <c r="H208" s="8" t="s">
        <v>26</v>
      </c>
      <c r="I208" s="2" t="s">
        <v>26</v>
      </c>
      <c r="J208">
        <v>2832364</v>
      </c>
      <c r="K208" t="s">
        <v>289</v>
      </c>
      <c r="L208" s="3">
        <v>35002</v>
      </c>
      <c r="M208" s="4">
        <f t="shared" si="98"/>
        <v>35002</v>
      </c>
      <c r="N208" s="7" t="str">
        <f>IF(M208&lt;=DATA!B$6,"S",IF(M208&lt;=DATA!B$5,"U20",IF(M208&lt;=DATA!B$4,"U17",IF(M208&lt;=DATA!B$3,"U15",IF(M208&lt;=DATA!B$2,"U13"," ")))))</f>
        <v>S</v>
      </c>
      <c r="O208" s="7" t="str">
        <f t="shared" si="99"/>
        <v>s</v>
      </c>
      <c r="P208" s="7" t="str">
        <f t="shared" si="100"/>
        <v>OK</v>
      </c>
      <c r="X208" s="10" t="str">
        <f t="shared" si="101"/>
        <v/>
      </c>
      <c r="AS208" s="7" t="str">
        <f t="shared" si="82"/>
        <v>F</v>
      </c>
      <c r="AT208" s="7">
        <f t="shared" si="69"/>
        <v>0</v>
      </c>
      <c r="AU208" t="b">
        <f t="shared" si="70"/>
        <v>0</v>
      </c>
      <c r="AV208">
        <f t="shared" si="71"/>
        <v>0</v>
      </c>
      <c r="AW208">
        <f t="shared" si="72"/>
        <v>0</v>
      </c>
      <c r="AX208">
        <f t="shared" si="73"/>
        <v>0</v>
      </c>
      <c r="AY208">
        <f t="shared" si="74"/>
        <v>0</v>
      </c>
      <c r="AZ208">
        <f t="shared" si="75"/>
        <v>0</v>
      </c>
      <c r="BA208">
        <f t="shared" si="76"/>
        <v>0</v>
      </c>
      <c r="BC208">
        <f t="shared" si="77"/>
        <v>5</v>
      </c>
      <c r="BE208">
        <f t="shared" si="79"/>
        <v>0</v>
      </c>
      <c r="BF208">
        <f t="shared" si="80"/>
        <v>0</v>
      </c>
      <c r="BH208" s="10" t="e">
        <f t="shared" si="81"/>
        <v>#VALUE!</v>
      </c>
    </row>
    <row r="209" spans="1:60" x14ac:dyDescent="0.25">
      <c r="A209">
        <v>206</v>
      </c>
      <c r="B209" s="7">
        <v>6</v>
      </c>
      <c r="C209" t="s">
        <v>675</v>
      </c>
      <c r="D209" t="s">
        <v>676</v>
      </c>
      <c r="E209" s="2" t="str">
        <f t="shared" si="78"/>
        <v>Louise Brydon</v>
      </c>
      <c r="F209" t="s">
        <v>649</v>
      </c>
      <c r="G209" s="8" t="s">
        <v>508</v>
      </c>
      <c r="H209" s="8" t="s">
        <v>26</v>
      </c>
      <c r="I209" s="2" t="s">
        <v>26</v>
      </c>
      <c r="J209">
        <v>4001655</v>
      </c>
      <c r="K209" t="s">
        <v>289</v>
      </c>
      <c r="L209" s="3">
        <v>31298</v>
      </c>
      <c r="M209" s="4">
        <f t="shared" si="98"/>
        <v>31298</v>
      </c>
      <c r="N209" s="7" t="str">
        <f>IF(M209&lt;=DATA!B$6,"S",IF(M209&lt;=DATA!B$5,"U20",IF(M209&lt;=DATA!B$4,"U17",IF(M209&lt;=DATA!B$3,"U15",IF(M209&lt;=DATA!B$2,"U13"," ")))))</f>
        <v>S</v>
      </c>
      <c r="O209" s="7" t="str">
        <f t="shared" si="99"/>
        <v>s</v>
      </c>
      <c r="P209" s="7" t="str">
        <f t="shared" si="100"/>
        <v>OK</v>
      </c>
      <c r="X209" s="10" t="str">
        <f t="shared" si="101"/>
        <v/>
      </c>
      <c r="AS209" s="7" t="str">
        <f t="shared" si="82"/>
        <v>F</v>
      </c>
      <c r="AT209" s="7">
        <f t="shared" si="69"/>
        <v>0</v>
      </c>
      <c r="AU209" t="b">
        <f t="shared" si="70"/>
        <v>0</v>
      </c>
      <c r="AV209">
        <f t="shared" si="71"/>
        <v>0</v>
      </c>
      <c r="AW209">
        <f t="shared" si="72"/>
        <v>0</v>
      </c>
      <c r="AX209">
        <f t="shared" si="73"/>
        <v>0</v>
      </c>
      <c r="AY209">
        <f t="shared" si="74"/>
        <v>0</v>
      </c>
      <c r="AZ209">
        <f t="shared" si="75"/>
        <v>0</v>
      </c>
      <c r="BA209">
        <f t="shared" si="76"/>
        <v>0</v>
      </c>
      <c r="BC209">
        <f t="shared" si="77"/>
        <v>6</v>
      </c>
      <c r="BE209">
        <f t="shared" si="79"/>
        <v>0</v>
      </c>
      <c r="BF209">
        <f t="shared" si="80"/>
        <v>0</v>
      </c>
      <c r="BH209" s="10" t="e">
        <f t="shared" si="81"/>
        <v>#VALUE!</v>
      </c>
    </row>
    <row r="210" spans="1:60" x14ac:dyDescent="0.25">
      <c r="A210">
        <v>207</v>
      </c>
      <c r="B210" s="7">
        <v>7</v>
      </c>
      <c r="C210" t="s">
        <v>782</v>
      </c>
      <c r="D210" t="s">
        <v>890</v>
      </c>
      <c r="E210" s="2" t="str">
        <f t="shared" si="78"/>
        <v>Elizabeth Welbourn</v>
      </c>
      <c r="F210" t="s">
        <v>649</v>
      </c>
      <c r="G210" s="8" t="s">
        <v>508</v>
      </c>
      <c r="H210" s="8" t="s">
        <v>26</v>
      </c>
      <c r="I210" s="2" t="s">
        <v>26</v>
      </c>
      <c r="J210">
        <v>2713119</v>
      </c>
      <c r="K210" t="s">
        <v>289</v>
      </c>
      <c r="L210" s="3">
        <v>22090</v>
      </c>
      <c r="M210" s="4">
        <f t="shared" si="98"/>
        <v>22090</v>
      </c>
      <c r="N210" s="7" t="str">
        <f>IF(M210&lt;=DATA!B$6,"S",IF(M210&lt;=DATA!B$5,"U20",IF(M210&lt;=DATA!B$4,"U17",IF(M210&lt;=DATA!B$3,"U15",IF(M210&lt;=DATA!B$2,"U13"," ")))))</f>
        <v>S</v>
      </c>
      <c r="O210" s="7" t="str">
        <f t="shared" si="99"/>
        <v>s</v>
      </c>
      <c r="P210" s="7" t="str">
        <f t="shared" si="100"/>
        <v>OK</v>
      </c>
      <c r="X210" s="10" t="str">
        <f t="shared" si="101"/>
        <v/>
      </c>
      <c r="AS210" s="7" t="str">
        <f t="shared" si="82"/>
        <v>F</v>
      </c>
      <c r="AT210" s="7">
        <f t="shared" si="69"/>
        <v>0</v>
      </c>
      <c r="AU210" t="b">
        <f t="shared" si="70"/>
        <v>0</v>
      </c>
      <c r="AV210">
        <f t="shared" si="71"/>
        <v>0</v>
      </c>
      <c r="AW210">
        <f t="shared" si="72"/>
        <v>0</v>
      </c>
      <c r="AX210">
        <f t="shared" si="73"/>
        <v>0</v>
      </c>
      <c r="AY210">
        <f t="shared" si="74"/>
        <v>0</v>
      </c>
      <c r="AZ210">
        <f t="shared" si="75"/>
        <v>0</v>
      </c>
      <c r="BA210">
        <f t="shared" si="76"/>
        <v>0</v>
      </c>
      <c r="BC210">
        <f t="shared" si="77"/>
        <v>7</v>
      </c>
      <c r="BE210">
        <f t="shared" si="79"/>
        <v>0</v>
      </c>
      <c r="BF210">
        <f t="shared" si="80"/>
        <v>0</v>
      </c>
      <c r="BH210" s="10" t="e">
        <f t="shared" si="81"/>
        <v>#VALUE!</v>
      </c>
    </row>
    <row r="211" spans="1:60" x14ac:dyDescent="0.25">
      <c r="A211">
        <v>208</v>
      </c>
      <c r="B211" s="7">
        <v>8</v>
      </c>
      <c r="C211" t="s">
        <v>891</v>
      </c>
      <c r="D211" t="s">
        <v>892</v>
      </c>
      <c r="E211" s="2" t="str">
        <f t="shared" si="78"/>
        <v>Cassandra Badger</v>
      </c>
      <c r="F211" t="s">
        <v>649</v>
      </c>
      <c r="G211" s="8" t="s">
        <v>508</v>
      </c>
      <c r="H211" s="8" t="s">
        <v>26</v>
      </c>
      <c r="I211" s="2" t="s">
        <v>26</v>
      </c>
      <c r="J211">
        <v>3006601</v>
      </c>
      <c r="K211" t="s">
        <v>289</v>
      </c>
      <c r="L211" s="3">
        <v>35122</v>
      </c>
      <c r="M211" s="4">
        <f t="shared" si="98"/>
        <v>35122</v>
      </c>
      <c r="N211" s="7" t="str">
        <f>IF(M211&lt;=DATA!B$6,"S",IF(M211&lt;=DATA!B$5,"U20",IF(M211&lt;=DATA!B$4,"U17",IF(M211&lt;=DATA!B$3,"U15",IF(M211&lt;=DATA!B$2,"U13"," ")))))</f>
        <v>S</v>
      </c>
      <c r="O211" s="7" t="str">
        <f t="shared" si="99"/>
        <v>s</v>
      </c>
      <c r="P211" s="7" t="str">
        <f t="shared" si="100"/>
        <v>OK</v>
      </c>
      <c r="X211" s="10" t="str">
        <f t="shared" si="101"/>
        <v/>
      </c>
      <c r="AS211" s="7" t="str">
        <f t="shared" si="82"/>
        <v>F</v>
      </c>
      <c r="AT211" s="7">
        <f t="shared" si="69"/>
        <v>0</v>
      </c>
      <c r="AU211" t="b">
        <f t="shared" si="70"/>
        <v>0</v>
      </c>
      <c r="AV211">
        <f t="shared" si="71"/>
        <v>0</v>
      </c>
      <c r="AW211">
        <f t="shared" si="72"/>
        <v>0</v>
      </c>
      <c r="AX211">
        <f t="shared" si="73"/>
        <v>0</v>
      </c>
      <c r="AY211">
        <f t="shared" si="74"/>
        <v>0</v>
      </c>
      <c r="AZ211">
        <f t="shared" si="75"/>
        <v>0</v>
      </c>
      <c r="BA211">
        <f t="shared" si="76"/>
        <v>0</v>
      </c>
      <c r="BC211">
        <f t="shared" si="77"/>
        <v>8</v>
      </c>
      <c r="BE211">
        <f t="shared" si="79"/>
        <v>0</v>
      </c>
      <c r="BF211">
        <f t="shared" si="80"/>
        <v>0</v>
      </c>
      <c r="BH211" s="10" t="e">
        <f t="shared" si="81"/>
        <v>#VALUE!</v>
      </c>
    </row>
    <row r="212" spans="1:60" x14ac:dyDescent="0.25">
      <c r="A212">
        <v>209</v>
      </c>
      <c r="B212" s="7">
        <v>9</v>
      </c>
      <c r="C212" t="s">
        <v>679</v>
      </c>
      <c r="D212" t="s">
        <v>402</v>
      </c>
      <c r="E212" s="2" t="str">
        <f t="shared" si="78"/>
        <v>Chantelle Kilpatrick</v>
      </c>
      <c r="F212" t="s">
        <v>649</v>
      </c>
      <c r="G212" s="8" t="s">
        <v>508</v>
      </c>
      <c r="H212" s="8" t="s">
        <v>26</v>
      </c>
      <c r="I212" s="2" t="s">
        <v>26</v>
      </c>
      <c r="J212">
        <v>2943785</v>
      </c>
      <c r="K212" t="s">
        <v>289</v>
      </c>
      <c r="L212" s="3">
        <v>35722</v>
      </c>
      <c r="M212" s="4">
        <f t="shared" si="98"/>
        <v>35722</v>
      </c>
      <c r="N212" s="7" t="str">
        <f>IF(M212&lt;=DATA!B$6,"S",IF(M212&lt;=DATA!B$5,"U20",IF(M212&lt;=DATA!B$4,"U17",IF(M212&lt;=DATA!B$3,"U15",IF(M212&lt;=DATA!B$2,"U13"," ")))))</f>
        <v>S</v>
      </c>
      <c r="O212" s="7" t="str">
        <f t="shared" si="99"/>
        <v>s</v>
      </c>
      <c r="P212" s="7" t="str">
        <f t="shared" si="100"/>
        <v>OK</v>
      </c>
      <c r="X212" s="10" t="str">
        <f t="shared" si="101"/>
        <v/>
      </c>
      <c r="AS212" s="7" t="str">
        <f t="shared" si="82"/>
        <v>F</v>
      </c>
      <c r="AT212" s="7">
        <f t="shared" si="69"/>
        <v>0</v>
      </c>
      <c r="AU212" t="b">
        <f t="shared" si="70"/>
        <v>0</v>
      </c>
      <c r="AV212">
        <f t="shared" si="71"/>
        <v>0</v>
      </c>
      <c r="AW212">
        <f t="shared" si="72"/>
        <v>0</v>
      </c>
      <c r="AX212">
        <f t="shared" si="73"/>
        <v>0</v>
      </c>
      <c r="AY212">
        <f t="shared" si="74"/>
        <v>0</v>
      </c>
      <c r="AZ212">
        <f t="shared" si="75"/>
        <v>0</v>
      </c>
      <c r="BA212">
        <f t="shared" si="76"/>
        <v>0</v>
      </c>
      <c r="BC212">
        <f t="shared" si="77"/>
        <v>9</v>
      </c>
      <c r="BE212">
        <f t="shared" si="79"/>
        <v>0</v>
      </c>
      <c r="BF212">
        <f t="shared" si="80"/>
        <v>0</v>
      </c>
      <c r="BH212" s="10" t="e">
        <f t="shared" si="81"/>
        <v>#VALUE!</v>
      </c>
    </row>
    <row r="213" spans="1:60" x14ac:dyDescent="0.25">
      <c r="A213">
        <v>210</v>
      </c>
      <c r="B213" s="7">
        <v>10</v>
      </c>
      <c r="C213" t="s">
        <v>766</v>
      </c>
      <c r="D213" t="s">
        <v>700</v>
      </c>
      <c r="E213" s="2" t="str">
        <f t="shared" si="78"/>
        <v>Freya Stocking</v>
      </c>
      <c r="F213" t="s">
        <v>656</v>
      </c>
      <c r="G213" s="8" t="s">
        <v>508</v>
      </c>
      <c r="H213" s="8" t="s">
        <v>26</v>
      </c>
      <c r="I213" s="2" t="s">
        <v>26</v>
      </c>
      <c r="J213">
        <v>4035533</v>
      </c>
      <c r="K213" t="s">
        <v>290</v>
      </c>
      <c r="L213" s="3">
        <v>40978</v>
      </c>
      <c r="M213" s="4">
        <f t="shared" si="98"/>
        <v>40978</v>
      </c>
      <c r="N213" s="7" t="str">
        <f>IF(M213&lt;=DATA!B$6,"S",IF(M213&lt;=DATA!B$5,"U20",IF(M213&lt;=DATA!B$4,"U17",IF(M213&lt;=DATA!B$3,"U15",IF(M213&lt;=DATA!B$2,"U13"," ")))))</f>
        <v>U13</v>
      </c>
      <c r="O213" s="7" t="str">
        <f t="shared" si="99"/>
        <v>U13</v>
      </c>
      <c r="P213" s="7" t="str">
        <f t="shared" si="100"/>
        <v>OK</v>
      </c>
      <c r="X213" s="10" t="str">
        <f t="shared" si="101"/>
        <v/>
      </c>
      <c r="AS213" s="7" t="str">
        <f t="shared" si="82"/>
        <v>F</v>
      </c>
      <c r="AT213" s="7">
        <f t="shared" si="69"/>
        <v>0</v>
      </c>
      <c r="AU213" t="b">
        <f t="shared" si="70"/>
        <v>0</v>
      </c>
      <c r="AV213">
        <f t="shared" si="71"/>
        <v>1</v>
      </c>
      <c r="AW213">
        <f t="shared" si="72"/>
        <v>0</v>
      </c>
      <c r="AX213">
        <f t="shared" si="73"/>
        <v>0</v>
      </c>
      <c r="AY213">
        <f t="shared" si="74"/>
        <v>0</v>
      </c>
      <c r="AZ213">
        <f t="shared" si="75"/>
        <v>0</v>
      </c>
      <c r="BA213">
        <f t="shared" si="76"/>
        <v>0</v>
      </c>
      <c r="BC213">
        <f t="shared" si="77"/>
        <v>10</v>
      </c>
      <c r="BE213">
        <f t="shared" si="79"/>
        <v>0</v>
      </c>
      <c r="BF213">
        <f t="shared" si="80"/>
        <v>0</v>
      </c>
      <c r="BH213" s="10" t="e">
        <f t="shared" si="81"/>
        <v>#VALUE!</v>
      </c>
    </row>
    <row r="214" spans="1:60" x14ac:dyDescent="0.25">
      <c r="A214">
        <v>211</v>
      </c>
      <c r="B214" s="7">
        <v>11</v>
      </c>
      <c r="C214" t="s">
        <v>701</v>
      </c>
      <c r="D214" t="s">
        <v>765</v>
      </c>
      <c r="E214" s="2" t="str">
        <f t="shared" si="78"/>
        <v>Jessica Smith</v>
      </c>
      <c r="F214" t="s">
        <v>649</v>
      </c>
      <c r="G214" s="8" t="s">
        <v>508</v>
      </c>
      <c r="H214" s="8" t="s">
        <v>509</v>
      </c>
      <c r="I214" t="s">
        <v>957</v>
      </c>
      <c r="J214">
        <v>4060719</v>
      </c>
      <c r="K214" t="s">
        <v>290</v>
      </c>
      <c r="L214" s="3">
        <v>40806</v>
      </c>
      <c r="M214" s="4">
        <f t="shared" si="98"/>
        <v>40806</v>
      </c>
      <c r="N214" s="7" t="str">
        <f>IF(M214&lt;=DATA!B$6,"S",IF(M214&lt;=DATA!B$5,"U20",IF(M214&lt;=DATA!B$4,"U17",IF(M214&lt;=DATA!B$3,"U15",IF(M214&lt;=DATA!B$2,"U13"," ")))))</f>
        <v>U13</v>
      </c>
      <c r="O214" s="7" t="str">
        <f t="shared" si="99"/>
        <v>U13</v>
      </c>
      <c r="P214" s="7" t="str">
        <f t="shared" si="100"/>
        <v>OK</v>
      </c>
      <c r="X214" s="10" t="str">
        <f t="shared" si="101"/>
        <v/>
      </c>
      <c r="AS214" s="7" t="str">
        <f t="shared" si="82"/>
        <v>F</v>
      </c>
      <c r="AT214" s="7">
        <f t="shared" si="69"/>
        <v>0</v>
      </c>
      <c r="AU214" t="b">
        <f t="shared" si="70"/>
        <v>0</v>
      </c>
      <c r="AV214">
        <f t="shared" si="71"/>
        <v>1</v>
      </c>
      <c r="AW214">
        <f t="shared" si="72"/>
        <v>0</v>
      </c>
      <c r="AX214">
        <f t="shared" si="73"/>
        <v>0</v>
      </c>
      <c r="AY214">
        <f t="shared" si="74"/>
        <v>0</v>
      </c>
      <c r="AZ214">
        <f t="shared" si="75"/>
        <v>0</v>
      </c>
      <c r="BA214">
        <f t="shared" si="76"/>
        <v>0</v>
      </c>
      <c r="BC214">
        <f t="shared" si="77"/>
        <v>11</v>
      </c>
      <c r="BE214">
        <f t="shared" si="79"/>
        <v>0</v>
      </c>
      <c r="BF214">
        <f t="shared" si="80"/>
        <v>0</v>
      </c>
      <c r="BH214" s="10" t="e">
        <f t="shared" si="81"/>
        <v>#VALUE!</v>
      </c>
    </row>
    <row r="215" spans="1:60" x14ac:dyDescent="0.25">
      <c r="A215">
        <v>212</v>
      </c>
      <c r="B215" s="7">
        <v>12</v>
      </c>
      <c r="C215" t="s">
        <v>747</v>
      </c>
      <c r="D215" t="s">
        <v>893</v>
      </c>
      <c r="E215" s="2" t="str">
        <f t="shared" si="78"/>
        <v>Imogen Bucys</v>
      </c>
      <c r="F215" t="s">
        <v>653</v>
      </c>
      <c r="G215" s="8" t="s">
        <v>508</v>
      </c>
      <c r="H215" s="8" t="s">
        <v>26</v>
      </c>
      <c r="I215" s="2" t="s">
        <v>26</v>
      </c>
      <c r="J215">
        <v>4034899</v>
      </c>
      <c r="K215" t="s">
        <v>290</v>
      </c>
      <c r="L215" s="3">
        <v>40956</v>
      </c>
      <c r="M215" s="4">
        <f t="shared" si="98"/>
        <v>40956</v>
      </c>
      <c r="N215" s="7" t="str">
        <f>IF(M215&lt;=DATA!B$6,"S",IF(M215&lt;=DATA!B$5,"U20",IF(M215&lt;=DATA!B$4,"U17",IF(M215&lt;=DATA!B$3,"U15",IF(M215&lt;=DATA!B$2,"U13"," ")))))</f>
        <v>U13</v>
      </c>
      <c r="O215" s="7" t="str">
        <f t="shared" si="99"/>
        <v>U13</v>
      </c>
      <c r="P215" s="7" t="str">
        <f t="shared" si="100"/>
        <v>OK</v>
      </c>
      <c r="X215" s="10" t="str">
        <f t="shared" si="101"/>
        <v/>
      </c>
      <c r="AS215" s="7" t="str">
        <f t="shared" si="82"/>
        <v>F</v>
      </c>
      <c r="AT215" s="7">
        <f t="shared" si="69"/>
        <v>0</v>
      </c>
      <c r="AU215" t="b">
        <f t="shared" si="70"/>
        <v>0</v>
      </c>
      <c r="AV215">
        <f t="shared" si="71"/>
        <v>1</v>
      </c>
      <c r="AW215">
        <f t="shared" si="72"/>
        <v>0</v>
      </c>
      <c r="AX215">
        <f t="shared" si="73"/>
        <v>0</v>
      </c>
      <c r="AY215">
        <f t="shared" si="74"/>
        <v>0</v>
      </c>
      <c r="AZ215">
        <f t="shared" si="75"/>
        <v>0</v>
      </c>
      <c r="BA215">
        <f t="shared" si="76"/>
        <v>0</v>
      </c>
      <c r="BC215">
        <f t="shared" si="77"/>
        <v>12</v>
      </c>
      <c r="BE215">
        <f t="shared" si="79"/>
        <v>0</v>
      </c>
      <c r="BF215">
        <f t="shared" si="80"/>
        <v>0</v>
      </c>
      <c r="BH215" s="10" t="e">
        <f t="shared" si="81"/>
        <v>#VALUE!</v>
      </c>
    </row>
    <row r="216" spans="1:60" x14ac:dyDescent="0.25">
      <c r="A216">
        <v>213</v>
      </c>
      <c r="B216" s="7">
        <v>13</v>
      </c>
      <c r="C216" t="s">
        <v>690</v>
      </c>
      <c r="D216" t="s">
        <v>599</v>
      </c>
      <c r="E216" s="2" t="str">
        <f t="shared" si="78"/>
        <v>Nell Thomas</v>
      </c>
      <c r="F216" t="s">
        <v>652</v>
      </c>
      <c r="G216" s="8" t="s">
        <v>508</v>
      </c>
      <c r="H216" s="8" t="s">
        <v>26</v>
      </c>
      <c r="I216" s="2" t="s">
        <v>26</v>
      </c>
      <c r="J216">
        <v>4096007</v>
      </c>
      <c r="K216" t="s">
        <v>290</v>
      </c>
      <c r="L216" s="3">
        <v>41226</v>
      </c>
      <c r="M216" s="4">
        <f t="shared" si="98"/>
        <v>41226</v>
      </c>
      <c r="N216" s="7" t="str">
        <f>IF(M216&lt;=DATA!B$6,"S",IF(M216&lt;=DATA!B$5,"U20",IF(M216&lt;=DATA!B$4,"U17",IF(M216&lt;=DATA!B$3,"U15",IF(M216&lt;=DATA!B$2,"U13"," ")))))</f>
        <v xml:space="preserve"> </v>
      </c>
      <c r="O216" s="7" t="str">
        <f t="shared" si="99"/>
        <v>U13</v>
      </c>
      <c r="P216" s="7" t="str">
        <f t="shared" si="100"/>
        <v xml:space="preserve"> </v>
      </c>
      <c r="X216" s="10" t="str">
        <f t="shared" si="101"/>
        <v/>
      </c>
      <c r="AS216" s="7" t="str">
        <f t="shared" si="82"/>
        <v>F</v>
      </c>
      <c r="AT216" s="7">
        <f t="shared" si="69"/>
        <v>0</v>
      </c>
      <c r="AU216" t="b">
        <f t="shared" si="70"/>
        <v>0</v>
      </c>
      <c r="AV216">
        <f t="shared" si="71"/>
        <v>0</v>
      </c>
      <c r="AW216">
        <f t="shared" si="72"/>
        <v>0</v>
      </c>
      <c r="AX216">
        <f t="shared" si="73"/>
        <v>0</v>
      </c>
      <c r="AY216">
        <f t="shared" si="74"/>
        <v>0</v>
      </c>
      <c r="AZ216">
        <f t="shared" si="75"/>
        <v>0</v>
      </c>
      <c r="BA216">
        <f t="shared" si="76"/>
        <v>0</v>
      </c>
      <c r="BC216">
        <f t="shared" si="77"/>
        <v>13</v>
      </c>
      <c r="BE216">
        <f t="shared" si="79"/>
        <v>0</v>
      </c>
      <c r="BF216">
        <f t="shared" si="80"/>
        <v>0</v>
      </c>
      <c r="BH216" s="10" t="e">
        <f t="shared" si="81"/>
        <v>#VALUE!</v>
      </c>
    </row>
    <row r="217" spans="1:60" x14ac:dyDescent="0.25">
      <c r="A217">
        <v>214</v>
      </c>
      <c r="B217" s="7">
        <v>14</v>
      </c>
      <c r="C217" t="s">
        <v>757</v>
      </c>
      <c r="D217" t="s">
        <v>636</v>
      </c>
      <c r="E217" s="2" t="str">
        <f t="shared" si="78"/>
        <v>Daisy Mullett</v>
      </c>
      <c r="F217" t="s">
        <v>649</v>
      </c>
      <c r="G217" s="8" t="s">
        <v>508</v>
      </c>
      <c r="H217" s="8" t="s">
        <v>26</v>
      </c>
      <c r="I217" s="2" t="s">
        <v>26</v>
      </c>
      <c r="J217">
        <v>4063970</v>
      </c>
      <c r="K217" t="s">
        <v>290</v>
      </c>
      <c r="L217" s="3">
        <v>40857</v>
      </c>
      <c r="M217" s="4">
        <f t="shared" si="98"/>
        <v>40857</v>
      </c>
      <c r="N217" s="7" t="str">
        <f>IF(M217&lt;=DATA!B$6,"S",IF(M217&lt;=DATA!B$5,"U20",IF(M217&lt;=DATA!B$4,"U17",IF(M217&lt;=DATA!B$3,"U15",IF(M217&lt;=DATA!B$2,"U13"," ")))))</f>
        <v>U13</v>
      </c>
      <c r="O217" s="7" t="str">
        <f t="shared" si="99"/>
        <v>U13</v>
      </c>
      <c r="P217" s="7" t="str">
        <f t="shared" si="100"/>
        <v>OK</v>
      </c>
      <c r="X217" s="10" t="str">
        <f t="shared" si="101"/>
        <v/>
      </c>
      <c r="AS217" s="7" t="str">
        <f t="shared" si="82"/>
        <v>F</v>
      </c>
      <c r="AT217" s="7">
        <f t="shared" si="69"/>
        <v>0</v>
      </c>
      <c r="AU217" t="b">
        <f t="shared" si="70"/>
        <v>0</v>
      </c>
      <c r="AV217">
        <f t="shared" si="71"/>
        <v>1</v>
      </c>
      <c r="AW217">
        <f t="shared" si="72"/>
        <v>0</v>
      </c>
      <c r="AX217">
        <f t="shared" si="73"/>
        <v>0</v>
      </c>
      <c r="AY217">
        <f t="shared" si="74"/>
        <v>0</v>
      </c>
      <c r="AZ217">
        <f t="shared" si="75"/>
        <v>0</v>
      </c>
      <c r="BA217">
        <f t="shared" si="76"/>
        <v>0</v>
      </c>
      <c r="BC217">
        <f t="shared" si="77"/>
        <v>14</v>
      </c>
      <c r="BE217">
        <f t="shared" si="79"/>
        <v>0</v>
      </c>
      <c r="BF217">
        <f t="shared" si="80"/>
        <v>0</v>
      </c>
      <c r="BH217" s="10" t="e">
        <f t="shared" si="81"/>
        <v>#VALUE!</v>
      </c>
    </row>
    <row r="218" spans="1:60" x14ac:dyDescent="0.25">
      <c r="A218">
        <v>215</v>
      </c>
      <c r="B218" s="7">
        <v>15</v>
      </c>
      <c r="C218" t="s">
        <v>732</v>
      </c>
      <c r="D218" t="s">
        <v>894</v>
      </c>
      <c r="E218" s="2" t="str">
        <f t="shared" si="78"/>
        <v>Isobel Mahony</v>
      </c>
      <c r="F218" t="s">
        <v>650</v>
      </c>
      <c r="G218" s="8" t="s">
        <v>508</v>
      </c>
      <c r="H218" s="8" t="s">
        <v>509</v>
      </c>
      <c r="I218" t="s">
        <v>658</v>
      </c>
      <c r="J218">
        <v>4116456</v>
      </c>
      <c r="K218" t="s">
        <v>290</v>
      </c>
      <c r="L218" s="3">
        <v>40814</v>
      </c>
      <c r="M218" s="4">
        <f t="shared" si="98"/>
        <v>40814</v>
      </c>
      <c r="N218" s="7" t="str">
        <f>IF(M218&lt;=DATA!B$6,"S",IF(M218&lt;=DATA!B$5,"U20",IF(M218&lt;=DATA!B$4,"U17",IF(M218&lt;=DATA!B$3,"U15",IF(M218&lt;=DATA!B$2,"U13"," ")))))</f>
        <v>U13</v>
      </c>
      <c r="O218" s="7" t="str">
        <f t="shared" si="99"/>
        <v>U13</v>
      </c>
      <c r="P218" s="7" t="str">
        <f t="shared" si="100"/>
        <v>OK</v>
      </c>
      <c r="X218" s="10" t="str">
        <f t="shared" si="101"/>
        <v/>
      </c>
      <c r="AS218" s="7" t="str">
        <f t="shared" si="82"/>
        <v>F</v>
      </c>
      <c r="AT218" s="7">
        <f t="shared" si="69"/>
        <v>0</v>
      </c>
      <c r="AU218" t="b">
        <f t="shared" si="70"/>
        <v>0</v>
      </c>
      <c r="AV218">
        <f t="shared" si="71"/>
        <v>1</v>
      </c>
      <c r="AW218">
        <f t="shared" si="72"/>
        <v>0</v>
      </c>
      <c r="AX218">
        <f t="shared" si="73"/>
        <v>0</v>
      </c>
      <c r="AY218">
        <f t="shared" si="74"/>
        <v>0</v>
      </c>
      <c r="AZ218">
        <f t="shared" si="75"/>
        <v>0</v>
      </c>
      <c r="BA218">
        <f t="shared" si="76"/>
        <v>0</v>
      </c>
      <c r="BC218">
        <f t="shared" si="77"/>
        <v>15</v>
      </c>
      <c r="BE218">
        <f t="shared" si="79"/>
        <v>0</v>
      </c>
      <c r="BF218">
        <f t="shared" si="80"/>
        <v>0</v>
      </c>
      <c r="BH218" s="10" t="e">
        <f t="shared" si="81"/>
        <v>#VALUE!</v>
      </c>
    </row>
    <row r="219" spans="1:60" x14ac:dyDescent="0.25">
      <c r="A219">
        <v>216</v>
      </c>
      <c r="B219" s="7">
        <v>16</v>
      </c>
      <c r="C219" t="s">
        <v>696</v>
      </c>
      <c r="D219" t="s">
        <v>895</v>
      </c>
      <c r="E219" s="2" t="str">
        <f t="shared" si="78"/>
        <v>Ella Knight</v>
      </c>
      <c r="F219" t="s">
        <v>673</v>
      </c>
      <c r="G219" s="8" t="s">
        <v>508</v>
      </c>
      <c r="H219" s="8" t="s">
        <v>509</v>
      </c>
      <c r="I219" t="s">
        <v>797</v>
      </c>
      <c r="K219" t="s">
        <v>290</v>
      </c>
      <c r="L219" s="3">
        <v>41041</v>
      </c>
      <c r="M219" s="4">
        <f t="shared" si="98"/>
        <v>41041</v>
      </c>
      <c r="N219" s="7" t="str">
        <f>IF(M219&lt;=DATA!B$6,"S",IF(M219&lt;=DATA!B$5,"U20",IF(M219&lt;=DATA!B$4,"U17",IF(M219&lt;=DATA!B$3,"U15",IF(M219&lt;=DATA!B$2,"U13"," ")))))</f>
        <v>U13</v>
      </c>
      <c r="O219" s="7" t="str">
        <f t="shared" si="99"/>
        <v>U13</v>
      </c>
      <c r="P219" s="7" t="str">
        <f t="shared" si="100"/>
        <v>OK</v>
      </c>
      <c r="X219" s="10" t="str">
        <f t="shared" si="101"/>
        <v/>
      </c>
      <c r="AS219" s="7" t="str">
        <f t="shared" si="82"/>
        <v>F</v>
      </c>
      <c r="AT219" s="7">
        <f t="shared" si="69"/>
        <v>0</v>
      </c>
      <c r="AU219" t="b">
        <f t="shared" si="70"/>
        <v>0</v>
      </c>
      <c r="AV219">
        <f t="shared" si="71"/>
        <v>1</v>
      </c>
      <c r="AW219">
        <f t="shared" si="72"/>
        <v>0</v>
      </c>
      <c r="AX219">
        <f t="shared" si="73"/>
        <v>0</v>
      </c>
      <c r="AY219">
        <f t="shared" si="74"/>
        <v>0</v>
      </c>
      <c r="AZ219">
        <f t="shared" si="75"/>
        <v>0</v>
      </c>
      <c r="BA219">
        <f t="shared" si="76"/>
        <v>0</v>
      </c>
      <c r="BC219">
        <f t="shared" si="77"/>
        <v>16</v>
      </c>
      <c r="BE219">
        <f t="shared" si="79"/>
        <v>0</v>
      </c>
      <c r="BF219">
        <f t="shared" si="80"/>
        <v>0</v>
      </c>
      <c r="BH219" s="10" t="e">
        <f t="shared" si="81"/>
        <v>#VALUE!</v>
      </c>
    </row>
    <row r="220" spans="1:60" x14ac:dyDescent="0.25">
      <c r="A220">
        <v>217</v>
      </c>
      <c r="B220" s="7">
        <v>17</v>
      </c>
      <c r="C220" t="s">
        <v>896</v>
      </c>
      <c r="D220" t="s">
        <v>897</v>
      </c>
      <c r="E220" s="2" t="str">
        <f t="shared" si="78"/>
        <v>Hester Bartrum</v>
      </c>
      <c r="F220" t="s">
        <v>654</v>
      </c>
      <c r="G220" s="8" t="s">
        <v>508</v>
      </c>
      <c r="H220" s="8" t="s">
        <v>26</v>
      </c>
      <c r="I220" s="2" t="s">
        <v>26</v>
      </c>
      <c r="K220" t="s">
        <v>290</v>
      </c>
      <c r="L220" s="3">
        <v>41186</v>
      </c>
      <c r="M220" s="4">
        <f t="shared" si="98"/>
        <v>41186</v>
      </c>
      <c r="N220" s="7" t="str">
        <f>IF(M220&lt;=DATA!B$6,"S",IF(M220&lt;=DATA!B$5,"U20",IF(M220&lt;=DATA!B$4,"U17",IF(M220&lt;=DATA!B$3,"U15",IF(M220&lt;=DATA!B$2,"U13"," ")))))</f>
        <v xml:space="preserve"> </v>
      </c>
      <c r="O220" s="7" t="str">
        <f t="shared" si="99"/>
        <v>U13</v>
      </c>
      <c r="P220" s="7" t="str">
        <f t="shared" si="100"/>
        <v xml:space="preserve"> </v>
      </c>
      <c r="X220" s="10" t="str">
        <f t="shared" si="101"/>
        <v/>
      </c>
      <c r="AS220" s="7" t="str">
        <f t="shared" si="82"/>
        <v>F</v>
      </c>
      <c r="AT220" s="7">
        <f t="shared" si="69"/>
        <v>0</v>
      </c>
      <c r="AU220" t="b">
        <f t="shared" si="70"/>
        <v>0</v>
      </c>
      <c r="AV220">
        <f t="shared" si="71"/>
        <v>0</v>
      </c>
      <c r="AW220">
        <f t="shared" si="72"/>
        <v>0</v>
      </c>
      <c r="AX220">
        <f t="shared" si="73"/>
        <v>0</v>
      </c>
      <c r="AY220">
        <f t="shared" si="74"/>
        <v>0</v>
      </c>
      <c r="AZ220">
        <f t="shared" si="75"/>
        <v>0</v>
      </c>
      <c r="BA220">
        <f t="shared" si="76"/>
        <v>0</v>
      </c>
      <c r="BC220">
        <f t="shared" si="77"/>
        <v>17</v>
      </c>
      <c r="BE220">
        <f t="shared" si="79"/>
        <v>0</v>
      </c>
      <c r="BF220">
        <f t="shared" si="80"/>
        <v>0</v>
      </c>
      <c r="BH220" s="10" t="e">
        <f t="shared" si="81"/>
        <v>#VALUE!</v>
      </c>
    </row>
    <row r="221" spans="1:60" x14ac:dyDescent="0.25">
      <c r="A221">
        <v>218</v>
      </c>
      <c r="B221" s="7">
        <v>18</v>
      </c>
      <c r="C221" t="s">
        <v>898</v>
      </c>
      <c r="D221" t="s">
        <v>899</v>
      </c>
      <c r="E221" s="2" t="str">
        <f t="shared" si="78"/>
        <v>India Johnson</v>
      </c>
      <c r="F221" t="s">
        <v>673</v>
      </c>
      <c r="G221" s="8" t="s">
        <v>508</v>
      </c>
      <c r="H221" s="8" t="s">
        <v>509</v>
      </c>
      <c r="I221" t="s">
        <v>662</v>
      </c>
      <c r="K221" t="s">
        <v>290</v>
      </c>
      <c r="L221" s="3">
        <v>40816</v>
      </c>
      <c r="M221" s="4">
        <f t="shared" si="98"/>
        <v>40816</v>
      </c>
      <c r="N221" s="7" t="str">
        <f>IF(M221&lt;=DATA!B$6,"S",IF(M221&lt;=DATA!B$5,"U20",IF(M221&lt;=DATA!B$4,"U17",IF(M221&lt;=DATA!B$3,"U15",IF(M221&lt;=DATA!B$2,"U13"," ")))))</f>
        <v>U13</v>
      </c>
      <c r="O221" s="7" t="str">
        <f t="shared" si="99"/>
        <v>U13</v>
      </c>
      <c r="P221" s="7" t="str">
        <f t="shared" si="100"/>
        <v>OK</v>
      </c>
      <c r="X221" s="10" t="str">
        <f t="shared" si="101"/>
        <v/>
      </c>
      <c r="AS221" s="7" t="str">
        <f t="shared" si="82"/>
        <v>F</v>
      </c>
      <c r="AT221" s="7">
        <f t="shared" si="69"/>
        <v>0</v>
      </c>
      <c r="AU221" t="b">
        <f t="shared" si="70"/>
        <v>0</v>
      </c>
      <c r="AV221">
        <f t="shared" si="71"/>
        <v>1</v>
      </c>
      <c r="AW221">
        <f t="shared" si="72"/>
        <v>0</v>
      </c>
      <c r="AX221">
        <f t="shared" si="73"/>
        <v>0</v>
      </c>
      <c r="AY221">
        <f t="shared" si="74"/>
        <v>0</v>
      </c>
      <c r="AZ221">
        <f t="shared" si="75"/>
        <v>0</v>
      </c>
      <c r="BA221">
        <f t="shared" si="76"/>
        <v>0</v>
      </c>
      <c r="BC221">
        <f t="shared" si="77"/>
        <v>18</v>
      </c>
      <c r="BE221">
        <f t="shared" si="79"/>
        <v>0</v>
      </c>
      <c r="BF221">
        <f t="shared" si="80"/>
        <v>0</v>
      </c>
      <c r="BH221" s="10" t="e">
        <f t="shared" si="81"/>
        <v>#VALUE!</v>
      </c>
    </row>
    <row r="222" spans="1:60" x14ac:dyDescent="0.25">
      <c r="A222">
        <v>219</v>
      </c>
      <c r="B222" s="7">
        <v>19</v>
      </c>
      <c r="C222" t="s">
        <v>752</v>
      </c>
      <c r="D222" t="s">
        <v>753</v>
      </c>
      <c r="E222" s="2" t="str">
        <f t="shared" si="78"/>
        <v>Sophie Bolton</v>
      </c>
      <c r="F222" t="s">
        <v>652</v>
      </c>
      <c r="G222" s="8" t="s">
        <v>508</v>
      </c>
      <c r="H222" s="8" t="s">
        <v>509</v>
      </c>
      <c r="I222" t="s">
        <v>958</v>
      </c>
      <c r="J222">
        <v>4017450</v>
      </c>
      <c r="K222" t="s">
        <v>290</v>
      </c>
      <c r="L222" s="3">
        <v>40855</v>
      </c>
      <c r="M222" s="4">
        <f t="shared" si="98"/>
        <v>40855</v>
      </c>
      <c r="N222" s="7" t="str">
        <f>IF(M222&lt;=DATA!B$6,"S",IF(M222&lt;=DATA!B$5,"U20",IF(M222&lt;=DATA!B$4,"U17",IF(M222&lt;=DATA!B$3,"U15",IF(M222&lt;=DATA!B$2,"U13"," ")))))</f>
        <v>U13</v>
      </c>
      <c r="O222" s="7" t="str">
        <f t="shared" si="99"/>
        <v>U13</v>
      </c>
      <c r="P222" s="7" t="str">
        <f t="shared" si="100"/>
        <v>OK</v>
      </c>
      <c r="X222" s="10" t="str">
        <f t="shared" si="101"/>
        <v/>
      </c>
      <c r="AS222" s="7" t="str">
        <f t="shared" si="82"/>
        <v>F</v>
      </c>
      <c r="AT222" s="7">
        <f t="shared" si="69"/>
        <v>0</v>
      </c>
      <c r="AU222" t="b">
        <f t="shared" si="70"/>
        <v>0</v>
      </c>
      <c r="AV222">
        <f t="shared" si="71"/>
        <v>1</v>
      </c>
      <c r="AW222">
        <f t="shared" si="72"/>
        <v>0</v>
      </c>
      <c r="AX222">
        <f t="shared" si="73"/>
        <v>0</v>
      </c>
      <c r="AY222">
        <f t="shared" si="74"/>
        <v>0</v>
      </c>
      <c r="AZ222">
        <f t="shared" si="75"/>
        <v>0</v>
      </c>
      <c r="BA222">
        <f t="shared" si="76"/>
        <v>0</v>
      </c>
      <c r="BC222">
        <f t="shared" si="77"/>
        <v>19</v>
      </c>
      <c r="BE222">
        <f t="shared" si="79"/>
        <v>0</v>
      </c>
      <c r="BF222">
        <f t="shared" si="80"/>
        <v>0</v>
      </c>
      <c r="BH222" s="10" t="e">
        <f t="shared" si="81"/>
        <v>#VALUE!</v>
      </c>
    </row>
    <row r="223" spans="1:60" x14ac:dyDescent="0.25">
      <c r="A223">
        <v>220</v>
      </c>
      <c r="B223" s="7">
        <v>20</v>
      </c>
      <c r="C223" t="s">
        <v>732</v>
      </c>
      <c r="D223" t="s">
        <v>900</v>
      </c>
      <c r="E223" s="2" t="str">
        <f t="shared" si="78"/>
        <v>Isobel Grosett</v>
      </c>
      <c r="F223" t="s">
        <v>653</v>
      </c>
      <c r="G223" s="8" t="s">
        <v>508</v>
      </c>
      <c r="H223" s="8" t="s">
        <v>26</v>
      </c>
      <c r="I223" s="2" t="s">
        <v>26</v>
      </c>
      <c r="J223">
        <v>4010949</v>
      </c>
      <c r="K223" t="s">
        <v>290</v>
      </c>
      <c r="L223" s="3">
        <v>41171</v>
      </c>
      <c r="M223" s="4">
        <f t="shared" si="98"/>
        <v>41171</v>
      </c>
      <c r="N223" s="7" t="str">
        <f>IF(M223&lt;=DATA!B$6,"S",IF(M223&lt;=DATA!B$5,"U20",IF(M223&lt;=DATA!B$4,"U17",IF(M223&lt;=DATA!B$3,"U15",IF(M223&lt;=DATA!B$2,"U13"," ")))))</f>
        <v xml:space="preserve"> </v>
      </c>
      <c r="O223" s="7" t="str">
        <f t="shared" si="99"/>
        <v>U13</v>
      </c>
      <c r="P223" s="7" t="str">
        <f t="shared" si="100"/>
        <v xml:space="preserve"> </v>
      </c>
      <c r="X223" s="10" t="str">
        <f t="shared" si="101"/>
        <v/>
      </c>
      <c r="AS223" s="7" t="str">
        <f t="shared" si="82"/>
        <v>F</v>
      </c>
      <c r="AT223" s="7">
        <f t="shared" si="69"/>
        <v>0</v>
      </c>
      <c r="AU223" t="b">
        <f t="shared" si="70"/>
        <v>0</v>
      </c>
      <c r="AV223">
        <f t="shared" si="71"/>
        <v>0</v>
      </c>
      <c r="AW223">
        <f t="shared" si="72"/>
        <v>0</v>
      </c>
      <c r="AX223">
        <f t="shared" si="73"/>
        <v>0</v>
      </c>
      <c r="AY223">
        <f t="shared" si="74"/>
        <v>0</v>
      </c>
      <c r="AZ223">
        <f t="shared" si="75"/>
        <v>0</v>
      </c>
      <c r="BA223">
        <f t="shared" si="76"/>
        <v>0</v>
      </c>
      <c r="BC223">
        <f t="shared" si="77"/>
        <v>20</v>
      </c>
      <c r="BE223">
        <f t="shared" si="79"/>
        <v>0</v>
      </c>
      <c r="BF223">
        <f t="shared" si="80"/>
        <v>0</v>
      </c>
      <c r="BH223" s="10" t="e">
        <f t="shared" si="81"/>
        <v>#VALUE!</v>
      </c>
    </row>
    <row r="224" spans="1:60" x14ac:dyDescent="0.25">
      <c r="A224">
        <v>221</v>
      </c>
      <c r="B224" s="7">
        <v>21</v>
      </c>
      <c r="C224" t="s">
        <v>901</v>
      </c>
      <c r="D224" t="s">
        <v>902</v>
      </c>
      <c r="E224" s="2" t="str">
        <f t="shared" si="78"/>
        <v>Alexandra McVittie</v>
      </c>
      <c r="F224" t="s">
        <v>673</v>
      </c>
      <c r="G224" s="8" t="s">
        <v>508</v>
      </c>
      <c r="H224" s="8" t="s">
        <v>509</v>
      </c>
      <c r="I224" t="s">
        <v>662</v>
      </c>
      <c r="K224" t="s">
        <v>290</v>
      </c>
      <c r="L224" s="3">
        <v>41037</v>
      </c>
      <c r="M224" s="4">
        <f t="shared" si="98"/>
        <v>41037</v>
      </c>
      <c r="N224" s="7" t="str">
        <f>IF(M224&lt;=DATA!B$6,"S",IF(M224&lt;=DATA!B$5,"U20",IF(M224&lt;=DATA!B$4,"U17",IF(M224&lt;=DATA!B$3,"U15",IF(M224&lt;=DATA!B$2,"U13"," ")))))</f>
        <v>U13</v>
      </c>
      <c r="O224" s="7" t="str">
        <f t="shared" si="99"/>
        <v>U13</v>
      </c>
      <c r="P224" s="7" t="str">
        <f t="shared" si="100"/>
        <v>OK</v>
      </c>
      <c r="X224" s="10" t="str">
        <f t="shared" si="101"/>
        <v/>
      </c>
      <c r="AS224" s="7" t="str">
        <f t="shared" si="82"/>
        <v>F</v>
      </c>
      <c r="AT224" s="7">
        <f t="shared" si="69"/>
        <v>0</v>
      </c>
      <c r="AU224" t="b">
        <f t="shared" si="70"/>
        <v>0</v>
      </c>
      <c r="AV224">
        <f t="shared" si="71"/>
        <v>1</v>
      </c>
      <c r="AW224">
        <f t="shared" si="72"/>
        <v>0</v>
      </c>
      <c r="AX224">
        <f t="shared" si="73"/>
        <v>0</v>
      </c>
      <c r="AY224">
        <f t="shared" si="74"/>
        <v>0</v>
      </c>
      <c r="AZ224">
        <f t="shared" si="75"/>
        <v>0</v>
      </c>
      <c r="BA224">
        <f t="shared" si="76"/>
        <v>0</v>
      </c>
      <c r="BC224">
        <f t="shared" si="77"/>
        <v>21</v>
      </c>
      <c r="BE224">
        <f t="shared" si="79"/>
        <v>0</v>
      </c>
      <c r="BF224">
        <f t="shared" si="80"/>
        <v>0</v>
      </c>
      <c r="BH224" s="10" t="e">
        <f t="shared" si="81"/>
        <v>#VALUE!</v>
      </c>
    </row>
    <row r="225" spans="1:60" x14ac:dyDescent="0.25">
      <c r="A225">
        <v>222</v>
      </c>
      <c r="B225" s="7">
        <v>22</v>
      </c>
      <c r="C225" t="s">
        <v>747</v>
      </c>
      <c r="D225" t="s">
        <v>902</v>
      </c>
      <c r="E225" s="2" t="str">
        <f t="shared" si="78"/>
        <v>Imogen McVittie</v>
      </c>
      <c r="F225" t="s">
        <v>673</v>
      </c>
      <c r="G225" s="8" t="s">
        <v>508</v>
      </c>
      <c r="H225" s="8" t="s">
        <v>509</v>
      </c>
      <c r="I225" t="s">
        <v>662</v>
      </c>
      <c r="K225" t="s">
        <v>290</v>
      </c>
      <c r="L225" s="3">
        <v>41037</v>
      </c>
      <c r="M225" s="4">
        <f t="shared" si="98"/>
        <v>41037</v>
      </c>
      <c r="N225" s="7" t="str">
        <f>IF(M225&lt;=DATA!B$6,"S",IF(M225&lt;=DATA!B$5,"U20",IF(M225&lt;=DATA!B$4,"U17",IF(M225&lt;=DATA!B$3,"U15",IF(M225&lt;=DATA!B$2,"U13"," ")))))</f>
        <v>U13</v>
      </c>
      <c r="O225" s="7" t="str">
        <f t="shared" si="99"/>
        <v>U13</v>
      </c>
      <c r="P225" s="7" t="str">
        <f t="shared" si="100"/>
        <v>OK</v>
      </c>
      <c r="X225" s="10" t="str">
        <f t="shared" si="101"/>
        <v/>
      </c>
      <c r="AS225" s="7" t="str">
        <f t="shared" si="82"/>
        <v>F</v>
      </c>
      <c r="AT225" s="7">
        <f t="shared" si="69"/>
        <v>0</v>
      </c>
      <c r="AU225" t="b">
        <f t="shared" si="70"/>
        <v>0</v>
      </c>
      <c r="AV225">
        <f t="shared" si="71"/>
        <v>1</v>
      </c>
      <c r="AW225">
        <f t="shared" si="72"/>
        <v>0</v>
      </c>
      <c r="AX225">
        <f t="shared" si="73"/>
        <v>0</v>
      </c>
      <c r="AY225">
        <f t="shared" si="74"/>
        <v>0</v>
      </c>
      <c r="AZ225">
        <f t="shared" si="75"/>
        <v>0</v>
      </c>
      <c r="BA225">
        <f t="shared" si="76"/>
        <v>0</v>
      </c>
      <c r="BC225">
        <f t="shared" si="77"/>
        <v>22</v>
      </c>
      <c r="BE225">
        <f t="shared" si="79"/>
        <v>0</v>
      </c>
      <c r="BF225">
        <f t="shared" si="80"/>
        <v>0</v>
      </c>
      <c r="BH225" s="10" t="e">
        <f t="shared" si="81"/>
        <v>#VALUE!</v>
      </c>
    </row>
    <row r="226" spans="1:60" x14ac:dyDescent="0.25">
      <c r="A226">
        <v>223</v>
      </c>
      <c r="B226" s="7">
        <v>23</v>
      </c>
      <c r="C226" t="s">
        <v>898</v>
      </c>
      <c r="D226" t="s">
        <v>903</v>
      </c>
      <c r="E226" s="2" t="str">
        <f t="shared" si="78"/>
        <v>India Bostock</v>
      </c>
      <c r="F226" t="s">
        <v>652</v>
      </c>
      <c r="G226" s="8" t="s">
        <v>508</v>
      </c>
      <c r="H226" s="8" t="s">
        <v>509</v>
      </c>
      <c r="I226" t="s">
        <v>673</v>
      </c>
      <c r="J226">
        <v>4132908</v>
      </c>
      <c r="K226" t="s">
        <v>290</v>
      </c>
      <c r="L226" s="3">
        <v>40929</v>
      </c>
      <c r="M226" s="4">
        <f t="shared" si="98"/>
        <v>40929</v>
      </c>
      <c r="N226" s="7" t="str">
        <f>IF(M226&lt;=DATA!B$6,"S",IF(M226&lt;=DATA!B$5,"U20",IF(M226&lt;=DATA!B$4,"U17",IF(M226&lt;=DATA!B$3,"U15",IF(M226&lt;=DATA!B$2,"U13"," ")))))</f>
        <v>U13</v>
      </c>
      <c r="O226" s="7" t="str">
        <f t="shared" si="99"/>
        <v>U13</v>
      </c>
      <c r="P226" s="7" t="str">
        <f t="shared" si="100"/>
        <v>OK</v>
      </c>
      <c r="X226" s="10" t="str">
        <f t="shared" si="101"/>
        <v/>
      </c>
      <c r="AS226" s="7" t="str">
        <f t="shared" si="82"/>
        <v>F</v>
      </c>
      <c r="AT226" s="7">
        <f t="shared" si="69"/>
        <v>0</v>
      </c>
      <c r="AU226" t="b">
        <f t="shared" si="70"/>
        <v>0</v>
      </c>
      <c r="AV226">
        <f t="shared" si="71"/>
        <v>1</v>
      </c>
      <c r="AW226">
        <f t="shared" si="72"/>
        <v>0</v>
      </c>
      <c r="AX226">
        <f t="shared" si="73"/>
        <v>0</v>
      </c>
      <c r="AY226">
        <f t="shared" si="74"/>
        <v>0</v>
      </c>
      <c r="AZ226">
        <f t="shared" si="75"/>
        <v>0</v>
      </c>
      <c r="BA226">
        <f t="shared" si="76"/>
        <v>0</v>
      </c>
      <c r="BC226">
        <f t="shared" si="77"/>
        <v>23</v>
      </c>
      <c r="BE226">
        <f t="shared" si="79"/>
        <v>0</v>
      </c>
      <c r="BF226">
        <f t="shared" si="80"/>
        <v>0</v>
      </c>
      <c r="BH226" s="10" t="e">
        <f t="shared" si="81"/>
        <v>#VALUE!</v>
      </c>
    </row>
    <row r="227" spans="1:60" x14ac:dyDescent="0.25">
      <c r="A227">
        <v>224</v>
      </c>
      <c r="B227" s="7">
        <v>24</v>
      </c>
      <c r="C227" t="s">
        <v>904</v>
      </c>
      <c r="D227" t="s">
        <v>899</v>
      </c>
      <c r="E227" s="2" t="str">
        <f t="shared" si="78"/>
        <v>Annabella Johnson</v>
      </c>
      <c r="F227" t="s">
        <v>954</v>
      </c>
      <c r="G227" s="8" t="s">
        <v>508</v>
      </c>
      <c r="H227" s="8" t="s">
        <v>509</v>
      </c>
      <c r="I227" t="s">
        <v>959</v>
      </c>
      <c r="J227">
        <v>4117238</v>
      </c>
      <c r="K227" t="s">
        <v>290</v>
      </c>
      <c r="L227" s="3">
        <v>40850</v>
      </c>
      <c r="M227" s="4">
        <f t="shared" si="98"/>
        <v>40850</v>
      </c>
      <c r="N227" s="7" t="str">
        <f>IF(M227&lt;=DATA!B$6,"S",IF(M227&lt;=DATA!B$5,"U20",IF(M227&lt;=DATA!B$4,"U17",IF(M227&lt;=DATA!B$3,"U15",IF(M227&lt;=DATA!B$2,"U13"," ")))))</f>
        <v>U13</v>
      </c>
      <c r="O227" s="7" t="str">
        <f t="shared" si="99"/>
        <v>U13</v>
      </c>
      <c r="P227" s="7" t="str">
        <f t="shared" si="100"/>
        <v>OK</v>
      </c>
      <c r="X227" s="10" t="str">
        <f t="shared" si="101"/>
        <v/>
      </c>
      <c r="AS227" s="7" t="str">
        <f t="shared" si="82"/>
        <v>F</v>
      </c>
      <c r="AT227" s="7">
        <f t="shared" si="69"/>
        <v>0</v>
      </c>
      <c r="AU227" t="b">
        <f t="shared" si="70"/>
        <v>0</v>
      </c>
      <c r="AV227">
        <f t="shared" si="71"/>
        <v>1</v>
      </c>
      <c r="AW227">
        <f t="shared" si="72"/>
        <v>0</v>
      </c>
      <c r="AX227">
        <f t="shared" si="73"/>
        <v>0</v>
      </c>
      <c r="AY227">
        <f t="shared" si="74"/>
        <v>0</v>
      </c>
      <c r="AZ227">
        <f t="shared" si="75"/>
        <v>0</v>
      </c>
      <c r="BA227">
        <f t="shared" si="76"/>
        <v>0</v>
      </c>
      <c r="BC227">
        <f t="shared" si="77"/>
        <v>24</v>
      </c>
      <c r="BE227">
        <f t="shared" si="79"/>
        <v>0</v>
      </c>
      <c r="BF227">
        <f t="shared" si="80"/>
        <v>0</v>
      </c>
      <c r="BH227" s="10" t="e">
        <f t="shared" si="81"/>
        <v>#VALUE!</v>
      </c>
    </row>
    <row r="228" spans="1:60" x14ac:dyDescent="0.25">
      <c r="A228">
        <v>225</v>
      </c>
      <c r="B228" s="7">
        <v>25</v>
      </c>
      <c r="C228" t="s">
        <v>905</v>
      </c>
      <c r="D228" t="s">
        <v>906</v>
      </c>
      <c r="E228" s="2" t="str">
        <f t="shared" si="78"/>
        <v>Elissia Bell</v>
      </c>
      <c r="F228" t="s">
        <v>652</v>
      </c>
      <c r="G228" s="8" t="s">
        <v>508</v>
      </c>
      <c r="H228" s="8" t="s">
        <v>509</v>
      </c>
      <c r="I228" t="s">
        <v>960</v>
      </c>
      <c r="J228">
        <v>3748518</v>
      </c>
      <c r="K228" t="s">
        <v>290</v>
      </c>
      <c r="L228" s="3">
        <v>41240</v>
      </c>
      <c r="M228" s="4">
        <f t="shared" si="98"/>
        <v>41240</v>
      </c>
      <c r="N228" s="7" t="str">
        <f>IF(M228&lt;=DATA!B$6,"S",IF(M228&lt;=DATA!B$5,"U20",IF(M228&lt;=DATA!B$4,"U17",IF(M228&lt;=DATA!B$3,"U15",IF(M228&lt;=DATA!B$2,"U13"," ")))))</f>
        <v xml:space="preserve"> </v>
      </c>
      <c r="O228" s="7" t="str">
        <f t="shared" si="99"/>
        <v>U13</v>
      </c>
      <c r="P228" s="7" t="str">
        <f t="shared" si="100"/>
        <v xml:space="preserve"> </v>
      </c>
      <c r="X228" s="10" t="str">
        <f t="shared" si="101"/>
        <v/>
      </c>
      <c r="AS228" s="7" t="str">
        <f t="shared" si="82"/>
        <v>F</v>
      </c>
      <c r="AT228" s="7">
        <f t="shared" si="69"/>
        <v>0</v>
      </c>
      <c r="AU228" t="b">
        <f t="shared" si="70"/>
        <v>0</v>
      </c>
      <c r="AV228">
        <f t="shared" si="71"/>
        <v>0</v>
      </c>
      <c r="AW228">
        <f t="shared" si="72"/>
        <v>0</v>
      </c>
      <c r="AX228">
        <f t="shared" si="73"/>
        <v>0</v>
      </c>
      <c r="AY228">
        <f t="shared" si="74"/>
        <v>0</v>
      </c>
      <c r="AZ228">
        <f t="shared" si="75"/>
        <v>0</v>
      </c>
      <c r="BA228">
        <f t="shared" si="76"/>
        <v>0</v>
      </c>
      <c r="BC228">
        <f t="shared" si="77"/>
        <v>25</v>
      </c>
      <c r="BE228">
        <f t="shared" si="79"/>
        <v>0</v>
      </c>
      <c r="BF228">
        <f t="shared" si="80"/>
        <v>0</v>
      </c>
      <c r="BH228" s="10" t="e">
        <f t="shared" si="81"/>
        <v>#VALUE!</v>
      </c>
    </row>
    <row r="229" spans="1:60" x14ac:dyDescent="0.25">
      <c r="A229">
        <v>226</v>
      </c>
      <c r="B229" s="7">
        <v>26</v>
      </c>
      <c r="C229" t="s">
        <v>907</v>
      </c>
      <c r="D229" t="s">
        <v>629</v>
      </c>
      <c r="E229" s="2" t="str">
        <f t="shared" si="78"/>
        <v>Evie Brown</v>
      </c>
      <c r="F229" t="s">
        <v>673</v>
      </c>
      <c r="G229" s="8" t="s">
        <v>508</v>
      </c>
      <c r="H229" s="8" t="s">
        <v>509</v>
      </c>
      <c r="I229" t="s">
        <v>673</v>
      </c>
      <c r="J229" t="s">
        <v>674</v>
      </c>
      <c r="K229" t="s">
        <v>290</v>
      </c>
      <c r="L229" s="3">
        <v>40871</v>
      </c>
      <c r="M229" s="4">
        <f t="shared" si="98"/>
        <v>40871</v>
      </c>
      <c r="N229" s="7" t="str">
        <f>IF(M229&lt;=DATA!B$6,"S",IF(M229&lt;=DATA!B$5,"U20",IF(M229&lt;=DATA!B$4,"U17",IF(M229&lt;=DATA!B$3,"U15",IF(M229&lt;=DATA!B$2,"U13"," ")))))</f>
        <v>U13</v>
      </c>
      <c r="O229" s="7" t="str">
        <f t="shared" si="99"/>
        <v>U13</v>
      </c>
      <c r="P229" s="7" t="str">
        <f t="shared" si="100"/>
        <v>OK</v>
      </c>
      <c r="X229" s="10" t="str">
        <f t="shared" si="101"/>
        <v/>
      </c>
      <c r="AS229" s="7" t="str">
        <f t="shared" si="82"/>
        <v>F</v>
      </c>
      <c r="AT229" s="7">
        <f t="shared" si="69"/>
        <v>0</v>
      </c>
      <c r="AU229" t="b">
        <f t="shared" si="70"/>
        <v>0</v>
      </c>
      <c r="AV229">
        <f t="shared" si="71"/>
        <v>1</v>
      </c>
      <c r="AW229">
        <f t="shared" si="72"/>
        <v>0</v>
      </c>
      <c r="AX229">
        <f t="shared" si="73"/>
        <v>0</v>
      </c>
      <c r="AY229">
        <f t="shared" si="74"/>
        <v>0</v>
      </c>
      <c r="AZ229">
        <f t="shared" si="75"/>
        <v>0</v>
      </c>
      <c r="BA229">
        <f t="shared" si="76"/>
        <v>0</v>
      </c>
      <c r="BC229">
        <f t="shared" si="77"/>
        <v>26</v>
      </c>
      <c r="BE229">
        <f t="shared" si="79"/>
        <v>0</v>
      </c>
      <c r="BF229">
        <f t="shared" si="80"/>
        <v>0</v>
      </c>
      <c r="BH229" s="10" t="e">
        <f t="shared" si="81"/>
        <v>#VALUE!</v>
      </c>
    </row>
    <row r="230" spans="1:60" x14ac:dyDescent="0.25">
      <c r="A230">
        <v>227</v>
      </c>
      <c r="B230" s="7">
        <v>27</v>
      </c>
      <c r="C230" t="s">
        <v>758</v>
      </c>
      <c r="D230" t="s">
        <v>908</v>
      </c>
      <c r="E230" s="2" t="str">
        <f t="shared" si="78"/>
        <v>Lucy Mansell</v>
      </c>
      <c r="F230" t="s">
        <v>656</v>
      </c>
      <c r="G230" s="8" t="s">
        <v>508</v>
      </c>
      <c r="H230" s="8" t="s">
        <v>26</v>
      </c>
      <c r="I230" s="2" t="s">
        <v>26</v>
      </c>
      <c r="J230">
        <v>4068707</v>
      </c>
      <c r="K230" t="s">
        <v>290</v>
      </c>
      <c r="L230" s="3">
        <v>40977</v>
      </c>
      <c r="M230" s="4">
        <f t="shared" si="98"/>
        <v>40977</v>
      </c>
      <c r="N230" s="7" t="str">
        <f>IF(M230&lt;=DATA!B$6,"S",IF(M230&lt;=DATA!B$5,"U20",IF(M230&lt;=DATA!B$4,"U17",IF(M230&lt;=DATA!B$3,"U15",IF(M230&lt;=DATA!B$2,"U13"," ")))))</f>
        <v>U13</v>
      </c>
      <c r="O230" s="7" t="str">
        <f t="shared" si="99"/>
        <v>U13</v>
      </c>
      <c r="P230" s="7" t="str">
        <f t="shared" si="100"/>
        <v>OK</v>
      </c>
      <c r="X230" s="10" t="str">
        <f t="shared" si="101"/>
        <v/>
      </c>
      <c r="AS230" s="7" t="str">
        <f t="shared" si="82"/>
        <v>F</v>
      </c>
      <c r="AT230" s="7">
        <f t="shared" si="69"/>
        <v>0</v>
      </c>
      <c r="AU230" t="b">
        <f t="shared" si="70"/>
        <v>0</v>
      </c>
      <c r="AV230">
        <f t="shared" si="71"/>
        <v>1</v>
      </c>
      <c r="AW230">
        <f t="shared" si="72"/>
        <v>0</v>
      </c>
      <c r="AX230">
        <f t="shared" si="73"/>
        <v>0</v>
      </c>
      <c r="AY230">
        <f t="shared" si="74"/>
        <v>0</v>
      </c>
      <c r="AZ230">
        <f t="shared" si="75"/>
        <v>0</v>
      </c>
      <c r="BA230">
        <f t="shared" si="76"/>
        <v>0</v>
      </c>
      <c r="BC230">
        <f t="shared" si="77"/>
        <v>27</v>
      </c>
      <c r="BE230">
        <f t="shared" si="79"/>
        <v>0</v>
      </c>
      <c r="BF230">
        <f t="shared" si="80"/>
        <v>0</v>
      </c>
      <c r="BH230" s="10" t="e">
        <f t="shared" si="81"/>
        <v>#VALUE!</v>
      </c>
    </row>
    <row r="231" spans="1:60" x14ac:dyDescent="0.25">
      <c r="A231">
        <v>228</v>
      </c>
      <c r="B231" s="7">
        <v>28</v>
      </c>
      <c r="C231" t="s">
        <v>909</v>
      </c>
      <c r="D231" t="s">
        <v>910</v>
      </c>
      <c r="E231" s="2" t="str">
        <f t="shared" si="78"/>
        <v>Annabel Bryce</v>
      </c>
      <c r="F231" t="s">
        <v>738</v>
      </c>
      <c r="G231" s="8" t="s">
        <v>508</v>
      </c>
      <c r="H231" s="8" t="s">
        <v>509</v>
      </c>
      <c r="I231" t="s">
        <v>738</v>
      </c>
      <c r="J231">
        <v>3849664</v>
      </c>
      <c r="K231" t="s">
        <v>290</v>
      </c>
      <c r="L231" s="3">
        <v>40937</v>
      </c>
      <c r="M231" s="4">
        <f t="shared" si="98"/>
        <v>40937</v>
      </c>
      <c r="N231" s="7" t="str">
        <f>IF(M231&lt;=DATA!B$6,"S",IF(M231&lt;=DATA!B$5,"U20",IF(M231&lt;=DATA!B$4,"U17",IF(M231&lt;=DATA!B$3,"U15",IF(M231&lt;=DATA!B$2,"U13"," ")))))</f>
        <v>U13</v>
      </c>
      <c r="O231" s="7" t="str">
        <f t="shared" si="99"/>
        <v>U13</v>
      </c>
      <c r="P231" s="7" t="str">
        <f t="shared" si="100"/>
        <v>OK</v>
      </c>
      <c r="X231" s="10" t="str">
        <f t="shared" si="101"/>
        <v/>
      </c>
      <c r="AS231" s="7" t="str">
        <f t="shared" ref="AS231:AS255" si="102">IF(K231="U13G","F",IF(K231="U15G","F",IF(K231="u17w","F",IF(K231="U20W","F",IF(K231="SW","F",IF(K231=" "," ","M"))))))</f>
        <v>F</v>
      </c>
      <c r="AT231" s="7">
        <f t="shared" si="69"/>
        <v>0</v>
      </c>
      <c r="AU231" t="b">
        <f t="shared" si="70"/>
        <v>0</v>
      </c>
      <c r="AV231">
        <f t="shared" si="71"/>
        <v>1</v>
      </c>
      <c r="AW231">
        <f t="shared" si="72"/>
        <v>0</v>
      </c>
      <c r="AX231">
        <f t="shared" si="73"/>
        <v>0</v>
      </c>
      <c r="AY231">
        <f t="shared" si="74"/>
        <v>0</v>
      </c>
      <c r="AZ231">
        <f t="shared" si="75"/>
        <v>0</v>
      </c>
      <c r="BA231">
        <f t="shared" si="76"/>
        <v>0</v>
      </c>
      <c r="BC231">
        <f t="shared" si="77"/>
        <v>28</v>
      </c>
      <c r="BE231">
        <f t="shared" si="79"/>
        <v>0</v>
      </c>
      <c r="BF231">
        <f t="shared" si="80"/>
        <v>0</v>
      </c>
      <c r="BH231" s="10" t="e">
        <f t="shared" si="81"/>
        <v>#VALUE!</v>
      </c>
    </row>
    <row r="232" spans="1:60" x14ac:dyDescent="0.25">
      <c r="A232">
        <v>229</v>
      </c>
      <c r="B232" s="7">
        <v>29</v>
      </c>
      <c r="C232" t="s">
        <v>696</v>
      </c>
      <c r="D232" t="s">
        <v>911</v>
      </c>
      <c r="E232" s="2" t="str">
        <f t="shared" si="78"/>
        <v>Ella Hubble</v>
      </c>
      <c r="F232" t="s">
        <v>654</v>
      </c>
      <c r="G232" s="8" t="s">
        <v>508</v>
      </c>
      <c r="H232" s="8" t="s">
        <v>26</v>
      </c>
      <c r="I232" s="2" t="s">
        <v>26</v>
      </c>
      <c r="K232" t="s">
        <v>290</v>
      </c>
      <c r="L232" s="3">
        <v>41134</v>
      </c>
      <c r="M232" s="4">
        <f t="shared" si="98"/>
        <v>41134</v>
      </c>
      <c r="N232" s="7" t="str">
        <f>IF(M232&lt;=DATA!B$6,"S",IF(M232&lt;=DATA!B$5,"U20",IF(M232&lt;=DATA!B$4,"U17",IF(M232&lt;=DATA!B$3,"U15",IF(M232&lt;=DATA!B$2,"U13"," ")))))</f>
        <v>U13</v>
      </c>
      <c r="O232" s="7" t="str">
        <f t="shared" si="99"/>
        <v>U13</v>
      </c>
      <c r="P232" s="7" t="str">
        <f t="shared" si="100"/>
        <v>OK</v>
      </c>
      <c r="X232" s="10" t="str">
        <f t="shared" si="101"/>
        <v/>
      </c>
      <c r="AS232" s="7" t="str">
        <f t="shared" si="102"/>
        <v>F</v>
      </c>
      <c r="AT232" s="7">
        <f t="shared" si="69"/>
        <v>0</v>
      </c>
      <c r="AU232" t="b">
        <f t="shared" si="70"/>
        <v>0</v>
      </c>
      <c r="AV232">
        <f t="shared" si="71"/>
        <v>1</v>
      </c>
      <c r="AW232">
        <f t="shared" si="72"/>
        <v>0</v>
      </c>
      <c r="AX232">
        <f t="shared" si="73"/>
        <v>0</v>
      </c>
      <c r="AY232">
        <f t="shared" si="74"/>
        <v>0</v>
      </c>
      <c r="AZ232">
        <f t="shared" si="75"/>
        <v>0</v>
      </c>
      <c r="BA232">
        <f t="shared" si="76"/>
        <v>0</v>
      </c>
      <c r="BC232">
        <f t="shared" si="77"/>
        <v>29</v>
      </c>
      <c r="BE232">
        <f t="shared" si="79"/>
        <v>0</v>
      </c>
      <c r="BF232">
        <f t="shared" si="80"/>
        <v>0</v>
      </c>
      <c r="BH232" s="10" t="e">
        <f t="shared" si="81"/>
        <v>#VALUE!</v>
      </c>
    </row>
    <row r="233" spans="1:60" x14ac:dyDescent="0.25">
      <c r="A233">
        <v>230</v>
      </c>
      <c r="B233" s="7">
        <v>30</v>
      </c>
      <c r="C233" t="s">
        <v>912</v>
      </c>
      <c r="D233" t="s">
        <v>913</v>
      </c>
      <c r="E233" s="2" t="str">
        <f t="shared" si="78"/>
        <v>Harriet McCart</v>
      </c>
      <c r="F233" t="s">
        <v>653</v>
      </c>
      <c r="G233" s="8" t="s">
        <v>508</v>
      </c>
      <c r="H233" s="8" t="s">
        <v>509</v>
      </c>
      <c r="I233" t="s">
        <v>962</v>
      </c>
      <c r="J233">
        <v>4052847</v>
      </c>
      <c r="K233" t="s">
        <v>286</v>
      </c>
      <c r="L233" s="3">
        <v>40268</v>
      </c>
      <c r="M233" s="4">
        <f t="shared" si="98"/>
        <v>40268</v>
      </c>
      <c r="N233" s="7" t="str">
        <f>IF(M233&lt;=DATA!B$6,"S",IF(M233&lt;=DATA!B$5,"U20",IF(M233&lt;=DATA!B$4,"U17",IF(M233&lt;=DATA!B$3,"U15",IF(M233&lt;=DATA!B$2,"U13"," ")))))</f>
        <v>U15</v>
      </c>
      <c r="O233" s="7" t="str">
        <f t="shared" si="99"/>
        <v>U15</v>
      </c>
      <c r="P233" s="7" t="str">
        <f t="shared" si="100"/>
        <v>OK</v>
      </c>
      <c r="X233" s="10" t="str">
        <f t="shared" si="101"/>
        <v/>
      </c>
      <c r="AS233" s="7" t="str">
        <f t="shared" si="102"/>
        <v>F</v>
      </c>
      <c r="AT233" s="7">
        <f t="shared" si="69"/>
        <v>0</v>
      </c>
      <c r="AU233" t="b">
        <f t="shared" si="70"/>
        <v>0</v>
      </c>
      <c r="AV233">
        <f t="shared" si="71"/>
        <v>1</v>
      </c>
      <c r="AW233">
        <f t="shared" si="72"/>
        <v>0</v>
      </c>
      <c r="AX233">
        <f t="shared" si="73"/>
        <v>0</v>
      </c>
      <c r="AY233">
        <f t="shared" si="74"/>
        <v>0</v>
      </c>
      <c r="AZ233">
        <f t="shared" si="75"/>
        <v>0</v>
      </c>
      <c r="BA233">
        <f t="shared" si="76"/>
        <v>0</v>
      </c>
      <c r="BC233">
        <f t="shared" si="77"/>
        <v>30</v>
      </c>
      <c r="BE233">
        <f t="shared" si="79"/>
        <v>0</v>
      </c>
      <c r="BF233">
        <f t="shared" si="80"/>
        <v>0</v>
      </c>
      <c r="BH233" s="10" t="e">
        <f t="shared" si="81"/>
        <v>#VALUE!</v>
      </c>
    </row>
    <row r="234" spans="1:60" x14ac:dyDescent="0.25">
      <c r="A234">
        <v>231</v>
      </c>
      <c r="B234" s="7">
        <v>31</v>
      </c>
      <c r="C234" t="s">
        <v>914</v>
      </c>
      <c r="D234" t="s">
        <v>915</v>
      </c>
      <c r="E234" s="2" t="str">
        <f t="shared" si="78"/>
        <v>Saskia Wyeth</v>
      </c>
      <c r="F234" t="s">
        <v>649</v>
      </c>
      <c r="G234" s="8" t="s">
        <v>508</v>
      </c>
      <c r="H234" s="8" t="s">
        <v>509</v>
      </c>
      <c r="I234" t="s">
        <v>963</v>
      </c>
      <c r="J234">
        <v>4062693</v>
      </c>
      <c r="K234" t="s">
        <v>286</v>
      </c>
      <c r="L234" s="3">
        <v>40487</v>
      </c>
      <c r="M234" s="4">
        <f t="shared" si="98"/>
        <v>40487</v>
      </c>
      <c r="N234" s="7" t="str">
        <f>IF(M234&lt;=DATA!B$6,"S",IF(M234&lt;=DATA!B$5,"U20",IF(M234&lt;=DATA!B$4,"U17",IF(M234&lt;=DATA!B$3,"U15",IF(M234&lt;=DATA!B$2,"U13"," ")))))</f>
        <v>U13</v>
      </c>
      <c r="O234" s="7" t="str">
        <f t="shared" si="99"/>
        <v>U15</v>
      </c>
      <c r="P234" s="7" t="str">
        <f t="shared" si="100"/>
        <v>Error</v>
      </c>
      <c r="X234" s="10" t="str">
        <f t="shared" si="101"/>
        <v/>
      </c>
      <c r="AS234" s="7" t="str">
        <f t="shared" si="102"/>
        <v>F</v>
      </c>
      <c r="AT234" s="7">
        <f t="shared" si="69"/>
        <v>0</v>
      </c>
      <c r="AU234" t="b">
        <f t="shared" si="70"/>
        <v>0</v>
      </c>
      <c r="AV234">
        <f t="shared" si="71"/>
        <v>1</v>
      </c>
      <c r="AW234">
        <f t="shared" si="72"/>
        <v>0</v>
      </c>
      <c r="AX234">
        <f t="shared" si="73"/>
        <v>0</v>
      </c>
      <c r="AY234">
        <f t="shared" si="74"/>
        <v>0</v>
      </c>
      <c r="AZ234">
        <f t="shared" si="75"/>
        <v>0</v>
      </c>
      <c r="BA234">
        <f t="shared" si="76"/>
        <v>0</v>
      </c>
      <c r="BC234">
        <f t="shared" si="77"/>
        <v>31</v>
      </c>
      <c r="BE234">
        <f t="shared" si="79"/>
        <v>0</v>
      </c>
      <c r="BF234">
        <f t="shared" si="80"/>
        <v>0</v>
      </c>
      <c r="BH234" s="10" t="e">
        <f t="shared" si="81"/>
        <v>#VALUE!</v>
      </c>
    </row>
    <row r="235" spans="1:60" x14ac:dyDescent="0.25">
      <c r="A235">
        <v>232</v>
      </c>
      <c r="B235" s="7">
        <v>32</v>
      </c>
      <c r="C235" t="s">
        <v>698</v>
      </c>
      <c r="D235" t="s">
        <v>699</v>
      </c>
      <c r="E235" s="2" t="str">
        <f t="shared" si="78"/>
        <v>Erin Stewart</v>
      </c>
      <c r="F235" t="s">
        <v>652</v>
      </c>
      <c r="G235" s="8" t="s">
        <v>508</v>
      </c>
      <c r="H235" s="8" t="s">
        <v>509</v>
      </c>
      <c r="I235" t="s">
        <v>737</v>
      </c>
      <c r="J235">
        <v>3979273</v>
      </c>
      <c r="K235" t="s">
        <v>286</v>
      </c>
      <c r="L235" s="3">
        <v>40729</v>
      </c>
      <c r="M235" s="4">
        <f t="shared" si="98"/>
        <v>40729</v>
      </c>
      <c r="N235" s="7" t="str">
        <f>IF(M235&lt;=DATA!B$6,"S",IF(M235&lt;=DATA!B$5,"U20",IF(M235&lt;=DATA!B$4,"U17",IF(M235&lt;=DATA!B$3,"U15",IF(M235&lt;=DATA!B$2,"U13"," ")))))</f>
        <v>U13</v>
      </c>
      <c r="O235" s="7" t="str">
        <f t="shared" si="99"/>
        <v>U15</v>
      </c>
      <c r="P235" s="7" t="str">
        <f t="shared" si="100"/>
        <v>Error</v>
      </c>
      <c r="X235" s="10" t="str">
        <f t="shared" si="101"/>
        <v/>
      </c>
      <c r="AS235" s="7" t="str">
        <f t="shared" si="102"/>
        <v>F</v>
      </c>
      <c r="AT235" s="7">
        <f t="shared" si="69"/>
        <v>0</v>
      </c>
      <c r="AU235" t="b">
        <f t="shared" si="70"/>
        <v>0</v>
      </c>
      <c r="AV235">
        <f t="shared" si="71"/>
        <v>1</v>
      </c>
      <c r="AW235">
        <f t="shared" si="72"/>
        <v>0</v>
      </c>
      <c r="AX235">
        <f t="shared" si="73"/>
        <v>0</v>
      </c>
      <c r="AY235">
        <f t="shared" si="74"/>
        <v>0</v>
      </c>
      <c r="AZ235">
        <f t="shared" si="75"/>
        <v>0</v>
      </c>
      <c r="BA235">
        <f t="shared" si="76"/>
        <v>0</v>
      </c>
      <c r="BC235">
        <f t="shared" si="77"/>
        <v>32</v>
      </c>
      <c r="BE235">
        <f t="shared" si="79"/>
        <v>0</v>
      </c>
      <c r="BF235">
        <f t="shared" si="80"/>
        <v>0</v>
      </c>
      <c r="BH235" s="10" t="e">
        <f t="shared" si="81"/>
        <v>#VALUE!</v>
      </c>
    </row>
    <row r="236" spans="1:60" x14ac:dyDescent="0.25">
      <c r="A236">
        <v>233</v>
      </c>
      <c r="B236" s="7">
        <v>33</v>
      </c>
      <c r="C236" t="s">
        <v>698</v>
      </c>
      <c r="D236" t="s">
        <v>700</v>
      </c>
      <c r="E236" s="2" t="str">
        <f t="shared" si="78"/>
        <v>Erin Stocking</v>
      </c>
      <c r="F236" t="s">
        <v>656</v>
      </c>
      <c r="G236" s="8" t="s">
        <v>508</v>
      </c>
      <c r="H236" s="8" t="s">
        <v>26</v>
      </c>
      <c r="I236" s="2" t="s">
        <v>26</v>
      </c>
      <c r="J236">
        <v>3960813</v>
      </c>
      <c r="K236" t="s">
        <v>286</v>
      </c>
      <c r="L236" s="3">
        <v>40221</v>
      </c>
      <c r="M236" s="4">
        <f t="shared" ref="M236:M267" si="103">L236</f>
        <v>40221</v>
      </c>
      <c r="N236" s="7" t="str">
        <f>IF(M236&lt;=DATA!B$6,"S",IF(M236&lt;=DATA!B$5,"U20",IF(M236&lt;=DATA!B$4,"U17",IF(M236&lt;=DATA!B$3,"U15",IF(M236&lt;=DATA!B$2,"U13"," ")))))</f>
        <v>U15</v>
      </c>
      <c r="O236" s="7" t="str">
        <f t="shared" ref="O236:O267" si="104">IF(K236="sm","s",IF(K236="sw","s",LEFT(K236,3)))</f>
        <v>U15</v>
      </c>
      <c r="P236" s="7" t="str">
        <f t="shared" ref="P236:P267" si="105">IF(N236=" "," ",IF(N236=O236,"OK","Error"))</f>
        <v>OK</v>
      </c>
      <c r="X236" s="10" t="str">
        <f t="shared" ref="X236:X267" si="106">IF(AT236=" "," ",IF(AT236=1,6,IF(AT236=2,11,IF(AT236=3,15,IF(AT236=4,18,IF(AT236&gt;=5,SUM(18+(AT236-4)*4),""))))))</f>
        <v/>
      </c>
      <c r="AS236" s="7" t="str">
        <f t="shared" si="102"/>
        <v>F</v>
      </c>
      <c r="AT236" s="7">
        <f t="shared" si="69"/>
        <v>0</v>
      </c>
      <c r="AU236" t="b">
        <f t="shared" si="70"/>
        <v>0</v>
      </c>
      <c r="AV236">
        <f t="shared" si="71"/>
        <v>1</v>
      </c>
      <c r="AW236">
        <f t="shared" si="72"/>
        <v>0</v>
      </c>
      <c r="AX236">
        <f t="shared" si="73"/>
        <v>0</v>
      </c>
      <c r="AY236">
        <f t="shared" si="74"/>
        <v>0</v>
      </c>
      <c r="AZ236">
        <f t="shared" si="75"/>
        <v>0</v>
      </c>
      <c r="BA236">
        <f t="shared" si="76"/>
        <v>0</v>
      </c>
      <c r="BC236">
        <f t="shared" si="77"/>
        <v>33</v>
      </c>
      <c r="BE236">
        <f t="shared" si="79"/>
        <v>0</v>
      </c>
      <c r="BF236">
        <f t="shared" si="80"/>
        <v>0</v>
      </c>
      <c r="BH236" s="10" t="e">
        <f t="shared" si="81"/>
        <v>#VALUE!</v>
      </c>
    </row>
    <row r="237" spans="1:60" x14ac:dyDescent="0.25">
      <c r="A237">
        <v>234</v>
      </c>
      <c r="B237" s="7">
        <v>34</v>
      </c>
      <c r="C237" t="s">
        <v>733</v>
      </c>
      <c r="D237" t="s">
        <v>759</v>
      </c>
      <c r="E237" s="2" t="str">
        <f t="shared" si="78"/>
        <v>Molly Murphy</v>
      </c>
      <c r="F237" t="s">
        <v>650</v>
      </c>
      <c r="G237" s="8" t="s">
        <v>508</v>
      </c>
      <c r="H237" s="8" t="s">
        <v>509</v>
      </c>
      <c r="I237" t="s">
        <v>841</v>
      </c>
      <c r="J237">
        <v>4030783</v>
      </c>
      <c r="K237" t="s">
        <v>286</v>
      </c>
      <c r="L237" s="3">
        <v>40156</v>
      </c>
      <c r="M237" s="4">
        <f t="shared" si="103"/>
        <v>40156</v>
      </c>
      <c r="N237" s="7" t="str">
        <f>IF(M237&lt;=DATA!B$6,"S",IF(M237&lt;=DATA!B$5,"U20",IF(M237&lt;=DATA!B$4,"U17",IF(M237&lt;=DATA!B$3,"U15",IF(M237&lt;=DATA!B$2,"U13"," ")))))</f>
        <v>U15</v>
      </c>
      <c r="O237" s="7" t="str">
        <f t="shared" si="104"/>
        <v>U15</v>
      </c>
      <c r="P237" s="7" t="str">
        <f t="shared" si="105"/>
        <v>OK</v>
      </c>
      <c r="X237" s="10" t="str">
        <f t="shared" si="106"/>
        <v/>
      </c>
      <c r="AS237" s="7" t="str">
        <f t="shared" si="102"/>
        <v>F</v>
      </c>
      <c r="AT237" s="7">
        <f t="shared" si="69"/>
        <v>0</v>
      </c>
      <c r="AU237" t="b">
        <f t="shared" si="70"/>
        <v>0</v>
      </c>
      <c r="AV237">
        <f t="shared" si="71"/>
        <v>1</v>
      </c>
      <c r="AW237">
        <f t="shared" si="72"/>
        <v>0</v>
      </c>
      <c r="AX237">
        <f t="shared" si="73"/>
        <v>0</v>
      </c>
      <c r="AY237">
        <f t="shared" si="74"/>
        <v>0</v>
      </c>
      <c r="AZ237">
        <f t="shared" si="75"/>
        <v>0</v>
      </c>
      <c r="BA237">
        <f t="shared" si="76"/>
        <v>0</v>
      </c>
      <c r="BC237">
        <f t="shared" si="77"/>
        <v>34</v>
      </c>
      <c r="BE237">
        <f t="shared" si="79"/>
        <v>0</v>
      </c>
      <c r="BF237">
        <f t="shared" si="80"/>
        <v>0</v>
      </c>
      <c r="BH237" s="10" t="e">
        <f t="shared" si="81"/>
        <v>#VALUE!</v>
      </c>
    </row>
    <row r="238" spans="1:60" x14ac:dyDescent="0.25">
      <c r="A238">
        <v>235</v>
      </c>
      <c r="B238" s="7">
        <v>35</v>
      </c>
      <c r="C238" t="s">
        <v>720</v>
      </c>
      <c r="D238" t="s">
        <v>916</v>
      </c>
      <c r="E238" s="2" t="str">
        <f t="shared" si="78"/>
        <v>Alice Keen</v>
      </c>
      <c r="F238" t="s">
        <v>955</v>
      </c>
      <c r="G238" s="8" t="s">
        <v>508</v>
      </c>
      <c r="H238" s="8" t="s">
        <v>26</v>
      </c>
      <c r="I238" s="2" t="s">
        <v>26</v>
      </c>
      <c r="J238">
        <v>4122553</v>
      </c>
      <c r="K238" t="s">
        <v>286</v>
      </c>
      <c r="L238" s="3">
        <v>40244</v>
      </c>
      <c r="M238" s="4">
        <f t="shared" si="103"/>
        <v>40244</v>
      </c>
      <c r="N238" s="7" t="str">
        <f>IF(M238&lt;=DATA!B$6,"S",IF(M238&lt;=DATA!B$5,"U20",IF(M238&lt;=DATA!B$4,"U17",IF(M238&lt;=DATA!B$3,"U15",IF(M238&lt;=DATA!B$2,"U13"," ")))))</f>
        <v>U15</v>
      </c>
      <c r="O238" s="7" t="str">
        <f t="shared" si="104"/>
        <v>U15</v>
      </c>
      <c r="P238" s="7" t="str">
        <f t="shared" si="105"/>
        <v>OK</v>
      </c>
      <c r="X238" s="10" t="str">
        <f t="shared" si="106"/>
        <v/>
      </c>
      <c r="AS238" s="7" t="str">
        <f t="shared" si="102"/>
        <v>F</v>
      </c>
      <c r="AT238" s="7">
        <f t="shared" si="69"/>
        <v>0</v>
      </c>
      <c r="AU238" t="b">
        <f t="shared" si="70"/>
        <v>0</v>
      </c>
      <c r="AV238">
        <f t="shared" si="71"/>
        <v>1</v>
      </c>
      <c r="AW238">
        <f t="shared" si="72"/>
        <v>0</v>
      </c>
      <c r="AX238">
        <f t="shared" si="73"/>
        <v>0</v>
      </c>
      <c r="AY238">
        <f t="shared" si="74"/>
        <v>0</v>
      </c>
      <c r="AZ238">
        <f t="shared" si="75"/>
        <v>0</v>
      </c>
      <c r="BA238">
        <f t="shared" si="76"/>
        <v>0</v>
      </c>
      <c r="BC238">
        <f t="shared" si="77"/>
        <v>35</v>
      </c>
      <c r="BE238">
        <f t="shared" si="79"/>
        <v>0</v>
      </c>
      <c r="BF238">
        <f t="shared" si="80"/>
        <v>0</v>
      </c>
      <c r="BH238" s="10" t="e">
        <f t="shared" si="81"/>
        <v>#VALUE!</v>
      </c>
    </row>
    <row r="239" spans="1:60" x14ac:dyDescent="0.25">
      <c r="A239">
        <v>236</v>
      </c>
      <c r="B239" s="7">
        <v>36</v>
      </c>
      <c r="C239" t="s">
        <v>683</v>
      </c>
      <c r="D239" t="s">
        <v>645</v>
      </c>
      <c r="E239" s="2" t="str">
        <f t="shared" si="78"/>
        <v>Romilly Adams</v>
      </c>
      <c r="F239" t="s">
        <v>652</v>
      </c>
      <c r="G239" s="8" t="s">
        <v>508</v>
      </c>
      <c r="H239" s="8" t="s">
        <v>509</v>
      </c>
      <c r="I239" t="s">
        <v>673</v>
      </c>
      <c r="J239">
        <v>4092717</v>
      </c>
      <c r="K239" t="s">
        <v>286</v>
      </c>
      <c r="L239" s="3">
        <v>40189</v>
      </c>
      <c r="M239" s="4">
        <f t="shared" si="103"/>
        <v>40189</v>
      </c>
      <c r="N239" s="7" t="str">
        <f>IF(M239&lt;=DATA!B$6,"S",IF(M239&lt;=DATA!B$5,"U20",IF(M239&lt;=DATA!B$4,"U17",IF(M239&lt;=DATA!B$3,"U15",IF(M239&lt;=DATA!B$2,"U13"," ")))))</f>
        <v>U15</v>
      </c>
      <c r="O239" s="7" t="str">
        <f t="shared" si="104"/>
        <v>U15</v>
      </c>
      <c r="P239" s="7" t="str">
        <f t="shared" si="105"/>
        <v>OK</v>
      </c>
      <c r="X239" s="10" t="str">
        <f t="shared" si="106"/>
        <v/>
      </c>
      <c r="AS239" s="7" t="str">
        <f t="shared" si="102"/>
        <v>F</v>
      </c>
      <c r="AT239" s="7">
        <f t="shared" si="69"/>
        <v>0</v>
      </c>
      <c r="AU239" t="b">
        <f t="shared" si="70"/>
        <v>0</v>
      </c>
      <c r="AV239">
        <f t="shared" si="71"/>
        <v>1</v>
      </c>
      <c r="AW239">
        <f t="shared" si="72"/>
        <v>0</v>
      </c>
      <c r="AX239">
        <f t="shared" si="73"/>
        <v>0</v>
      </c>
      <c r="AY239">
        <f t="shared" si="74"/>
        <v>0</v>
      </c>
      <c r="AZ239">
        <f t="shared" si="75"/>
        <v>0</v>
      </c>
      <c r="BA239">
        <f t="shared" si="76"/>
        <v>0</v>
      </c>
      <c r="BC239">
        <f t="shared" si="77"/>
        <v>36</v>
      </c>
      <c r="BE239">
        <f t="shared" si="79"/>
        <v>0</v>
      </c>
      <c r="BF239">
        <f t="shared" si="80"/>
        <v>0</v>
      </c>
      <c r="BH239" s="10" t="e">
        <f t="shared" si="81"/>
        <v>#VALUE!</v>
      </c>
    </row>
    <row r="240" spans="1:60" x14ac:dyDescent="0.25">
      <c r="A240">
        <v>237</v>
      </c>
      <c r="B240" s="7">
        <v>37</v>
      </c>
      <c r="C240" t="s">
        <v>694</v>
      </c>
      <c r="D240" t="s">
        <v>695</v>
      </c>
      <c r="E240" s="2" t="str">
        <f t="shared" si="78"/>
        <v>Poppy Moore</v>
      </c>
      <c r="F240" t="s">
        <v>652</v>
      </c>
      <c r="G240" s="8" t="s">
        <v>508</v>
      </c>
      <c r="H240" s="8" t="s">
        <v>509</v>
      </c>
      <c r="I240" t="s">
        <v>737</v>
      </c>
      <c r="J240">
        <v>3974047</v>
      </c>
      <c r="K240" t="s">
        <v>286</v>
      </c>
      <c r="L240" s="3">
        <v>40767</v>
      </c>
      <c r="M240" s="4">
        <f t="shared" si="103"/>
        <v>40767</v>
      </c>
      <c r="N240" s="7" t="str">
        <f>IF(M240&lt;=DATA!B$6,"S",IF(M240&lt;=DATA!B$5,"U20",IF(M240&lt;=DATA!B$4,"U17",IF(M240&lt;=DATA!B$3,"U15",IF(M240&lt;=DATA!B$2,"U13"," ")))))</f>
        <v>U13</v>
      </c>
      <c r="O240" s="7" t="str">
        <f t="shared" si="104"/>
        <v>U15</v>
      </c>
      <c r="P240" s="7" t="str">
        <f t="shared" si="105"/>
        <v>Error</v>
      </c>
      <c r="X240" s="10" t="str">
        <f t="shared" si="106"/>
        <v/>
      </c>
      <c r="AS240" s="7" t="str">
        <f t="shared" si="102"/>
        <v>F</v>
      </c>
      <c r="AT240" s="7">
        <f t="shared" si="69"/>
        <v>0</v>
      </c>
      <c r="AU240" t="b">
        <f t="shared" si="70"/>
        <v>0</v>
      </c>
      <c r="AV240">
        <f t="shared" si="71"/>
        <v>1</v>
      </c>
      <c r="AW240">
        <f t="shared" si="72"/>
        <v>0</v>
      </c>
      <c r="AX240">
        <f t="shared" si="73"/>
        <v>0</v>
      </c>
      <c r="AY240">
        <f t="shared" si="74"/>
        <v>0</v>
      </c>
      <c r="AZ240">
        <f t="shared" si="75"/>
        <v>0</v>
      </c>
      <c r="BA240">
        <f t="shared" si="76"/>
        <v>0</v>
      </c>
      <c r="BC240">
        <f t="shared" si="77"/>
        <v>37</v>
      </c>
      <c r="BE240">
        <f t="shared" si="79"/>
        <v>0</v>
      </c>
      <c r="BF240">
        <f t="shared" si="80"/>
        <v>0</v>
      </c>
      <c r="BH240" s="10" t="e">
        <f t="shared" si="81"/>
        <v>#VALUE!</v>
      </c>
    </row>
    <row r="241" spans="1:60" x14ac:dyDescent="0.25">
      <c r="A241">
        <v>238</v>
      </c>
      <c r="B241" s="7">
        <v>38</v>
      </c>
      <c r="C241" t="s">
        <v>696</v>
      </c>
      <c r="D241" t="s">
        <v>697</v>
      </c>
      <c r="E241" s="2" t="str">
        <f t="shared" si="78"/>
        <v>Ella Standring</v>
      </c>
      <c r="F241" t="s">
        <v>649</v>
      </c>
      <c r="G241" s="8" t="s">
        <v>508</v>
      </c>
      <c r="H241" s="8" t="s">
        <v>509</v>
      </c>
      <c r="I241" t="s">
        <v>964</v>
      </c>
      <c r="J241">
        <v>4016018</v>
      </c>
      <c r="K241" t="s">
        <v>286</v>
      </c>
      <c r="L241" s="3">
        <v>40530</v>
      </c>
      <c r="M241" s="4">
        <f t="shared" si="103"/>
        <v>40530</v>
      </c>
      <c r="N241" s="7" t="str">
        <f>IF(M241&lt;=DATA!B$6,"S",IF(M241&lt;=DATA!B$5,"U20",IF(M241&lt;=DATA!B$4,"U17",IF(M241&lt;=DATA!B$3,"U15",IF(M241&lt;=DATA!B$2,"U13"," ")))))</f>
        <v>U13</v>
      </c>
      <c r="O241" s="7" t="str">
        <f t="shared" si="104"/>
        <v>U15</v>
      </c>
      <c r="P241" s="7" t="str">
        <f t="shared" si="105"/>
        <v>Error</v>
      </c>
      <c r="X241" s="10" t="str">
        <f t="shared" si="106"/>
        <v/>
      </c>
      <c r="AS241" s="7" t="str">
        <f t="shared" si="102"/>
        <v>F</v>
      </c>
      <c r="AT241" s="7">
        <f t="shared" si="69"/>
        <v>0</v>
      </c>
      <c r="AU241" t="b">
        <f t="shared" si="70"/>
        <v>0</v>
      </c>
      <c r="AV241">
        <f t="shared" si="71"/>
        <v>1</v>
      </c>
      <c r="AW241">
        <f t="shared" si="72"/>
        <v>0</v>
      </c>
      <c r="AX241">
        <f t="shared" si="73"/>
        <v>0</v>
      </c>
      <c r="AY241">
        <f t="shared" si="74"/>
        <v>0</v>
      </c>
      <c r="AZ241">
        <f t="shared" si="75"/>
        <v>0</v>
      </c>
      <c r="BA241">
        <f t="shared" si="76"/>
        <v>0</v>
      </c>
      <c r="BC241">
        <f t="shared" si="77"/>
        <v>38</v>
      </c>
      <c r="BE241">
        <f t="shared" si="79"/>
        <v>0</v>
      </c>
      <c r="BF241">
        <f t="shared" si="80"/>
        <v>0</v>
      </c>
      <c r="BH241" s="10" t="e">
        <f t="shared" si="81"/>
        <v>#VALUE!</v>
      </c>
    </row>
    <row r="242" spans="1:60" x14ac:dyDescent="0.25">
      <c r="A242">
        <v>239</v>
      </c>
      <c r="B242" s="7">
        <v>39</v>
      </c>
      <c r="C242" t="s">
        <v>692</v>
      </c>
      <c r="D242" t="s">
        <v>693</v>
      </c>
      <c r="E242" s="2" t="str">
        <f t="shared" si="78"/>
        <v>Felicity Mitchell</v>
      </c>
      <c r="F242" t="s">
        <v>652</v>
      </c>
      <c r="G242" s="8" t="s">
        <v>508</v>
      </c>
      <c r="H242" s="8" t="s">
        <v>509</v>
      </c>
      <c r="I242" t="s">
        <v>795</v>
      </c>
      <c r="J242">
        <v>4095320</v>
      </c>
      <c r="K242" t="s">
        <v>286</v>
      </c>
      <c r="L242" s="3">
        <v>40091</v>
      </c>
      <c r="M242" s="4">
        <f t="shared" si="103"/>
        <v>40091</v>
      </c>
      <c r="N242" s="7" t="str">
        <f>IF(M242&lt;=DATA!B$6,"S",IF(M242&lt;=DATA!B$5,"U20",IF(M242&lt;=DATA!B$4,"U17",IF(M242&lt;=DATA!B$3,"U15",IF(M242&lt;=DATA!B$2,"U13"," ")))))</f>
        <v>U15</v>
      </c>
      <c r="O242" s="7" t="str">
        <f t="shared" si="104"/>
        <v>U15</v>
      </c>
      <c r="P242" s="7" t="str">
        <f t="shared" si="105"/>
        <v>OK</v>
      </c>
      <c r="X242" s="10" t="str">
        <f t="shared" si="106"/>
        <v/>
      </c>
      <c r="AS242" s="7" t="str">
        <f t="shared" si="102"/>
        <v>F</v>
      </c>
      <c r="AT242" s="7">
        <f t="shared" si="69"/>
        <v>0</v>
      </c>
      <c r="AU242" t="b">
        <f t="shared" si="70"/>
        <v>0</v>
      </c>
      <c r="AV242">
        <f t="shared" si="71"/>
        <v>1</v>
      </c>
      <c r="AW242">
        <f t="shared" si="72"/>
        <v>0</v>
      </c>
      <c r="AX242">
        <f t="shared" si="73"/>
        <v>0</v>
      </c>
      <c r="AY242">
        <f t="shared" si="74"/>
        <v>0</v>
      </c>
      <c r="AZ242">
        <f t="shared" si="75"/>
        <v>0</v>
      </c>
      <c r="BA242">
        <f t="shared" si="76"/>
        <v>0</v>
      </c>
      <c r="BC242">
        <f t="shared" si="77"/>
        <v>39</v>
      </c>
      <c r="BE242">
        <f t="shared" si="79"/>
        <v>0</v>
      </c>
      <c r="BF242">
        <f t="shared" si="80"/>
        <v>0</v>
      </c>
      <c r="BH242" s="10" t="e">
        <f t="shared" si="81"/>
        <v>#VALUE!</v>
      </c>
    </row>
    <row r="243" spans="1:60" x14ac:dyDescent="0.25">
      <c r="A243">
        <v>240</v>
      </c>
      <c r="B243" s="7">
        <v>40</v>
      </c>
      <c r="C243" t="s">
        <v>917</v>
      </c>
      <c r="D243" t="s">
        <v>918</v>
      </c>
      <c r="E243" s="2" t="str">
        <f t="shared" si="78"/>
        <v>Lotachi Adigwe</v>
      </c>
      <c r="F243" t="s">
        <v>649</v>
      </c>
      <c r="G243" s="8" t="s">
        <v>508</v>
      </c>
      <c r="H243" s="8" t="s">
        <v>509</v>
      </c>
      <c r="I243" t="s">
        <v>965</v>
      </c>
      <c r="J243">
        <v>4060724</v>
      </c>
      <c r="K243" t="s">
        <v>286</v>
      </c>
      <c r="L243" s="3">
        <v>40426</v>
      </c>
      <c r="M243" s="4">
        <f t="shared" si="103"/>
        <v>40426</v>
      </c>
      <c r="N243" s="7" t="str">
        <f>IF(M243&lt;=DATA!B$6,"S",IF(M243&lt;=DATA!B$5,"U20",IF(M243&lt;=DATA!B$4,"U17",IF(M243&lt;=DATA!B$3,"U15",IF(M243&lt;=DATA!B$2,"U13"," ")))))</f>
        <v>U13</v>
      </c>
      <c r="O243" s="7" t="str">
        <f t="shared" si="104"/>
        <v>U15</v>
      </c>
      <c r="P243" s="7" t="str">
        <f t="shared" si="105"/>
        <v>Error</v>
      </c>
      <c r="X243" s="10" t="str">
        <f t="shared" si="106"/>
        <v/>
      </c>
      <c r="AS243" s="7" t="str">
        <f t="shared" si="102"/>
        <v>F</v>
      </c>
      <c r="AT243" s="7">
        <f t="shared" si="69"/>
        <v>0</v>
      </c>
      <c r="AU243" t="b">
        <f t="shared" si="70"/>
        <v>0</v>
      </c>
      <c r="AV243">
        <f t="shared" si="71"/>
        <v>1</v>
      </c>
      <c r="AW243">
        <f t="shared" si="72"/>
        <v>0</v>
      </c>
      <c r="AX243">
        <f t="shared" si="73"/>
        <v>0</v>
      </c>
      <c r="AY243">
        <f t="shared" si="74"/>
        <v>0</v>
      </c>
      <c r="AZ243">
        <f t="shared" si="75"/>
        <v>0</v>
      </c>
      <c r="BA243">
        <f t="shared" si="76"/>
        <v>0</v>
      </c>
      <c r="BC243">
        <f t="shared" si="77"/>
        <v>40</v>
      </c>
      <c r="BE243">
        <f t="shared" si="79"/>
        <v>0</v>
      </c>
      <c r="BF243">
        <f t="shared" si="80"/>
        <v>0</v>
      </c>
      <c r="BH243" s="10" t="e">
        <f t="shared" si="81"/>
        <v>#VALUE!</v>
      </c>
    </row>
    <row r="244" spans="1:60" x14ac:dyDescent="0.25">
      <c r="A244">
        <v>241</v>
      </c>
      <c r="B244" s="7">
        <v>41</v>
      </c>
      <c r="C244" t="s">
        <v>684</v>
      </c>
      <c r="D244" t="s">
        <v>601</v>
      </c>
      <c r="E244" s="2" t="str">
        <f t="shared" si="78"/>
        <v>Jessie Baxter-Laud</v>
      </c>
      <c r="F244" t="s">
        <v>649</v>
      </c>
      <c r="G244" s="8" t="s">
        <v>508</v>
      </c>
      <c r="H244" s="8" t="s">
        <v>509</v>
      </c>
      <c r="I244" t="s">
        <v>659</v>
      </c>
      <c r="J244">
        <v>4016025</v>
      </c>
      <c r="K244" t="s">
        <v>286</v>
      </c>
      <c r="L244" s="3">
        <v>40459</v>
      </c>
      <c r="M244" s="4">
        <f t="shared" si="103"/>
        <v>40459</v>
      </c>
      <c r="N244" s="7" t="str">
        <f>IF(M244&lt;=DATA!B$6,"S",IF(M244&lt;=DATA!B$5,"U20",IF(M244&lt;=DATA!B$4,"U17",IF(M244&lt;=DATA!B$3,"U15",IF(M244&lt;=DATA!B$2,"U13"," ")))))</f>
        <v>U13</v>
      </c>
      <c r="O244" s="7" t="str">
        <f t="shared" si="104"/>
        <v>U15</v>
      </c>
      <c r="P244" s="7" t="str">
        <f t="shared" si="105"/>
        <v>Error</v>
      </c>
      <c r="X244" s="10" t="str">
        <f t="shared" si="106"/>
        <v/>
      </c>
      <c r="AS244" s="7" t="str">
        <f t="shared" si="102"/>
        <v>F</v>
      </c>
      <c r="AT244" s="7">
        <f t="shared" si="69"/>
        <v>0</v>
      </c>
      <c r="AU244" t="b">
        <f t="shared" si="70"/>
        <v>0</v>
      </c>
      <c r="AV244">
        <f t="shared" si="71"/>
        <v>1</v>
      </c>
      <c r="AW244">
        <f t="shared" si="72"/>
        <v>0</v>
      </c>
      <c r="AX244">
        <f t="shared" si="73"/>
        <v>0</v>
      </c>
      <c r="AY244">
        <f t="shared" si="74"/>
        <v>0</v>
      </c>
      <c r="AZ244">
        <f t="shared" si="75"/>
        <v>0</v>
      </c>
      <c r="BA244">
        <f t="shared" si="76"/>
        <v>0</v>
      </c>
      <c r="BC244">
        <f t="shared" si="77"/>
        <v>41</v>
      </c>
      <c r="BE244">
        <f t="shared" si="79"/>
        <v>0</v>
      </c>
      <c r="BF244">
        <f t="shared" si="80"/>
        <v>0</v>
      </c>
      <c r="BH244" s="10" t="e">
        <f t="shared" si="81"/>
        <v>#VALUE!</v>
      </c>
    </row>
    <row r="245" spans="1:60" x14ac:dyDescent="0.25">
      <c r="A245">
        <v>242</v>
      </c>
      <c r="B245" s="7">
        <v>42</v>
      </c>
      <c r="C245" t="s">
        <v>850</v>
      </c>
      <c r="D245" t="s">
        <v>640</v>
      </c>
      <c r="E245" s="2" t="str">
        <f t="shared" si="78"/>
        <v>Orla Taylor</v>
      </c>
      <c r="F245" t="s">
        <v>652</v>
      </c>
      <c r="G245" s="8" t="s">
        <v>508</v>
      </c>
      <c r="H245" s="8" t="s">
        <v>509</v>
      </c>
      <c r="I245" t="s">
        <v>658</v>
      </c>
      <c r="J245">
        <v>3924172</v>
      </c>
      <c r="K245" t="s">
        <v>286</v>
      </c>
      <c r="L245" s="3">
        <v>40319</v>
      </c>
      <c r="M245" s="4">
        <f t="shared" si="103"/>
        <v>40319</v>
      </c>
      <c r="N245" s="7" t="str">
        <f>IF(M245&lt;=DATA!B$6,"S",IF(M245&lt;=DATA!B$5,"U20",IF(M245&lt;=DATA!B$4,"U17",IF(M245&lt;=DATA!B$3,"U15",IF(M245&lt;=DATA!B$2,"U13"," ")))))</f>
        <v>U15</v>
      </c>
      <c r="O245" s="7" t="str">
        <f t="shared" si="104"/>
        <v>U15</v>
      </c>
      <c r="P245" s="7" t="str">
        <f t="shared" si="105"/>
        <v>OK</v>
      </c>
      <c r="X245" s="10" t="str">
        <f t="shared" si="106"/>
        <v/>
      </c>
      <c r="AS245" s="7" t="str">
        <f t="shared" si="102"/>
        <v>F</v>
      </c>
      <c r="AT245" s="7">
        <f t="shared" si="69"/>
        <v>0</v>
      </c>
      <c r="AU245" t="b">
        <f t="shared" si="70"/>
        <v>0</v>
      </c>
      <c r="AV245">
        <f t="shared" si="71"/>
        <v>1</v>
      </c>
      <c r="AW245">
        <f t="shared" si="72"/>
        <v>0</v>
      </c>
      <c r="AX245">
        <f t="shared" si="73"/>
        <v>0</v>
      </c>
      <c r="AY245">
        <f t="shared" si="74"/>
        <v>0</v>
      </c>
      <c r="AZ245">
        <f t="shared" si="75"/>
        <v>0</v>
      </c>
      <c r="BA245">
        <f t="shared" si="76"/>
        <v>0</v>
      </c>
      <c r="BC245">
        <f t="shared" si="77"/>
        <v>42</v>
      </c>
      <c r="BE245">
        <f t="shared" si="79"/>
        <v>0</v>
      </c>
      <c r="BF245">
        <f t="shared" si="80"/>
        <v>0</v>
      </c>
      <c r="BH245" s="10" t="e">
        <f t="shared" si="81"/>
        <v>#VALUE!</v>
      </c>
    </row>
    <row r="246" spans="1:60" x14ac:dyDescent="0.25">
      <c r="A246">
        <v>243</v>
      </c>
      <c r="B246" s="7">
        <v>43</v>
      </c>
      <c r="C246" t="s">
        <v>778</v>
      </c>
      <c r="D246" t="s">
        <v>919</v>
      </c>
      <c r="E246" s="2" t="str">
        <f t="shared" si="78"/>
        <v>Rosie Belham</v>
      </c>
      <c r="F246" t="s">
        <v>658</v>
      </c>
      <c r="G246" s="8" t="s">
        <v>508</v>
      </c>
      <c r="H246" s="8" t="s">
        <v>509</v>
      </c>
      <c r="I246" t="s">
        <v>658</v>
      </c>
      <c r="K246" t="s">
        <v>286</v>
      </c>
      <c r="L246" s="3">
        <v>40588</v>
      </c>
      <c r="M246" s="4">
        <f t="shared" si="103"/>
        <v>40588</v>
      </c>
      <c r="N246" s="7" t="str">
        <f>IF(M246&lt;=DATA!B$6,"S",IF(M246&lt;=DATA!B$5,"U20",IF(M246&lt;=DATA!B$4,"U17",IF(M246&lt;=DATA!B$3,"U15",IF(M246&lt;=DATA!B$2,"U13"," ")))))</f>
        <v>U13</v>
      </c>
      <c r="O246" s="7" t="str">
        <f t="shared" si="104"/>
        <v>U15</v>
      </c>
      <c r="P246" s="7" t="str">
        <f t="shared" si="105"/>
        <v>Error</v>
      </c>
      <c r="X246" s="10" t="str">
        <f t="shared" si="106"/>
        <v/>
      </c>
      <c r="AS246" s="7" t="str">
        <f t="shared" si="102"/>
        <v>F</v>
      </c>
      <c r="AT246" s="7">
        <f t="shared" si="69"/>
        <v>0</v>
      </c>
      <c r="AU246" t="b">
        <f t="shared" si="70"/>
        <v>0</v>
      </c>
      <c r="AV246">
        <f t="shared" si="71"/>
        <v>1</v>
      </c>
      <c r="AW246">
        <f t="shared" si="72"/>
        <v>0</v>
      </c>
      <c r="AX246">
        <f t="shared" si="73"/>
        <v>0</v>
      </c>
      <c r="AY246">
        <f t="shared" si="74"/>
        <v>0</v>
      </c>
      <c r="AZ246">
        <f t="shared" si="75"/>
        <v>0</v>
      </c>
      <c r="BA246">
        <f t="shared" si="76"/>
        <v>0</v>
      </c>
      <c r="BC246">
        <f t="shared" si="77"/>
        <v>43</v>
      </c>
      <c r="BE246">
        <f t="shared" si="79"/>
        <v>0</v>
      </c>
      <c r="BF246">
        <f t="shared" si="80"/>
        <v>0</v>
      </c>
      <c r="BH246" s="10" t="e">
        <f t="shared" si="81"/>
        <v>#VALUE!</v>
      </c>
    </row>
    <row r="247" spans="1:60" x14ac:dyDescent="0.25">
      <c r="A247">
        <v>244</v>
      </c>
      <c r="B247" s="7">
        <v>44</v>
      </c>
      <c r="C247" t="s">
        <v>920</v>
      </c>
      <c r="D247" t="s">
        <v>921</v>
      </c>
      <c r="E247" s="2" t="str">
        <f t="shared" si="78"/>
        <v>Abbie Cook</v>
      </c>
      <c r="F247" t="s">
        <v>656</v>
      </c>
      <c r="G247" s="8" t="s">
        <v>508</v>
      </c>
      <c r="H247" s="8" t="s">
        <v>26</v>
      </c>
      <c r="I247" s="2" t="s">
        <v>26</v>
      </c>
      <c r="J247">
        <v>4090654</v>
      </c>
      <c r="K247" t="s">
        <v>286</v>
      </c>
      <c r="L247" s="3">
        <v>40722</v>
      </c>
      <c r="M247" s="4">
        <f t="shared" si="103"/>
        <v>40722</v>
      </c>
      <c r="N247" s="7" t="str">
        <f>IF(M247&lt;=DATA!B$6,"S",IF(M247&lt;=DATA!B$5,"U20",IF(M247&lt;=DATA!B$4,"U17",IF(M247&lt;=DATA!B$3,"U15",IF(M247&lt;=DATA!B$2,"U13"," ")))))</f>
        <v>U13</v>
      </c>
      <c r="O247" s="7" t="str">
        <f t="shared" si="104"/>
        <v>U15</v>
      </c>
      <c r="P247" s="7" t="str">
        <f t="shared" si="105"/>
        <v>Error</v>
      </c>
      <c r="X247" s="10" t="str">
        <f t="shared" si="106"/>
        <v/>
      </c>
      <c r="AS247" s="7" t="str">
        <f t="shared" si="102"/>
        <v>F</v>
      </c>
      <c r="AT247" s="7">
        <f t="shared" si="69"/>
        <v>0</v>
      </c>
      <c r="AU247" t="b">
        <f t="shared" si="70"/>
        <v>0</v>
      </c>
      <c r="AV247">
        <f t="shared" si="71"/>
        <v>1</v>
      </c>
      <c r="AW247">
        <f t="shared" si="72"/>
        <v>0</v>
      </c>
      <c r="AX247">
        <f t="shared" si="73"/>
        <v>0</v>
      </c>
      <c r="AY247">
        <f t="shared" si="74"/>
        <v>0</v>
      </c>
      <c r="AZ247">
        <f t="shared" si="75"/>
        <v>0</v>
      </c>
      <c r="BA247">
        <f t="shared" si="76"/>
        <v>0</v>
      </c>
      <c r="BC247">
        <f t="shared" si="77"/>
        <v>44</v>
      </c>
      <c r="BE247">
        <f t="shared" si="79"/>
        <v>0</v>
      </c>
      <c r="BF247">
        <f t="shared" si="80"/>
        <v>0</v>
      </c>
      <c r="BH247" s="10" t="e">
        <f t="shared" si="81"/>
        <v>#VALUE!</v>
      </c>
    </row>
    <row r="248" spans="1:60" x14ac:dyDescent="0.25">
      <c r="A248">
        <v>245</v>
      </c>
      <c r="B248" s="7">
        <v>45</v>
      </c>
      <c r="C248" t="s">
        <v>685</v>
      </c>
      <c r="D248" t="s">
        <v>686</v>
      </c>
      <c r="E248" s="2" t="str">
        <f t="shared" si="78"/>
        <v>Francesca Birch</v>
      </c>
      <c r="F248" t="s">
        <v>649</v>
      </c>
      <c r="G248" s="8" t="s">
        <v>508</v>
      </c>
      <c r="H248" s="8" t="s">
        <v>509</v>
      </c>
      <c r="I248" t="s">
        <v>966</v>
      </c>
      <c r="J248">
        <v>4019318</v>
      </c>
      <c r="K248" t="s">
        <v>286</v>
      </c>
      <c r="L248" s="3">
        <v>40175</v>
      </c>
      <c r="M248" s="4">
        <f t="shared" si="103"/>
        <v>40175</v>
      </c>
      <c r="N248" s="7" t="str">
        <f>IF(M248&lt;=DATA!B$6,"S",IF(M248&lt;=DATA!B$5,"U20",IF(M248&lt;=DATA!B$4,"U17",IF(M248&lt;=DATA!B$3,"U15",IF(M248&lt;=DATA!B$2,"U13"," ")))))</f>
        <v>U15</v>
      </c>
      <c r="O248" s="7" t="str">
        <f t="shared" si="104"/>
        <v>U15</v>
      </c>
      <c r="P248" s="7" t="str">
        <f t="shared" si="105"/>
        <v>OK</v>
      </c>
      <c r="X248" s="10" t="str">
        <f t="shared" si="106"/>
        <v/>
      </c>
      <c r="AS248" s="7" t="str">
        <f t="shared" si="102"/>
        <v>F</v>
      </c>
      <c r="AT248" s="7">
        <f t="shared" si="69"/>
        <v>0</v>
      </c>
      <c r="AU248" t="b">
        <f t="shared" si="70"/>
        <v>0</v>
      </c>
      <c r="AV248">
        <f t="shared" si="71"/>
        <v>1</v>
      </c>
      <c r="AW248">
        <f t="shared" si="72"/>
        <v>0</v>
      </c>
      <c r="AX248">
        <f t="shared" si="73"/>
        <v>0</v>
      </c>
      <c r="AY248">
        <f t="shared" si="74"/>
        <v>0</v>
      </c>
      <c r="AZ248">
        <f t="shared" si="75"/>
        <v>0</v>
      </c>
      <c r="BA248">
        <f t="shared" si="76"/>
        <v>0</v>
      </c>
      <c r="BC248">
        <f t="shared" si="77"/>
        <v>45</v>
      </c>
      <c r="BE248">
        <f t="shared" si="79"/>
        <v>0</v>
      </c>
      <c r="BF248">
        <f t="shared" si="80"/>
        <v>0</v>
      </c>
      <c r="BH248" s="10" t="e">
        <f t="shared" si="81"/>
        <v>#VALUE!</v>
      </c>
    </row>
    <row r="249" spans="1:60" x14ac:dyDescent="0.25">
      <c r="A249">
        <v>246</v>
      </c>
      <c r="B249" s="7">
        <v>46</v>
      </c>
      <c r="C249" t="s">
        <v>690</v>
      </c>
      <c r="D249" t="s">
        <v>691</v>
      </c>
      <c r="E249" s="2" t="str">
        <f t="shared" si="78"/>
        <v>Nell Mills</v>
      </c>
      <c r="F249" t="s">
        <v>649</v>
      </c>
      <c r="G249" s="8" t="s">
        <v>508</v>
      </c>
      <c r="H249" s="8" t="s">
        <v>509</v>
      </c>
      <c r="I249" t="s">
        <v>668</v>
      </c>
      <c r="J249">
        <v>3680079</v>
      </c>
      <c r="K249" t="s">
        <v>286</v>
      </c>
      <c r="L249" s="3">
        <v>40143</v>
      </c>
      <c r="M249" s="4">
        <f t="shared" si="103"/>
        <v>40143</v>
      </c>
      <c r="N249" s="7" t="str">
        <f>IF(M249&lt;=DATA!B$6,"S",IF(M249&lt;=DATA!B$5,"U20",IF(M249&lt;=DATA!B$4,"U17",IF(M249&lt;=DATA!B$3,"U15",IF(M249&lt;=DATA!B$2,"U13"," ")))))</f>
        <v>U15</v>
      </c>
      <c r="O249" s="7" t="str">
        <f t="shared" si="104"/>
        <v>U15</v>
      </c>
      <c r="P249" s="7" t="str">
        <f t="shared" si="105"/>
        <v>OK</v>
      </c>
      <c r="X249" s="10" t="str">
        <f t="shared" si="106"/>
        <v/>
      </c>
      <c r="AS249" s="7" t="str">
        <f t="shared" si="102"/>
        <v>F</v>
      </c>
      <c r="AT249" s="7">
        <f t="shared" si="69"/>
        <v>0</v>
      </c>
      <c r="AU249" t="b">
        <f t="shared" si="70"/>
        <v>0</v>
      </c>
      <c r="AV249">
        <f t="shared" si="71"/>
        <v>1</v>
      </c>
      <c r="AW249">
        <f t="shared" si="72"/>
        <v>0</v>
      </c>
      <c r="AX249">
        <f t="shared" si="73"/>
        <v>0</v>
      </c>
      <c r="AY249">
        <f t="shared" si="74"/>
        <v>0</v>
      </c>
      <c r="AZ249">
        <f t="shared" si="75"/>
        <v>0</v>
      </c>
      <c r="BA249">
        <f t="shared" si="76"/>
        <v>0</v>
      </c>
      <c r="BC249">
        <f t="shared" si="77"/>
        <v>46</v>
      </c>
      <c r="BE249">
        <f t="shared" si="79"/>
        <v>0</v>
      </c>
      <c r="BF249">
        <f t="shared" si="80"/>
        <v>0</v>
      </c>
      <c r="BH249" s="10" t="e">
        <f t="shared" si="81"/>
        <v>#VALUE!</v>
      </c>
    </row>
    <row r="250" spans="1:60" x14ac:dyDescent="0.25">
      <c r="A250">
        <v>247</v>
      </c>
      <c r="B250" s="7">
        <v>47</v>
      </c>
      <c r="C250" t="s">
        <v>922</v>
      </c>
      <c r="D250" t="s">
        <v>923</v>
      </c>
      <c r="E250" s="2" t="str">
        <f t="shared" si="78"/>
        <v>Marina Evans Lombe</v>
      </c>
      <c r="F250" t="s">
        <v>673</v>
      </c>
      <c r="G250" s="8" t="s">
        <v>508</v>
      </c>
      <c r="H250" s="8" t="s">
        <v>509</v>
      </c>
      <c r="I250" t="s">
        <v>673</v>
      </c>
      <c r="K250" t="s">
        <v>286</v>
      </c>
      <c r="L250" s="3">
        <v>40718</v>
      </c>
      <c r="M250" s="4">
        <f t="shared" si="103"/>
        <v>40718</v>
      </c>
      <c r="N250" s="7" t="str">
        <f>IF(M250&lt;=DATA!B$6,"S",IF(M250&lt;=DATA!B$5,"U20",IF(M250&lt;=DATA!B$4,"U17",IF(M250&lt;=DATA!B$3,"U15",IF(M250&lt;=DATA!B$2,"U13"," ")))))</f>
        <v>U13</v>
      </c>
      <c r="O250" s="7" t="str">
        <f t="shared" si="104"/>
        <v>U15</v>
      </c>
      <c r="P250" s="7" t="str">
        <f t="shared" si="105"/>
        <v>Error</v>
      </c>
      <c r="X250" s="10" t="str">
        <f t="shared" si="106"/>
        <v/>
      </c>
      <c r="AS250" s="7" t="str">
        <f t="shared" si="102"/>
        <v>F</v>
      </c>
      <c r="AT250" s="7">
        <f>SUM(Y250:AR250)-AU250</f>
        <v>0</v>
      </c>
      <c r="AU250" t="b">
        <f t="shared" si="70"/>
        <v>0</v>
      </c>
      <c r="AV250">
        <f t="shared" si="71"/>
        <v>1</v>
      </c>
      <c r="AW250">
        <f t="shared" si="72"/>
        <v>0</v>
      </c>
      <c r="AX250">
        <f t="shared" si="73"/>
        <v>0</v>
      </c>
      <c r="AY250">
        <f t="shared" si="74"/>
        <v>0</v>
      </c>
      <c r="AZ250">
        <f t="shared" si="75"/>
        <v>0</v>
      </c>
      <c r="BA250">
        <f t="shared" si="76"/>
        <v>0</v>
      </c>
      <c r="BC250">
        <f t="shared" si="77"/>
        <v>47</v>
      </c>
      <c r="BE250">
        <f t="shared" si="79"/>
        <v>0</v>
      </c>
      <c r="BF250">
        <f t="shared" si="80"/>
        <v>0</v>
      </c>
      <c r="BH250" s="10" t="e">
        <f t="shared" si="81"/>
        <v>#VALUE!</v>
      </c>
    </row>
    <row r="251" spans="1:60" x14ac:dyDescent="0.25">
      <c r="A251">
        <v>248</v>
      </c>
      <c r="B251" s="7">
        <v>48</v>
      </c>
      <c r="C251" t="s">
        <v>751</v>
      </c>
      <c r="D251" t="s">
        <v>924</v>
      </c>
      <c r="E251" s="2" t="str">
        <f t="shared" si="78"/>
        <v>Anna Evans</v>
      </c>
      <c r="F251" t="s">
        <v>738</v>
      </c>
      <c r="G251" s="8" t="s">
        <v>508</v>
      </c>
      <c r="H251" s="8" t="s">
        <v>509</v>
      </c>
      <c r="I251" t="s">
        <v>799</v>
      </c>
      <c r="K251" t="s">
        <v>286</v>
      </c>
      <c r="L251" s="3">
        <v>40605</v>
      </c>
      <c r="M251" s="4">
        <f t="shared" si="103"/>
        <v>40605</v>
      </c>
      <c r="N251" s="7" t="str">
        <f>IF(M251&lt;=DATA!B$6,"S",IF(M251&lt;=DATA!B$5,"U20",IF(M251&lt;=DATA!B$4,"U17",IF(M251&lt;=DATA!B$3,"U15",IF(M251&lt;=DATA!B$2,"U13"," ")))))</f>
        <v>U13</v>
      </c>
      <c r="O251" s="7" t="str">
        <f t="shared" si="104"/>
        <v>U15</v>
      </c>
      <c r="P251" s="7" t="str">
        <f t="shared" si="105"/>
        <v>Error</v>
      </c>
      <c r="X251" s="10" t="str">
        <f t="shared" si="106"/>
        <v/>
      </c>
      <c r="AS251" s="7" t="str">
        <f t="shared" si="102"/>
        <v>F</v>
      </c>
      <c r="AT251" s="7">
        <f t="shared" ref="AT251:AT286" si="107">SUM(Y251:AR251)-AU251</f>
        <v>0</v>
      </c>
      <c r="AU251" t="b">
        <f t="shared" si="70"/>
        <v>0</v>
      </c>
      <c r="AV251">
        <f t="shared" si="71"/>
        <v>1</v>
      </c>
      <c r="AW251">
        <f t="shared" si="72"/>
        <v>0</v>
      </c>
      <c r="AX251">
        <f t="shared" si="73"/>
        <v>0</v>
      </c>
      <c r="AY251">
        <f t="shared" si="74"/>
        <v>0</v>
      </c>
      <c r="AZ251">
        <f t="shared" si="75"/>
        <v>0</v>
      </c>
      <c r="BA251">
        <f t="shared" si="76"/>
        <v>0</v>
      </c>
      <c r="BC251">
        <f t="shared" si="77"/>
        <v>48</v>
      </c>
      <c r="BE251">
        <f t="shared" si="79"/>
        <v>0</v>
      </c>
      <c r="BF251">
        <f t="shared" si="80"/>
        <v>0</v>
      </c>
      <c r="BH251" s="10" t="e">
        <f t="shared" si="81"/>
        <v>#VALUE!</v>
      </c>
    </row>
    <row r="252" spans="1:60" x14ac:dyDescent="0.25">
      <c r="A252">
        <v>249</v>
      </c>
      <c r="B252" s="7">
        <v>49</v>
      </c>
      <c r="C252" t="s">
        <v>696</v>
      </c>
      <c r="D252" t="s">
        <v>756</v>
      </c>
      <c r="E252" s="2" t="str">
        <f t="shared" si="78"/>
        <v>Ella Kading</v>
      </c>
      <c r="F252" t="s">
        <v>651</v>
      </c>
      <c r="G252" s="8" t="s">
        <v>508</v>
      </c>
      <c r="H252" s="8" t="s">
        <v>509</v>
      </c>
      <c r="I252" t="s">
        <v>967</v>
      </c>
      <c r="J252">
        <v>3849676</v>
      </c>
      <c r="K252" t="s">
        <v>286</v>
      </c>
      <c r="L252" s="3">
        <v>40423</v>
      </c>
      <c r="M252" s="4">
        <f t="shared" si="103"/>
        <v>40423</v>
      </c>
      <c r="N252" s="7" t="str">
        <f>IF(M252&lt;=DATA!B$6,"S",IF(M252&lt;=DATA!B$5,"U20",IF(M252&lt;=DATA!B$4,"U17",IF(M252&lt;=DATA!B$3,"U15",IF(M252&lt;=DATA!B$2,"U13"," ")))))</f>
        <v>U13</v>
      </c>
      <c r="O252" s="7" t="str">
        <f t="shared" si="104"/>
        <v>U15</v>
      </c>
      <c r="P252" s="7" t="str">
        <f t="shared" si="105"/>
        <v>Error</v>
      </c>
      <c r="X252" s="10" t="str">
        <f t="shared" si="106"/>
        <v/>
      </c>
      <c r="AS252" s="7" t="str">
        <f t="shared" si="102"/>
        <v>F</v>
      </c>
      <c r="AT252" s="7">
        <f t="shared" si="107"/>
        <v>0</v>
      </c>
      <c r="AU252" t="b">
        <f t="shared" si="70"/>
        <v>0</v>
      </c>
      <c r="AV252">
        <f t="shared" si="71"/>
        <v>1</v>
      </c>
      <c r="AW252">
        <f t="shared" si="72"/>
        <v>0</v>
      </c>
      <c r="AX252">
        <f t="shared" si="73"/>
        <v>0</v>
      </c>
      <c r="AY252">
        <f t="shared" si="74"/>
        <v>0</v>
      </c>
      <c r="AZ252">
        <f t="shared" si="75"/>
        <v>0</v>
      </c>
      <c r="BA252">
        <f t="shared" si="76"/>
        <v>0</v>
      </c>
      <c r="BC252">
        <f t="shared" si="77"/>
        <v>49</v>
      </c>
      <c r="BE252">
        <f t="shared" si="79"/>
        <v>0</v>
      </c>
      <c r="BF252">
        <f t="shared" si="80"/>
        <v>0</v>
      </c>
      <c r="BH252" s="10" t="e">
        <f t="shared" si="81"/>
        <v>#VALUE!</v>
      </c>
    </row>
    <row r="253" spans="1:60" x14ac:dyDescent="0.25">
      <c r="A253">
        <v>250</v>
      </c>
      <c r="B253" s="7">
        <v>50</v>
      </c>
      <c r="C253" t="s">
        <v>696</v>
      </c>
      <c r="D253" t="s">
        <v>925</v>
      </c>
      <c r="E253" s="2" t="str">
        <f t="shared" si="78"/>
        <v>Ella Douglas</v>
      </c>
      <c r="F253" t="s">
        <v>663</v>
      </c>
      <c r="G253" s="8" t="s">
        <v>508</v>
      </c>
      <c r="H253" s="8" t="s">
        <v>509</v>
      </c>
      <c r="I253" t="s">
        <v>663</v>
      </c>
      <c r="K253" t="s">
        <v>286</v>
      </c>
      <c r="L253" s="3">
        <v>40442</v>
      </c>
      <c r="M253" s="4">
        <f t="shared" si="103"/>
        <v>40442</v>
      </c>
      <c r="N253" s="7" t="str">
        <f>IF(M253&lt;=DATA!B$6,"S",IF(M253&lt;=DATA!B$5,"U20",IF(M253&lt;=DATA!B$4,"U17",IF(M253&lt;=DATA!B$3,"U15",IF(M253&lt;=DATA!B$2,"U13"," ")))))</f>
        <v>U13</v>
      </c>
      <c r="O253" s="7" t="str">
        <f t="shared" si="104"/>
        <v>U15</v>
      </c>
      <c r="P253" s="7" t="str">
        <f t="shared" si="105"/>
        <v>Error</v>
      </c>
      <c r="X253" s="10" t="str">
        <f t="shared" si="106"/>
        <v/>
      </c>
      <c r="AS253" s="7" t="str">
        <f t="shared" si="102"/>
        <v>F</v>
      </c>
      <c r="AT253" s="7">
        <f t="shared" si="107"/>
        <v>0</v>
      </c>
      <c r="AU253" t="b">
        <f t="shared" si="70"/>
        <v>0</v>
      </c>
      <c r="AV253">
        <f t="shared" si="71"/>
        <v>1</v>
      </c>
      <c r="AW253">
        <f t="shared" si="72"/>
        <v>0</v>
      </c>
      <c r="AX253">
        <f t="shared" si="73"/>
        <v>0</v>
      </c>
      <c r="AY253">
        <f t="shared" si="74"/>
        <v>0</v>
      </c>
      <c r="AZ253">
        <f t="shared" si="75"/>
        <v>0</v>
      </c>
      <c r="BA253">
        <f t="shared" si="76"/>
        <v>0</v>
      </c>
      <c r="BC253">
        <f t="shared" si="77"/>
        <v>50</v>
      </c>
      <c r="BE253">
        <f t="shared" si="79"/>
        <v>0</v>
      </c>
      <c r="BF253">
        <f t="shared" si="80"/>
        <v>0</v>
      </c>
      <c r="BH253" s="10" t="e">
        <f t="shared" si="81"/>
        <v>#VALUE!</v>
      </c>
    </row>
    <row r="254" spans="1:60" x14ac:dyDescent="0.25">
      <c r="A254">
        <v>251</v>
      </c>
      <c r="B254" s="7">
        <v>51</v>
      </c>
      <c r="C254" t="s">
        <v>719</v>
      </c>
      <c r="D254" t="s">
        <v>743</v>
      </c>
      <c r="E254" s="2" t="str">
        <f t="shared" si="78"/>
        <v>Isla Barker</v>
      </c>
      <c r="F254" t="s">
        <v>649</v>
      </c>
      <c r="G254" s="8" t="s">
        <v>508</v>
      </c>
      <c r="H254" s="8" t="s">
        <v>509</v>
      </c>
      <c r="I254" s="2" t="s">
        <v>26</v>
      </c>
      <c r="J254">
        <v>4001632</v>
      </c>
      <c r="K254" t="s">
        <v>286</v>
      </c>
      <c r="L254" s="3">
        <v>40059</v>
      </c>
      <c r="M254" s="4">
        <f t="shared" si="103"/>
        <v>40059</v>
      </c>
      <c r="N254" s="7" t="str">
        <f>IF(M254&lt;=DATA!B$6,"S",IF(M254&lt;=DATA!B$5,"U20",IF(M254&lt;=DATA!B$4,"U17",IF(M254&lt;=DATA!B$3,"U15",IF(M254&lt;=DATA!B$2,"U13"," ")))))</f>
        <v>U15</v>
      </c>
      <c r="O254" s="7" t="str">
        <f t="shared" si="104"/>
        <v>U15</v>
      </c>
      <c r="P254" s="7" t="str">
        <f t="shared" si="105"/>
        <v>OK</v>
      </c>
      <c r="X254" s="10" t="str">
        <f t="shared" si="106"/>
        <v/>
      </c>
      <c r="AS254" s="7" t="str">
        <f t="shared" si="102"/>
        <v>F</v>
      </c>
      <c r="AT254" s="7">
        <f t="shared" si="107"/>
        <v>0</v>
      </c>
      <c r="AU254" t="b">
        <f t="shared" si="70"/>
        <v>0</v>
      </c>
      <c r="AV254">
        <f t="shared" si="71"/>
        <v>1</v>
      </c>
      <c r="AW254">
        <f t="shared" si="72"/>
        <v>0</v>
      </c>
      <c r="AX254">
        <f t="shared" si="73"/>
        <v>0</v>
      </c>
      <c r="AY254">
        <f t="shared" si="74"/>
        <v>0</v>
      </c>
      <c r="AZ254">
        <f t="shared" si="75"/>
        <v>0</v>
      </c>
      <c r="BA254">
        <f t="shared" si="76"/>
        <v>0</v>
      </c>
      <c r="BC254">
        <f t="shared" si="77"/>
        <v>51</v>
      </c>
      <c r="BE254">
        <f t="shared" si="79"/>
        <v>0</v>
      </c>
      <c r="BF254">
        <f t="shared" si="80"/>
        <v>0</v>
      </c>
      <c r="BH254" s="10" t="e">
        <f t="shared" si="81"/>
        <v>#VALUE!</v>
      </c>
    </row>
    <row r="255" spans="1:60" x14ac:dyDescent="0.25">
      <c r="A255">
        <v>252</v>
      </c>
      <c r="B255" s="7">
        <v>52</v>
      </c>
      <c r="C255" t="s">
        <v>708</v>
      </c>
      <c r="D255" t="s">
        <v>926</v>
      </c>
      <c r="E255" s="2" t="str">
        <f t="shared" si="78"/>
        <v>Grace Keogh</v>
      </c>
      <c r="F255" t="s">
        <v>663</v>
      </c>
      <c r="G255" s="8" t="s">
        <v>508</v>
      </c>
      <c r="H255" s="8" t="s">
        <v>509</v>
      </c>
      <c r="I255" t="s">
        <v>663</v>
      </c>
      <c r="K255" t="s">
        <v>286</v>
      </c>
      <c r="L255" s="3">
        <v>40727</v>
      </c>
      <c r="M255" s="4">
        <f t="shared" si="103"/>
        <v>40727</v>
      </c>
      <c r="N255" s="7" t="str">
        <f>IF(M255&lt;=DATA!B$6,"S",IF(M255&lt;=DATA!B$5,"U20",IF(M255&lt;=DATA!B$4,"U17",IF(M255&lt;=DATA!B$3,"U15",IF(M255&lt;=DATA!B$2,"U13"," ")))))</f>
        <v>U13</v>
      </c>
      <c r="O255" s="7" t="str">
        <f t="shared" si="104"/>
        <v>U15</v>
      </c>
      <c r="P255" s="7" t="str">
        <f t="shared" si="105"/>
        <v>Error</v>
      </c>
      <c r="X255" s="10" t="str">
        <f t="shared" si="106"/>
        <v/>
      </c>
      <c r="AS255" s="7" t="str">
        <f t="shared" si="102"/>
        <v>F</v>
      </c>
      <c r="AT255" s="7">
        <f t="shared" si="107"/>
        <v>0</v>
      </c>
      <c r="AU255" t="b">
        <f t="shared" si="70"/>
        <v>0</v>
      </c>
      <c r="AV255">
        <f t="shared" si="71"/>
        <v>1</v>
      </c>
      <c r="AW255">
        <f t="shared" si="72"/>
        <v>0</v>
      </c>
      <c r="AX255">
        <f t="shared" si="73"/>
        <v>0</v>
      </c>
      <c r="AY255">
        <f t="shared" si="74"/>
        <v>0</v>
      </c>
      <c r="AZ255">
        <f t="shared" si="75"/>
        <v>0</v>
      </c>
      <c r="BA255">
        <f t="shared" si="76"/>
        <v>0</v>
      </c>
      <c r="BC255">
        <f t="shared" si="77"/>
        <v>52</v>
      </c>
      <c r="BE255">
        <f t="shared" si="79"/>
        <v>0</v>
      </c>
      <c r="BF255">
        <f t="shared" si="80"/>
        <v>0</v>
      </c>
      <c r="BH255" s="10" t="e">
        <f t="shared" si="81"/>
        <v>#VALUE!</v>
      </c>
    </row>
    <row r="256" spans="1:60" x14ac:dyDescent="0.25">
      <c r="A256">
        <v>253</v>
      </c>
      <c r="B256" s="7">
        <v>53</v>
      </c>
      <c r="C256" t="s">
        <v>720</v>
      </c>
      <c r="D256" t="s">
        <v>927</v>
      </c>
      <c r="E256" s="2" t="str">
        <f t="shared" si="78"/>
        <v>Alice Oberholzer</v>
      </c>
      <c r="F256" t="s">
        <v>652</v>
      </c>
      <c r="G256" s="8" t="s">
        <v>508</v>
      </c>
      <c r="H256" s="8" t="s">
        <v>509</v>
      </c>
      <c r="I256" t="s">
        <v>673</v>
      </c>
      <c r="J256">
        <v>4137618</v>
      </c>
      <c r="K256" t="s">
        <v>286</v>
      </c>
      <c r="L256" s="3">
        <v>40737</v>
      </c>
      <c r="M256" s="4">
        <f t="shared" si="103"/>
        <v>40737</v>
      </c>
      <c r="N256" s="7" t="str">
        <f>IF(M256&lt;=DATA!B$6,"S",IF(M256&lt;=DATA!B$5,"U20",IF(M256&lt;=DATA!B$4,"U17",IF(M256&lt;=DATA!B$3,"U15",IF(M256&lt;=DATA!B$2,"U13"," ")))))</f>
        <v>U13</v>
      </c>
      <c r="O256" s="7" t="str">
        <f t="shared" si="104"/>
        <v>U15</v>
      </c>
      <c r="P256" s="7" t="str">
        <f t="shared" si="105"/>
        <v>Error</v>
      </c>
      <c r="X256" s="10" t="str">
        <f t="shared" si="106"/>
        <v/>
      </c>
      <c r="AS256" s="7" t="s">
        <v>46</v>
      </c>
      <c r="AT256" s="7">
        <f t="shared" si="107"/>
        <v>0</v>
      </c>
      <c r="AU256" t="b">
        <f t="shared" si="70"/>
        <v>0</v>
      </c>
      <c r="AV256">
        <f t="shared" si="71"/>
        <v>1</v>
      </c>
      <c r="AW256">
        <f t="shared" si="72"/>
        <v>0</v>
      </c>
      <c r="AX256">
        <f t="shared" si="73"/>
        <v>0</v>
      </c>
      <c r="AY256">
        <f t="shared" si="74"/>
        <v>0</v>
      </c>
      <c r="AZ256">
        <f t="shared" si="75"/>
        <v>0</v>
      </c>
      <c r="BA256">
        <f t="shared" si="76"/>
        <v>0</v>
      </c>
      <c r="BC256">
        <f t="shared" si="77"/>
        <v>53</v>
      </c>
      <c r="BE256">
        <f t="shared" si="79"/>
        <v>0</v>
      </c>
      <c r="BF256">
        <f t="shared" si="80"/>
        <v>0</v>
      </c>
      <c r="BH256" s="10" t="e">
        <f t="shared" si="81"/>
        <v>#VALUE!</v>
      </c>
    </row>
    <row r="257" spans="1:60" x14ac:dyDescent="0.25">
      <c r="A257">
        <v>254</v>
      </c>
      <c r="B257" s="7">
        <v>54</v>
      </c>
      <c r="C257" t="s">
        <v>928</v>
      </c>
      <c r="D257" t="s">
        <v>929</v>
      </c>
      <c r="E257" s="2" t="str">
        <f t="shared" si="78"/>
        <v>Lola Hill</v>
      </c>
      <c r="F257" t="s">
        <v>673</v>
      </c>
      <c r="G257" s="8" t="s">
        <v>508</v>
      </c>
      <c r="H257" s="8" t="s">
        <v>509</v>
      </c>
      <c r="I257" t="s">
        <v>673</v>
      </c>
      <c r="J257">
        <v>3586940</v>
      </c>
      <c r="K257" t="s">
        <v>286</v>
      </c>
      <c r="L257" s="3">
        <v>40458</v>
      </c>
      <c r="M257" s="4">
        <f t="shared" si="103"/>
        <v>40458</v>
      </c>
      <c r="N257" s="7" t="str">
        <f>IF(M257&lt;=DATA!B$6,"S",IF(M257&lt;=DATA!B$5,"U20",IF(M257&lt;=DATA!B$4,"U17",IF(M257&lt;=DATA!B$3,"U15",IF(M257&lt;=DATA!B$2,"U13"," ")))))</f>
        <v>U13</v>
      </c>
      <c r="O257" s="7" t="str">
        <f t="shared" si="104"/>
        <v>U15</v>
      </c>
      <c r="P257" s="7" t="str">
        <f t="shared" si="105"/>
        <v>Error</v>
      </c>
      <c r="X257" s="10" t="str">
        <f t="shared" si="106"/>
        <v/>
      </c>
      <c r="AS257" s="7" t="s">
        <v>46</v>
      </c>
      <c r="AT257" s="7">
        <f t="shared" si="107"/>
        <v>0</v>
      </c>
      <c r="AU257" t="b">
        <f t="shared" si="70"/>
        <v>0</v>
      </c>
      <c r="AV257">
        <f t="shared" si="71"/>
        <v>1</v>
      </c>
      <c r="AW257">
        <f t="shared" si="72"/>
        <v>0</v>
      </c>
      <c r="AX257">
        <f t="shared" si="73"/>
        <v>0</v>
      </c>
      <c r="AY257">
        <f t="shared" si="74"/>
        <v>0</v>
      </c>
      <c r="AZ257">
        <f t="shared" si="75"/>
        <v>0</v>
      </c>
      <c r="BA257">
        <f t="shared" si="76"/>
        <v>0</v>
      </c>
      <c r="BC257">
        <f t="shared" si="77"/>
        <v>54</v>
      </c>
      <c r="BE257">
        <f t="shared" si="79"/>
        <v>0</v>
      </c>
      <c r="BF257">
        <f t="shared" si="80"/>
        <v>0</v>
      </c>
      <c r="BH257" s="10" t="e">
        <f t="shared" si="81"/>
        <v>#VALUE!</v>
      </c>
    </row>
    <row r="258" spans="1:60" x14ac:dyDescent="0.25">
      <c r="A258">
        <v>255</v>
      </c>
      <c r="B258" s="7">
        <v>55</v>
      </c>
      <c r="C258" t="s">
        <v>930</v>
      </c>
      <c r="D258" t="s">
        <v>931</v>
      </c>
      <c r="E258" s="2" t="str">
        <f t="shared" si="78"/>
        <v>Sophia Bisset</v>
      </c>
      <c r="F258" t="s">
        <v>661</v>
      </c>
      <c r="G258" s="8" t="s">
        <v>508</v>
      </c>
      <c r="H258" s="8" t="s">
        <v>509</v>
      </c>
      <c r="I258" t="s">
        <v>661</v>
      </c>
      <c r="K258" t="s">
        <v>286</v>
      </c>
      <c r="L258" s="3">
        <v>40389</v>
      </c>
      <c r="M258" s="4">
        <f t="shared" si="103"/>
        <v>40389</v>
      </c>
      <c r="N258" s="7" t="str">
        <f>IF(M258&lt;=DATA!B$6,"S",IF(M258&lt;=DATA!B$5,"U20",IF(M258&lt;=DATA!B$4,"U17",IF(M258&lt;=DATA!B$3,"U15",IF(M258&lt;=DATA!B$2,"U13"," ")))))</f>
        <v>U15</v>
      </c>
      <c r="O258" s="7" t="str">
        <f t="shared" si="104"/>
        <v>U15</v>
      </c>
      <c r="P258" s="7" t="str">
        <f t="shared" si="105"/>
        <v>OK</v>
      </c>
      <c r="X258" s="10" t="str">
        <f t="shared" si="106"/>
        <v/>
      </c>
      <c r="AS258" s="7" t="s">
        <v>46</v>
      </c>
      <c r="AT258" s="7">
        <f t="shared" si="107"/>
        <v>0</v>
      </c>
      <c r="AU258" t="b">
        <f t="shared" si="70"/>
        <v>0</v>
      </c>
      <c r="AV258">
        <f t="shared" si="71"/>
        <v>1</v>
      </c>
      <c r="AW258">
        <f t="shared" si="72"/>
        <v>0</v>
      </c>
      <c r="AX258">
        <f t="shared" si="73"/>
        <v>0</v>
      </c>
      <c r="AY258">
        <f t="shared" si="74"/>
        <v>0</v>
      </c>
      <c r="AZ258">
        <f t="shared" si="75"/>
        <v>0</v>
      </c>
      <c r="BA258">
        <f t="shared" si="76"/>
        <v>0</v>
      </c>
      <c r="BC258">
        <f t="shared" si="77"/>
        <v>55</v>
      </c>
      <c r="BE258">
        <f t="shared" si="79"/>
        <v>0</v>
      </c>
      <c r="BF258">
        <f t="shared" si="80"/>
        <v>0</v>
      </c>
      <c r="BH258" s="10" t="e">
        <f t="shared" si="81"/>
        <v>#VALUE!</v>
      </c>
    </row>
    <row r="259" spans="1:60" x14ac:dyDescent="0.25">
      <c r="A259">
        <v>256</v>
      </c>
      <c r="B259" s="7">
        <v>56</v>
      </c>
      <c r="C259" t="s">
        <v>932</v>
      </c>
      <c r="D259" t="s">
        <v>587</v>
      </c>
      <c r="E259" s="2" t="str">
        <f t="shared" si="78"/>
        <v>Ettillie Jack</v>
      </c>
      <c r="F259" t="s">
        <v>661</v>
      </c>
      <c r="G259" s="8" t="s">
        <v>508</v>
      </c>
      <c r="H259" s="8" t="s">
        <v>509</v>
      </c>
      <c r="I259" t="s">
        <v>968</v>
      </c>
      <c r="K259" t="s">
        <v>286</v>
      </c>
      <c r="L259" s="3">
        <v>40463</v>
      </c>
      <c r="M259" s="4">
        <f t="shared" si="103"/>
        <v>40463</v>
      </c>
      <c r="N259" s="7" t="str">
        <f>IF(M259&lt;=DATA!B$6,"S",IF(M259&lt;=DATA!B$5,"U20",IF(M259&lt;=DATA!B$4,"U17",IF(M259&lt;=DATA!B$3,"U15",IF(M259&lt;=DATA!B$2,"U13"," ")))))</f>
        <v>U13</v>
      </c>
      <c r="O259" s="7" t="str">
        <f t="shared" si="104"/>
        <v>U15</v>
      </c>
      <c r="P259" s="7" t="str">
        <f t="shared" si="105"/>
        <v>Error</v>
      </c>
      <c r="X259" s="10" t="str">
        <f t="shared" si="106"/>
        <v/>
      </c>
      <c r="AS259" s="7" t="s">
        <v>46</v>
      </c>
      <c r="AT259" s="7">
        <f t="shared" si="107"/>
        <v>0</v>
      </c>
      <c r="AU259" t="b">
        <f t="shared" si="70"/>
        <v>0</v>
      </c>
      <c r="AV259">
        <f t="shared" si="71"/>
        <v>1</v>
      </c>
      <c r="AW259">
        <f t="shared" si="72"/>
        <v>0</v>
      </c>
      <c r="AX259">
        <f t="shared" si="73"/>
        <v>0</v>
      </c>
      <c r="AY259">
        <f t="shared" si="74"/>
        <v>0</v>
      </c>
      <c r="AZ259">
        <f t="shared" si="75"/>
        <v>0</v>
      </c>
      <c r="BA259">
        <f t="shared" si="76"/>
        <v>0</v>
      </c>
      <c r="BC259">
        <f t="shared" si="77"/>
        <v>56</v>
      </c>
      <c r="BE259">
        <f t="shared" si="79"/>
        <v>0</v>
      </c>
      <c r="BF259">
        <f t="shared" si="80"/>
        <v>0</v>
      </c>
      <c r="BH259" s="10" t="e">
        <f t="shared" si="81"/>
        <v>#VALUE!</v>
      </c>
    </row>
    <row r="260" spans="1:60" x14ac:dyDescent="0.25">
      <c r="A260">
        <v>257</v>
      </c>
      <c r="B260" s="7">
        <v>57</v>
      </c>
      <c r="C260" t="s">
        <v>764</v>
      </c>
      <c r="D260" t="s">
        <v>765</v>
      </c>
      <c r="E260" s="2" t="str">
        <f t="shared" ref="E260:E321" si="108">C260&amp;" "&amp;+D260</f>
        <v>Amelia Smith</v>
      </c>
      <c r="F260" t="s">
        <v>654</v>
      </c>
      <c r="G260" s="8" t="s">
        <v>508</v>
      </c>
      <c r="H260" s="8" t="s">
        <v>26</v>
      </c>
      <c r="I260" s="2" t="s">
        <v>26</v>
      </c>
      <c r="J260">
        <v>4104577</v>
      </c>
      <c r="K260" t="s">
        <v>286</v>
      </c>
      <c r="L260" s="3">
        <v>40449</v>
      </c>
      <c r="M260" s="4">
        <f t="shared" si="103"/>
        <v>40449</v>
      </c>
      <c r="N260" s="7" t="str">
        <f>IF(M260&lt;=DATA!B$6,"S",IF(M260&lt;=DATA!B$5,"U20",IF(M260&lt;=DATA!B$4,"U17",IF(M260&lt;=DATA!B$3,"U15",IF(M260&lt;=DATA!B$2,"U13"," ")))))</f>
        <v>U13</v>
      </c>
      <c r="O260" s="7" t="str">
        <f t="shared" si="104"/>
        <v>U15</v>
      </c>
      <c r="P260" s="7" t="str">
        <f t="shared" si="105"/>
        <v>Error</v>
      </c>
      <c r="X260" s="10" t="str">
        <f t="shared" si="106"/>
        <v/>
      </c>
      <c r="AS260" s="7" t="s">
        <v>46</v>
      </c>
      <c r="AT260" s="7">
        <f t="shared" si="107"/>
        <v>0</v>
      </c>
      <c r="AU260" t="b">
        <f t="shared" si="70"/>
        <v>0</v>
      </c>
      <c r="AV260">
        <f t="shared" si="71"/>
        <v>1</v>
      </c>
      <c r="AW260">
        <f t="shared" si="72"/>
        <v>0</v>
      </c>
      <c r="AX260">
        <f t="shared" si="73"/>
        <v>0</v>
      </c>
      <c r="AY260">
        <f t="shared" si="74"/>
        <v>0</v>
      </c>
      <c r="AZ260">
        <f t="shared" si="75"/>
        <v>0</v>
      </c>
      <c r="BA260">
        <f t="shared" si="76"/>
        <v>0</v>
      </c>
      <c r="BC260">
        <f t="shared" si="77"/>
        <v>57</v>
      </c>
      <c r="BE260">
        <f t="shared" ref="BE260:BE301" si="109">IF(BD260=" ",0,IF(B260=0,1,0))</f>
        <v>0</v>
      </c>
      <c r="BF260">
        <f t="shared" si="80"/>
        <v>0</v>
      </c>
      <c r="BH260" s="10" t="e">
        <f t="shared" ref="BH260:BH323" si="110">SUM(U260+V260-X260)</f>
        <v>#VALUE!</v>
      </c>
    </row>
    <row r="261" spans="1:60" x14ac:dyDescent="0.25">
      <c r="A261">
        <v>258</v>
      </c>
      <c r="B261" s="7">
        <v>58</v>
      </c>
      <c r="C261" t="s">
        <v>770</v>
      </c>
      <c r="D261" t="s">
        <v>771</v>
      </c>
      <c r="E261" s="2" t="str">
        <f t="shared" si="108"/>
        <v>Phoebe Nottingham</v>
      </c>
      <c r="F261" t="s">
        <v>649</v>
      </c>
      <c r="G261" s="8" t="s">
        <v>508</v>
      </c>
      <c r="H261" s="8" t="s">
        <v>509</v>
      </c>
      <c r="I261" t="s">
        <v>796</v>
      </c>
      <c r="J261">
        <v>4085669</v>
      </c>
      <c r="K261" t="s">
        <v>286</v>
      </c>
      <c r="L261" s="3">
        <v>40108</v>
      </c>
      <c r="M261" s="4">
        <f t="shared" si="103"/>
        <v>40108</v>
      </c>
      <c r="N261" s="7" t="str">
        <f>IF(M261&lt;=DATA!B$6,"S",IF(M261&lt;=DATA!B$5,"U20",IF(M261&lt;=DATA!B$4,"U17",IF(M261&lt;=DATA!B$3,"U15",IF(M261&lt;=DATA!B$2,"U13"," ")))))</f>
        <v>U15</v>
      </c>
      <c r="O261" s="7" t="str">
        <f t="shared" si="104"/>
        <v>U15</v>
      </c>
      <c r="P261" s="7" t="str">
        <f t="shared" si="105"/>
        <v>OK</v>
      </c>
      <c r="X261" s="10" t="str">
        <f t="shared" si="106"/>
        <v/>
      </c>
      <c r="AS261" s="7" t="s">
        <v>46</v>
      </c>
      <c r="AT261" s="7">
        <f t="shared" si="107"/>
        <v>0</v>
      </c>
      <c r="AU261" t="b">
        <f t="shared" ref="AU261:AU286" si="111">IF(AV261=1,IF(AE261=1,IF(AF261=1,1)))</f>
        <v>0</v>
      </c>
      <c r="AV261">
        <f t="shared" ref="AV261:AV286" si="112">IF(N261="u13",1,IF(N261="u15",1,0))</f>
        <v>1</v>
      </c>
      <c r="AW261">
        <f t="shared" ref="AW261:AW286" si="113">IF(AT261=1,1,0)</f>
        <v>0</v>
      </c>
      <c r="AX261">
        <f t="shared" ref="AX261:AX286" si="114">IF(AT261=2,1,0)</f>
        <v>0</v>
      </c>
      <c r="AY261">
        <f t="shared" ref="AY261:AY286" si="115">IF(AT261=3,1,0)</f>
        <v>0</v>
      </c>
      <c r="AZ261">
        <f t="shared" ref="AZ261:AZ286" si="116">IF(AT261=4,1,0)</f>
        <v>0</v>
      </c>
      <c r="BA261">
        <f t="shared" ref="BA261:BA286" si="117">IF(AT261=5,1,0)</f>
        <v>0</v>
      </c>
      <c r="BC261">
        <f t="shared" ref="BC261:BC286" si="118">B261</f>
        <v>58</v>
      </c>
      <c r="BE261">
        <f t="shared" si="109"/>
        <v>0</v>
      </c>
      <c r="BF261">
        <f t="shared" si="80"/>
        <v>0</v>
      </c>
      <c r="BH261" s="10" t="e">
        <f t="shared" si="110"/>
        <v>#VALUE!</v>
      </c>
    </row>
    <row r="262" spans="1:60" x14ac:dyDescent="0.25">
      <c r="A262">
        <v>259</v>
      </c>
      <c r="B262" s="7">
        <v>59</v>
      </c>
      <c r="C262" t="s">
        <v>933</v>
      </c>
      <c r="D262" t="s">
        <v>934</v>
      </c>
      <c r="E262" s="2" t="str">
        <f t="shared" si="108"/>
        <v>Temi Oghoetuoma</v>
      </c>
      <c r="F262" t="s">
        <v>970</v>
      </c>
      <c r="G262" s="8" t="s">
        <v>508</v>
      </c>
      <c r="H262" s="8" t="s">
        <v>509</v>
      </c>
      <c r="I262" t="s">
        <v>794</v>
      </c>
      <c r="K262" t="s">
        <v>286</v>
      </c>
      <c r="L262" s="3">
        <v>40205</v>
      </c>
      <c r="M262" s="4">
        <f t="shared" si="103"/>
        <v>40205</v>
      </c>
      <c r="N262" s="7" t="str">
        <f>IF(M262&lt;=DATA!B$6,"S",IF(M262&lt;=DATA!B$5,"U20",IF(M262&lt;=DATA!B$4,"U17",IF(M262&lt;=DATA!B$3,"U15",IF(M262&lt;=DATA!B$2,"U13"," ")))))</f>
        <v>U15</v>
      </c>
      <c r="O262" s="7" t="str">
        <f t="shared" si="104"/>
        <v>U15</v>
      </c>
      <c r="P262" s="7" t="str">
        <f t="shared" si="105"/>
        <v>OK</v>
      </c>
      <c r="X262" s="10" t="str">
        <f t="shared" si="106"/>
        <v/>
      </c>
      <c r="AS262" s="7" t="s">
        <v>46</v>
      </c>
      <c r="AT262" s="7">
        <f t="shared" si="107"/>
        <v>0</v>
      </c>
      <c r="AU262" t="b">
        <f t="shared" si="111"/>
        <v>0</v>
      </c>
      <c r="AV262">
        <f t="shared" si="112"/>
        <v>1</v>
      </c>
      <c r="AW262">
        <f t="shared" si="113"/>
        <v>0</v>
      </c>
      <c r="AX262">
        <f t="shared" si="114"/>
        <v>0</v>
      </c>
      <c r="AY262">
        <f t="shared" si="115"/>
        <v>0</v>
      </c>
      <c r="AZ262">
        <f t="shared" si="116"/>
        <v>0</v>
      </c>
      <c r="BA262">
        <f t="shared" si="117"/>
        <v>0</v>
      </c>
      <c r="BC262">
        <f t="shared" si="118"/>
        <v>59</v>
      </c>
      <c r="BE262">
        <f t="shared" si="109"/>
        <v>0</v>
      </c>
      <c r="BF262">
        <f t="shared" ref="BF262:BF301" si="119">IF(S262="Y",1,0)</f>
        <v>0</v>
      </c>
      <c r="BH262" s="10" t="e">
        <f t="shared" si="110"/>
        <v>#VALUE!</v>
      </c>
    </row>
    <row r="263" spans="1:60" x14ac:dyDescent="0.25">
      <c r="A263">
        <v>260</v>
      </c>
      <c r="B263" s="7">
        <v>60</v>
      </c>
      <c r="C263" t="s">
        <v>687</v>
      </c>
      <c r="D263" t="s">
        <v>688</v>
      </c>
      <c r="E263" s="2" t="str">
        <f t="shared" si="108"/>
        <v>Millie-rose Downs</v>
      </c>
      <c r="F263" t="s">
        <v>649</v>
      </c>
      <c r="G263" s="8" t="s">
        <v>508</v>
      </c>
      <c r="H263" s="8" t="s">
        <v>509</v>
      </c>
      <c r="I263" t="s">
        <v>672</v>
      </c>
      <c r="J263">
        <v>3821969</v>
      </c>
      <c r="K263" t="s">
        <v>286</v>
      </c>
      <c r="L263" s="3">
        <v>40266</v>
      </c>
      <c r="M263" s="4">
        <f t="shared" si="103"/>
        <v>40266</v>
      </c>
      <c r="N263" s="7" t="str">
        <f>IF(M263&lt;=DATA!B$6,"S",IF(M263&lt;=DATA!B$5,"U20",IF(M263&lt;=DATA!B$4,"U17",IF(M263&lt;=DATA!B$3,"U15",IF(M263&lt;=DATA!B$2,"U13"," ")))))</f>
        <v>U15</v>
      </c>
      <c r="O263" s="7" t="str">
        <f t="shared" si="104"/>
        <v>U15</v>
      </c>
      <c r="P263" s="7" t="str">
        <f t="shared" si="105"/>
        <v>OK</v>
      </c>
      <c r="X263" s="10" t="str">
        <f t="shared" si="106"/>
        <v/>
      </c>
      <c r="AS263" s="7" t="s">
        <v>46</v>
      </c>
      <c r="AT263" s="7">
        <f t="shared" si="107"/>
        <v>0</v>
      </c>
      <c r="AU263" t="b">
        <f t="shared" si="111"/>
        <v>0</v>
      </c>
      <c r="AV263">
        <f t="shared" si="112"/>
        <v>1</v>
      </c>
      <c r="AW263">
        <f t="shared" si="113"/>
        <v>0</v>
      </c>
      <c r="AX263">
        <f t="shared" si="114"/>
        <v>0</v>
      </c>
      <c r="AY263">
        <f t="shared" si="115"/>
        <v>0</v>
      </c>
      <c r="AZ263">
        <f t="shared" si="116"/>
        <v>0</v>
      </c>
      <c r="BA263">
        <f t="shared" si="117"/>
        <v>0</v>
      </c>
      <c r="BC263">
        <f t="shared" si="118"/>
        <v>60</v>
      </c>
      <c r="BE263">
        <f t="shared" si="109"/>
        <v>0</v>
      </c>
      <c r="BF263">
        <f t="shared" si="119"/>
        <v>0</v>
      </c>
      <c r="BH263" s="10" t="e">
        <f t="shared" si="110"/>
        <v>#VALUE!</v>
      </c>
    </row>
    <row r="264" spans="1:60" x14ac:dyDescent="0.25">
      <c r="A264">
        <v>261</v>
      </c>
      <c r="B264" s="7">
        <v>61</v>
      </c>
      <c r="C264" t="s">
        <v>935</v>
      </c>
      <c r="D264" t="s">
        <v>936</v>
      </c>
      <c r="E264" s="2" t="str">
        <f t="shared" si="108"/>
        <v>Eirann Cheale</v>
      </c>
      <c r="F264" t="s">
        <v>673</v>
      </c>
      <c r="G264" s="8" t="s">
        <v>508</v>
      </c>
      <c r="H264" s="8" t="s">
        <v>509</v>
      </c>
      <c r="I264" t="s">
        <v>961</v>
      </c>
      <c r="J264" t="s">
        <v>674</v>
      </c>
      <c r="K264" t="s">
        <v>286</v>
      </c>
      <c r="L264" s="3">
        <v>40533</v>
      </c>
      <c r="M264" s="4">
        <f t="shared" si="103"/>
        <v>40533</v>
      </c>
      <c r="N264" s="7" t="str">
        <f>IF(M264&lt;=DATA!B$6,"S",IF(M264&lt;=DATA!B$5,"U20",IF(M264&lt;=DATA!B$4,"U17",IF(M264&lt;=DATA!B$3,"U15",IF(M264&lt;=DATA!B$2,"U13"," ")))))</f>
        <v>U13</v>
      </c>
      <c r="O264" s="7" t="str">
        <f t="shared" si="104"/>
        <v>U15</v>
      </c>
      <c r="P264" s="7" t="str">
        <f t="shared" si="105"/>
        <v>Error</v>
      </c>
      <c r="X264" s="10" t="str">
        <f t="shared" si="106"/>
        <v/>
      </c>
      <c r="AS264" s="7" t="s">
        <v>46</v>
      </c>
      <c r="AT264" s="7">
        <f t="shared" si="107"/>
        <v>0</v>
      </c>
      <c r="AU264" t="b">
        <f t="shared" si="111"/>
        <v>0</v>
      </c>
      <c r="AV264">
        <f t="shared" si="112"/>
        <v>1</v>
      </c>
      <c r="AW264">
        <f t="shared" si="113"/>
        <v>0</v>
      </c>
      <c r="AX264">
        <f t="shared" si="114"/>
        <v>0</v>
      </c>
      <c r="AY264">
        <f t="shared" si="115"/>
        <v>0</v>
      </c>
      <c r="AZ264">
        <f t="shared" si="116"/>
        <v>0</v>
      </c>
      <c r="BA264">
        <f t="shared" si="117"/>
        <v>0</v>
      </c>
      <c r="BC264">
        <f t="shared" si="118"/>
        <v>61</v>
      </c>
      <c r="BE264">
        <f t="shared" si="109"/>
        <v>0</v>
      </c>
      <c r="BF264">
        <f t="shared" si="119"/>
        <v>0</v>
      </c>
      <c r="BH264" s="10" t="e">
        <f t="shared" si="110"/>
        <v>#VALUE!</v>
      </c>
    </row>
    <row r="265" spans="1:60" x14ac:dyDescent="0.25">
      <c r="A265">
        <v>262</v>
      </c>
      <c r="B265" s="7">
        <v>62</v>
      </c>
      <c r="C265" t="s">
        <v>775</v>
      </c>
      <c r="D265" t="s">
        <v>776</v>
      </c>
      <c r="E265" s="2" t="str">
        <f t="shared" si="108"/>
        <v>Adele Stalnionis</v>
      </c>
      <c r="F265" t="s">
        <v>649</v>
      </c>
      <c r="G265" s="8" t="s">
        <v>508</v>
      </c>
      <c r="H265" s="8" t="s">
        <v>26</v>
      </c>
      <c r="I265" s="2" t="s">
        <v>26</v>
      </c>
      <c r="J265">
        <v>4060725</v>
      </c>
      <c r="K265" t="s">
        <v>286</v>
      </c>
      <c r="L265" s="3">
        <v>40114</v>
      </c>
      <c r="M265" s="4">
        <f t="shared" si="103"/>
        <v>40114</v>
      </c>
      <c r="N265" s="7" t="str">
        <f>IF(M265&lt;=DATA!B$6,"S",IF(M265&lt;=DATA!B$5,"U20",IF(M265&lt;=DATA!B$4,"U17",IF(M265&lt;=DATA!B$3,"U15",IF(M265&lt;=DATA!B$2,"U13"," ")))))</f>
        <v>U15</v>
      </c>
      <c r="O265" s="7" t="str">
        <f t="shared" si="104"/>
        <v>U15</v>
      </c>
      <c r="P265" s="7" t="str">
        <f t="shared" si="105"/>
        <v>OK</v>
      </c>
      <c r="X265" s="10" t="str">
        <f t="shared" si="106"/>
        <v/>
      </c>
      <c r="AS265" s="7" t="s">
        <v>46</v>
      </c>
      <c r="AT265" s="7">
        <f t="shared" si="107"/>
        <v>0</v>
      </c>
      <c r="AU265" t="b">
        <f t="shared" si="111"/>
        <v>0</v>
      </c>
      <c r="AV265">
        <f t="shared" si="112"/>
        <v>1</v>
      </c>
      <c r="AW265">
        <f t="shared" si="113"/>
        <v>0</v>
      </c>
      <c r="AX265">
        <f t="shared" si="114"/>
        <v>0</v>
      </c>
      <c r="AY265">
        <f t="shared" si="115"/>
        <v>0</v>
      </c>
      <c r="AZ265">
        <f t="shared" si="116"/>
        <v>0</v>
      </c>
      <c r="BA265">
        <f t="shared" si="117"/>
        <v>0</v>
      </c>
      <c r="BC265">
        <f t="shared" si="118"/>
        <v>62</v>
      </c>
      <c r="BE265">
        <f t="shared" si="109"/>
        <v>0</v>
      </c>
      <c r="BF265">
        <f t="shared" si="119"/>
        <v>0</v>
      </c>
      <c r="BH265" s="10" t="e">
        <f t="shared" si="110"/>
        <v>#VALUE!</v>
      </c>
    </row>
    <row r="266" spans="1:60" x14ac:dyDescent="0.25">
      <c r="A266">
        <v>263</v>
      </c>
      <c r="B266" s="7">
        <v>63</v>
      </c>
      <c r="C266" t="s">
        <v>752</v>
      </c>
      <c r="D266" t="s">
        <v>613</v>
      </c>
      <c r="E266" s="2" t="str">
        <f t="shared" si="108"/>
        <v>Sophie Keith</v>
      </c>
      <c r="F266" t="s">
        <v>673</v>
      </c>
      <c r="G266" s="8" t="s">
        <v>508</v>
      </c>
      <c r="H266" s="8" t="s">
        <v>509</v>
      </c>
      <c r="I266" t="s">
        <v>797</v>
      </c>
      <c r="K266" t="s">
        <v>286</v>
      </c>
      <c r="L266" s="3">
        <v>40283</v>
      </c>
      <c r="M266" s="4">
        <f t="shared" si="103"/>
        <v>40283</v>
      </c>
      <c r="N266" s="7" t="str">
        <f>IF(M266&lt;=DATA!B$6,"S",IF(M266&lt;=DATA!B$5,"U20",IF(M266&lt;=DATA!B$4,"U17",IF(M266&lt;=DATA!B$3,"U15",IF(M266&lt;=DATA!B$2,"U13"," ")))))</f>
        <v>U15</v>
      </c>
      <c r="O266" s="7" t="str">
        <f t="shared" si="104"/>
        <v>U15</v>
      </c>
      <c r="P266" s="7" t="str">
        <f t="shared" si="105"/>
        <v>OK</v>
      </c>
      <c r="X266" s="10" t="str">
        <f t="shared" si="106"/>
        <v/>
      </c>
      <c r="AS266" s="7" t="s">
        <v>46</v>
      </c>
      <c r="AT266" s="7">
        <f t="shared" ref="AT266" si="120">SUM(Y266:AR266)-AU266</f>
        <v>0</v>
      </c>
      <c r="AU266" t="b">
        <f t="shared" ref="AU266" si="121">IF(AV266=1,IF(AE266=1,IF(AF266=1,1)))</f>
        <v>0</v>
      </c>
      <c r="AV266">
        <f t="shared" ref="AV266" si="122">IF(N266="u13",1,IF(N266="u15",1,0))</f>
        <v>1</v>
      </c>
      <c r="AW266">
        <f t="shared" ref="AW266" si="123">IF(AT266=1,1,0)</f>
        <v>0</v>
      </c>
      <c r="AX266">
        <f t="shared" ref="AX266" si="124">IF(AT266=2,1,0)</f>
        <v>0</v>
      </c>
      <c r="AY266">
        <f t="shared" ref="AY266" si="125">IF(AT266=3,1,0)</f>
        <v>0</v>
      </c>
      <c r="AZ266">
        <f t="shared" ref="AZ266" si="126">IF(AT266=4,1,0)</f>
        <v>0</v>
      </c>
      <c r="BA266">
        <f t="shared" ref="BA266" si="127">IF(AT266=5,1,0)</f>
        <v>0</v>
      </c>
      <c r="BC266">
        <f t="shared" si="118"/>
        <v>63</v>
      </c>
      <c r="BE266">
        <f t="shared" si="109"/>
        <v>0</v>
      </c>
      <c r="BF266">
        <f t="shared" si="119"/>
        <v>0</v>
      </c>
      <c r="BH266" s="10" t="e">
        <f t="shared" si="110"/>
        <v>#VALUE!</v>
      </c>
    </row>
    <row r="267" spans="1:60" x14ac:dyDescent="0.25">
      <c r="A267">
        <v>264</v>
      </c>
      <c r="B267" s="7">
        <v>64</v>
      </c>
      <c r="C267" t="s">
        <v>754</v>
      </c>
      <c r="D267" t="s">
        <v>755</v>
      </c>
      <c r="E267" s="2" t="str">
        <f t="shared" si="108"/>
        <v>Hanna Edwards</v>
      </c>
      <c r="F267" t="s">
        <v>649</v>
      </c>
      <c r="G267" s="8" t="s">
        <v>508</v>
      </c>
      <c r="H267" s="8" t="s">
        <v>509</v>
      </c>
      <c r="I267" t="s">
        <v>792</v>
      </c>
      <c r="J267">
        <v>4062694</v>
      </c>
      <c r="K267" t="s">
        <v>286</v>
      </c>
      <c r="L267" s="3">
        <v>40576</v>
      </c>
      <c r="M267" s="4">
        <f t="shared" si="103"/>
        <v>40576</v>
      </c>
      <c r="N267" s="7" t="str">
        <f>IF(M267&lt;=DATA!B$6,"S",IF(M267&lt;=DATA!B$5,"U20",IF(M267&lt;=DATA!B$4,"U17",IF(M267&lt;=DATA!B$3,"U15",IF(M267&lt;=DATA!B$2,"U13"," ")))))</f>
        <v>U13</v>
      </c>
      <c r="O267" s="7" t="str">
        <f t="shared" si="104"/>
        <v>U15</v>
      </c>
      <c r="P267" s="7" t="str">
        <f t="shared" si="105"/>
        <v>Error</v>
      </c>
      <c r="X267" s="10" t="str">
        <f t="shared" si="106"/>
        <v/>
      </c>
      <c r="AS267" s="7" t="str">
        <f>IF(K267="U13G","F",IF(K267="U15G","F",IF(K267="u17w","F",IF(K267="U20W","F",IF(K267="SW","F",IF(K267=" "," ","M"))))))</f>
        <v>F</v>
      </c>
      <c r="AT267" s="7">
        <f t="shared" si="107"/>
        <v>0</v>
      </c>
      <c r="AU267" t="b">
        <f t="shared" si="111"/>
        <v>0</v>
      </c>
      <c r="AV267">
        <f t="shared" si="112"/>
        <v>1</v>
      </c>
      <c r="AW267">
        <f t="shared" si="113"/>
        <v>0</v>
      </c>
      <c r="AX267">
        <f t="shared" si="114"/>
        <v>0</v>
      </c>
      <c r="AY267">
        <f t="shared" si="115"/>
        <v>0</v>
      </c>
      <c r="AZ267">
        <f t="shared" si="116"/>
        <v>0</v>
      </c>
      <c r="BA267">
        <f t="shared" si="117"/>
        <v>0</v>
      </c>
      <c r="BC267">
        <f t="shared" si="118"/>
        <v>64</v>
      </c>
      <c r="BE267">
        <f t="shared" si="109"/>
        <v>0</v>
      </c>
      <c r="BF267">
        <f t="shared" si="119"/>
        <v>0</v>
      </c>
      <c r="BH267" s="10" t="e">
        <f t="shared" si="110"/>
        <v>#VALUE!</v>
      </c>
    </row>
    <row r="268" spans="1:60" x14ac:dyDescent="0.25">
      <c r="A268">
        <v>265</v>
      </c>
      <c r="B268" s="7">
        <v>65</v>
      </c>
      <c r="C268" t="s">
        <v>762</v>
      </c>
      <c r="D268" t="s">
        <v>763</v>
      </c>
      <c r="E268" s="2" t="str">
        <f t="shared" si="108"/>
        <v>Amber Sharp</v>
      </c>
      <c r="F268" t="s">
        <v>650</v>
      </c>
      <c r="G268" s="8" t="s">
        <v>508</v>
      </c>
      <c r="H268" s="8" t="s">
        <v>26</v>
      </c>
      <c r="I268" s="2" t="s">
        <v>26</v>
      </c>
      <c r="J268">
        <v>4094023</v>
      </c>
      <c r="K268" t="s">
        <v>286</v>
      </c>
      <c r="L268" s="3">
        <v>40438</v>
      </c>
      <c r="M268" s="4">
        <f t="shared" ref="M268:M299" si="128">L268</f>
        <v>40438</v>
      </c>
      <c r="N268" s="7" t="str">
        <f>IF(M268&lt;=DATA!B$6,"S",IF(M268&lt;=DATA!B$5,"U20",IF(M268&lt;=DATA!B$4,"U17",IF(M268&lt;=DATA!B$3,"U15",IF(M268&lt;=DATA!B$2,"U13"," ")))))</f>
        <v>U13</v>
      </c>
      <c r="O268" s="7" t="str">
        <f t="shared" ref="O268:O331" si="129">IF(K268="sm","s",IF(K268="sw","s",LEFT(K268,3)))</f>
        <v>U15</v>
      </c>
      <c r="P268" s="7" t="str">
        <f t="shared" ref="P268:P299" si="130">IF(N268=" "," ",IF(N268=O268,"OK","Error"))</f>
        <v>Error</v>
      </c>
      <c r="X268" s="10" t="str">
        <f t="shared" ref="X268:X303" si="131">IF(AT268=" "," ",IF(AT268=1,6,IF(AT268=2,11,IF(AT268=3,15,IF(AT268=4,18,IF(AT268&gt;=5,SUM(18+(AT268-4)*4),""))))))</f>
        <v/>
      </c>
      <c r="AS268" s="7" t="str">
        <f>IF(K268="U13G","F",IF(K268="U15G","F",IF(K268="u17w","F",IF(K268="U20W","F",IF(K268="SW","F",IF(K268=" "," ","M"))))))</f>
        <v>F</v>
      </c>
      <c r="AT268" s="7">
        <f t="shared" si="107"/>
        <v>0</v>
      </c>
      <c r="AU268" t="b">
        <f t="shared" si="111"/>
        <v>0</v>
      </c>
      <c r="AV268">
        <f t="shared" si="112"/>
        <v>1</v>
      </c>
      <c r="AW268">
        <f t="shared" si="113"/>
        <v>0</v>
      </c>
      <c r="AX268">
        <f t="shared" si="114"/>
        <v>0</v>
      </c>
      <c r="AY268">
        <f t="shared" si="115"/>
        <v>0</v>
      </c>
      <c r="AZ268">
        <f t="shared" si="116"/>
        <v>0</v>
      </c>
      <c r="BA268">
        <f t="shared" si="117"/>
        <v>0</v>
      </c>
      <c r="BC268">
        <f t="shared" si="118"/>
        <v>65</v>
      </c>
      <c r="BE268">
        <f t="shared" si="109"/>
        <v>0</v>
      </c>
      <c r="BF268">
        <f t="shared" si="119"/>
        <v>0</v>
      </c>
      <c r="BH268" s="10" t="e">
        <f t="shared" si="110"/>
        <v>#VALUE!</v>
      </c>
    </row>
    <row r="269" spans="1:60" x14ac:dyDescent="0.25">
      <c r="A269">
        <v>266</v>
      </c>
      <c r="B269" s="7">
        <v>66</v>
      </c>
      <c r="C269" t="s">
        <v>937</v>
      </c>
      <c r="D269" t="s">
        <v>938</v>
      </c>
      <c r="E269" s="2" t="str">
        <f t="shared" si="108"/>
        <v>Mollie Huntingford</v>
      </c>
      <c r="F269" t="s">
        <v>669</v>
      </c>
      <c r="G269" s="8" t="s">
        <v>508</v>
      </c>
      <c r="H269" s="8" t="s">
        <v>509</v>
      </c>
      <c r="I269" t="s">
        <v>669</v>
      </c>
      <c r="K269" t="s">
        <v>286</v>
      </c>
      <c r="L269" s="3">
        <v>40650</v>
      </c>
      <c r="M269" s="4">
        <f t="shared" si="128"/>
        <v>40650</v>
      </c>
      <c r="N269" s="7" t="str">
        <f>IF(M269&lt;=DATA!B$6,"S",IF(M269&lt;=DATA!B$5,"U20",IF(M269&lt;=DATA!B$4,"U17",IF(M269&lt;=DATA!B$3,"U15",IF(M269&lt;=DATA!B$2,"U13"," ")))))</f>
        <v>U13</v>
      </c>
      <c r="O269" s="7" t="str">
        <f t="shared" si="129"/>
        <v>U15</v>
      </c>
      <c r="P269" s="7" t="str">
        <f t="shared" si="130"/>
        <v>Error</v>
      </c>
      <c r="X269" s="10" t="str">
        <f t="shared" si="131"/>
        <v/>
      </c>
      <c r="AS269" s="7" t="str">
        <f>IF(K269="U13G","F",IF(K269="U15G","F",IF(K269="u17w","F",IF(K269="U20W","F",IF(K269="SW","F",IF(K269=" "," ","M"))))))</f>
        <v>F</v>
      </c>
      <c r="AT269" s="7">
        <f t="shared" si="107"/>
        <v>0</v>
      </c>
      <c r="AU269" t="b">
        <f t="shared" si="111"/>
        <v>0</v>
      </c>
      <c r="AV269">
        <f t="shared" si="112"/>
        <v>1</v>
      </c>
      <c r="AW269">
        <f t="shared" si="113"/>
        <v>0</v>
      </c>
      <c r="AX269">
        <f t="shared" si="114"/>
        <v>0</v>
      </c>
      <c r="AY269">
        <f t="shared" si="115"/>
        <v>0</v>
      </c>
      <c r="AZ269">
        <f t="shared" si="116"/>
        <v>0</v>
      </c>
      <c r="BA269">
        <f t="shared" si="117"/>
        <v>0</v>
      </c>
      <c r="BC269">
        <f t="shared" si="118"/>
        <v>66</v>
      </c>
      <c r="BE269">
        <f t="shared" si="109"/>
        <v>0</v>
      </c>
      <c r="BF269">
        <f t="shared" si="119"/>
        <v>0</v>
      </c>
      <c r="BH269" s="10" t="e">
        <f t="shared" si="110"/>
        <v>#VALUE!</v>
      </c>
    </row>
    <row r="270" spans="1:60" x14ac:dyDescent="0.25">
      <c r="A270">
        <v>267</v>
      </c>
      <c r="B270" s="7">
        <v>67</v>
      </c>
      <c r="C270" t="s">
        <v>909</v>
      </c>
      <c r="D270" t="s">
        <v>939</v>
      </c>
      <c r="E270" s="2" t="str">
        <f t="shared" si="108"/>
        <v>Annabel Mott</v>
      </c>
      <c r="F270" t="s">
        <v>673</v>
      </c>
      <c r="G270" s="8" t="s">
        <v>508</v>
      </c>
      <c r="H270" s="8" t="s">
        <v>509</v>
      </c>
      <c r="I270" t="s">
        <v>673</v>
      </c>
      <c r="J270" t="s">
        <v>674</v>
      </c>
      <c r="K270" t="s">
        <v>286</v>
      </c>
      <c r="L270" s="3">
        <v>40489</v>
      </c>
      <c r="M270" s="4">
        <f t="shared" si="128"/>
        <v>40489</v>
      </c>
      <c r="N270" s="7" t="str">
        <f>IF(M270&lt;=DATA!B$6,"S",IF(M270&lt;=DATA!B$5,"U20",IF(M270&lt;=DATA!B$4,"U17",IF(M270&lt;=DATA!B$3,"U15",IF(M270&lt;=DATA!B$2,"U13"," ")))))</f>
        <v>U13</v>
      </c>
      <c r="O270" s="7" t="str">
        <f t="shared" si="129"/>
        <v>U15</v>
      </c>
      <c r="P270" s="7" t="str">
        <f t="shared" si="130"/>
        <v>Error</v>
      </c>
      <c r="X270" s="10" t="str">
        <f t="shared" si="131"/>
        <v/>
      </c>
      <c r="AS270" s="7" t="s">
        <v>46</v>
      </c>
      <c r="AT270" s="7">
        <f t="shared" si="107"/>
        <v>0</v>
      </c>
      <c r="AU270" t="b">
        <f t="shared" si="111"/>
        <v>0</v>
      </c>
      <c r="AV270">
        <f t="shared" si="112"/>
        <v>1</v>
      </c>
      <c r="AW270">
        <f t="shared" si="113"/>
        <v>0</v>
      </c>
      <c r="AX270">
        <f t="shared" si="114"/>
        <v>0</v>
      </c>
      <c r="AY270">
        <f t="shared" si="115"/>
        <v>0</v>
      </c>
      <c r="AZ270">
        <f t="shared" si="116"/>
        <v>0</v>
      </c>
      <c r="BA270">
        <f t="shared" si="117"/>
        <v>0</v>
      </c>
      <c r="BC270">
        <f t="shared" si="118"/>
        <v>67</v>
      </c>
      <c r="BE270">
        <f t="shared" si="109"/>
        <v>0</v>
      </c>
      <c r="BF270">
        <f t="shared" si="119"/>
        <v>0</v>
      </c>
      <c r="BH270" s="10" t="e">
        <f t="shared" si="110"/>
        <v>#VALUE!</v>
      </c>
    </row>
    <row r="271" spans="1:60" x14ac:dyDescent="0.25">
      <c r="A271">
        <v>268</v>
      </c>
      <c r="B271" s="7">
        <v>68</v>
      </c>
      <c r="C271" t="s">
        <v>694</v>
      </c>
      <c r="D271" t="s">
        <v>774</v>
      </c>
      <c r="E271" s="2" t="str">
        <f t="shared" si="108"/>
        <v>Poppy Pyke</v>
      </c>
      <c r="F271" t="s">
        <v>649</v>
      </c>
      <c r="G271" s="8" t="s">
        <v>508</v>
      </c>
      <c r="H271" s="8" t="s">
        <v>26</v>
      </c>
      <c r="I271" s="2" t="s">
        <v>26</v>
      </c>
      <c r="J271">
        <v>3939762</v>
      </c>
      <c r="K271" t="s">
        <v>286</v>
      </c>
      <c r="L271" s="3">
        <v>40168</v>
      </c>
      <c r="M271" s="4">
        <f t="shared" si="128"/>
        <v>40168</v>
      </c>
      <c r="N271" s="7" t="str">
        <f>IF(M271&lt;=DATA!B$6,"S",IF(M271&lt;=DATA!B$5,"U20",IF(M271&lt;=DATA!B$4,"U17",IF(M271&lt;=DATA!B$3,"U15",IF(M271&lt;=DATA!B$2,"U13"," ")))))</f>
        <v>U15</v>
      </c>
      <c r="O271" s="7" t="str">
        <f t="shared" si="129"/>
        <v>U15</v>
      </c>
      <c r="P271" s="7" t="str">
        <f t="shared" si="130"/>
        <v>OK</v>
      </c>
      <c r="X271" s="10" t="str">
        <f t="shared" si="131"/>
        <v/>
      </c>
      <c r="AS271" s="7" t="str">
        <f>IF(K271="U13G","F",IF(K271="U15G","F",IF(K271="u17w","F",IF(K271="U20W","F",IF(K271="SW","F",IF(K271=" "," ","M"))))))</f>
        <v>F</v>
      </c>
      <c r="AT271" s="7">
        <f t="shared" si="107"/>
        <v>0</v>
      </c>
      <c r="AU271" t="b">
        <f t="shared" si="111"/>
        <v>0</v>
      </c>
      <c r="AV271">
        <f t="shared" si="112"/>
        <v>1</v>
      </c>
      <c r="AW271">
        <f t="shared" si="113"/>
        <v>0</v>
      </c>
      <c r="AX271">
        <f t="shared" si="114"/>
        <v>0</v>
      </c>
      <c r="AY271">
        <f t="shared" si="115"/>
        <v>0</v>
      </c>
      <c r="AZ271">
        <f t="shared" si="116"/>
        <v>0</v>
      </c>
      <c r="BA271">
        <f t="shared" si="117"/>
        <v>0</v>
      </c>
      <c r="BC271">
        <f t="shared" si="118"/>
        <v>68</v>
      </c>
      <c r="BE271">
        <f t="shared" si="109"/>
        <v>0</v>
      </c>
      <c r="BF271">
        <f t="shared" si="119"/>
        <v>0</v>
      </c>
      <c r="BH271" s="10" t="e">
        <f t="shared" si="110"/>
        <v>#VALUE!</v>
      </c>
    </row>
    <row r="272" spans="1:60" x14ac:dyDescent="0.25">
      <c r="A272">
        <v>269</v>
      </c>
      <c r="B272" s="7">
        <v>69</v>
      </c>
      <c r="C272" t="s">
        <v>760</v>
      </c>
      <c r="D272" t="s">
        <v>761</v>
      </c>
      <c r="E272" s="2" t="str">
        <f t="shared" si="108"/>
        <v>Ava Partridge-Kulczynski</v>
      </c>
      <c r="F272" t="s">
        <v>649</v>
      </c>
      <c r="G272" s="8" t="s">
        <v>508</v>
      </c>
      <c r="H272" s="8" t="s">
        <v>509</v>
      </c>
      <c r="I272" t="s">
        <v>969</v>
      </c>
      <c r="J272">
        <v>4019348</v>
      </c>
      <c r="K272" t="s">
        <v>286</v>
      </c>
      <c r="L272" s="3">
        <v>40430</v>
      </c>
      <c r="M272" s="4">
        <f t="shared" si="128"/>
        <v>40430</v>
      </c>
      <c r="N272" s="7" t="str">
        <f>IF(M272&lt;=DATA!B$6,"S",IF(M272&lt;=DATA!B$5,"U20",IF(M272&lt;=DATA!B$4,"U17",IF(M272&lt;=DATA!B$3,"U15",IF(M272&lt;=DATA!B$2,"U13"," ")))))</f>
        <v>U13</v>
      </c>
      <c r="O272" s="7" t="str">
        <f t="shared" si="129"/>
        <v>U15</v>
      </c>
      <c r="P272" s="7" t="str">
        <f t="shared" si="130"/>
        <v>Error</v>
      </c>
      <c r="X272" s="10" t="str">
        <f t="shared" si="131"/>
        <v/>
      </c>
      <c r="AS272" s="7" t="str">
        <f>IF(K272="U13G","F",IF(K272="U15G","F",IF(K272="u17w","F",IF(K272="U20W","F",IF(K272="SW","F",IF(K272=" "," ","M"))))))</f>
        <v>F</v>
      </c>
      <c r="AT272" s="7">
        <f t="shared" si="107"/>
        <v>0</v>
      </c>
      <c r="AU272" t="b">
        <f t="shared" si="111"/>
        <v>0</v>
      </c>
      <c r="AV272">
        <f t="shared" si="112"/>
        <v>1</v>
      </c>
      <c r="AW272">
        <f t="shared" si="113"/>
        <v>0</v>
      </c>
      <c r="AX272">
        <f t="shared" si="114"/>
        <v>0</v>
      </c>
      <c r="AY272">
        <f t="shared" si="115"/>
        <v>0</v>
      </c>
      <c r="AZ272">
        <f t="shared" si="116"/>
        <v>0</v>
      </c>
      <c r="BA272">
        <f t="shared" si="117"/>
        <v>0</v>
      </c>
      <c r="BC272">
        <f t="shared" si="118"/>
        <v>69</v>
      </c>
      <c r="BE272">
        <f t="shared" si="109"/>
        <v>0</v>
      </c>
      <c r="BF272">
        <f t="shared" si="119"/>
        <v>0</v>
      </c>
      <c r="BH272" s="10" t="e">
        <f t="shared" si="110"/>
        <v>#VALUE!</v>
      </c>
    </row>
    <row r="273" spans="1:60" x14ac:dyDescent="0.25">
      <c r="A273">
        <v>270</v>
      </c>
      <c r="B273" s="7">
        <v>70</v>
      </c>
      <c r="C273" t="s">
        <v>767</v>
      </c>
      <c r="D273" t="s">
        <v>682</v>
      </c>
      <c r="E273" s="2" t="str">
        <f t="shared" si="108"/>
        <v>Clementine Wilson</v>
      </c>
      <c r="F273" t="s">
        <v>649</v>
      </c>
      <c r="G273" s="8" t="s">
        <v>508</v>
      </c>
      <c r="H273" s="8" t="s">
        <v>26</v>
      </c>
      <c r="I273" s="2" t="s">
        <v>26</v>
      </c>
      <c r="J273">
        <v>4036379</v>
      </c>
      <c r="K273" t="s">
        <v>286</v>
      </c>
      <c r="L273" s="3">
        <v>40733</v>
      </c>
      <c r="M273" s="4">
        <f t="shared" si="128"/>
        <v>40733</v>
      </c>
      <c r="N273" s="7" t="str">
        <f>IF(M273&lt;=DATA!B$6,"S",IF(M273&lt;=DATA!B$5,"U20",IF(M273&lt;=DATA!B$4,"U17",IF(M273&lt;=DATA!B$3,"U15",IF(M273&lt;=DATA!B$2,"U13"," ")))))</f>
        <v>U13</v>
      </c>
      <c r="O273" s="7" t="str">
        <f t="shared" si="129"/>
        <v>U15</v>
      </c>
      <c r="P273" s="7" t="str">
        <f t="shared" si="130"/>
        <v>Error</v>
      </c>
      <c r="X273" s="10" t="str">
        <f t="shared" si="131"/>
        <v/>
      </c>
      <c r="AS273" s="7" t="s">
        <v>46</v>
      </c>
      <c r="AT273" s="7">
        <f t="shared" si="107"/>
        <v>0</v>
      </c>
      <c r="AU273" t="b">
        <f t="shared" si="111"/>
        <v>0</v>
      </c>
      <c r="AV273">
        <f t="shared" si="112"/>
        <v>1</v>
      </c>
      <c r="AW273">
        <f t="shared" si="113"/>
        <v>0</v>
      </c>
      <c r="AX273">
        <f t="shared" si="114"/>
        <v>0</v>
      </c>
      <c r="AY273">
        <f t="shared" si="115"/>
        <v>0</v>
      </c>
      <c r="AZ273">
        <f t="shared" si="116"/>
        <v>0</v>
      </c>
      <c r="BA273">
        <f t="shared" si="117"/>
        <v>0</v>
      </c>
      <c r="BC273">
        <f t="shared" si="118"/>
        <v>70</v>
      </c>
      <c r="BE273">
        <f t="shared" si="109"/>
        <v>0</v>
      </c>
      <c r="BF273">
        <f t="shared" si="119"/>
        <v>0</v>
      </c>
      <c r="BH273" s="10" t="e">
        <f t="shared" si="110"/>
        <v>#VALUE!</v>
      </c>
    </row>
    <row r="274" spans="1:60" x14ac:dyDescent="0.25">
      <c r="A274">
        <v>271</v>
      </c>
      <c r="B274" s="7">
        <v>71</v>
      </c>
      <c r="C274" t="s">
        <v>715</v>
      </c>
      <c r="D274" t="s">
        <v>640</v>
      </c>
      <c r="E274" s="2" t="str">
        <f t="shared" si="108"/>
        <v>Bella Taylor</v>
      </c>
      <c r="F274" t="s">
        <v>652</v>
      </c>
      <c r="G274" s="8" t="s">
        <v>508</v>
      </c>
      <c r="H274" s="8" t="s">
        <v>509</v>
      </c>
      <c r="I274" t="s">
        <v>658</v>
      </c>
      <c r="J274">
        <v>3793260</v>
      </c>
      <c r="K274" t="s">
        <v>288</v>
      </c>
      <c r="L274" s="3">
        <v>39923</v>
      </c>
      <c r="M274" s="4">
        <f t="shared" si="128"/>
        <v>39923</v>
      </c>
      <c r="N274" s="7" t="str">
        <f>IF(M274&lt;=DATA!B$6,"S",IF(M274&lt;=DATA!B$5,"U20",IF(M274&lt;=DATA!B$4,"U17",IF(M274&lt;=DATA!B$3,"U15",IF(M274&lt;=DATA!B$2,"U13"," ")))))</f>
        <v>U15</v>
      </c>
      <c r="O274" s="7" t="str">
        <f t="shared" si="129"/>
        <v>U17</v>
      </c>
      <c r="P274" s="7" t="str">
        <f t="shared" si="130"/>
        <v>Error</v>
      </c>
      <c r="X274" s="10" t="str">
        <f t="shared" si="131"/>
        <v/>
      </c>
      <c r="AS274" s="7" t="s">
        <v>46</v>
      </c>
      <c r="AT274" s="7">
        <f t="shared" si="107"/>
        <v>0</v>
      </c>
      <c r="AU274" t="b">
        <f t="shared" si="111"/>
        <v>0</v>
      </c>
      <c r="AV274">
        <f t="shared" si="112"/>
        <v>1</v>
      </c>
      <c r="AW274">
        <f t="shared" si="113"/>
        <v>0</v>
      </c>
      <c r="AX274">
        <f t="shared" si="114"/>
        <v>0</v>
      </c>
      <c r="AY274">
        <f t="shared" si="115"/>
        <v>0</v>
      </c>
      <c r="AZ274">
        <f t="shared" si="116"/>
        <v>0</v>
      </c>
      <c r="BA274">
        <f t="shared" si="117"/>
        <v>0</v>
      </c>
      <c r="BC274">
        <f t="shared" si="118"/>
        <v>71</v>
      </c>
      <c r="BE274">
        <f t="shared" si="109"/>
        <v>0</v>
      </c>
      <c r="BF274">
        <f t="shared" si="119"/>
        <v>0</v>
      </c>
      <c r="BH274" s="10" t="e">
        <f t="shared" si="110"/>
        <v>#VALUE!</v>
      </c>
    </row>
    <row r="275" spans="1:60" x14ac:dyDescent="0.25">
      <c r="A275">
        <v>272</v>
      </c>
      <c r="B275" s="7">
        <v>72</v>
      </c>
      <c r="C275" t="s">
        <v>706</v>
      </c>
      <c r="D275" t="s">
        <v>709</v>
      </c>
      <c r="E275" s="2" t="str">
        <f t="shared" si="108"/>
        <v>Darcy Gladwell</v>
      </c>
      <c r="F275" t="s">
        <v>649</v>
      </c>
      <c r="G275" s="8" t="s">
        <v>508</v>
      </c>
      <c r="H275" s="8" t="s">
        <v>509</v>
      </c>
      <c r="I275" t="s">
        <v>666</v>
      </c>
      <c r="J275">
        <v>3835673</v>
      </c>
      <c r="K275" t="s">
        <v>288</v>
      </c>
      <c r="L275" s="3">
        <v>39581</v>
      </c>
      <c r="M275" s="4">
        <f t="shared" si="128"/>
        <v>39581</v>
      </c>
      <c r="N275" s="7" t="str">
        <f>IF(M275&lt;=DATA!B$6,"S",IF(M275&lt;=DATA!B$5,"U20",IF(M275&lt;=DATA!B$4,"U17",IF(M275&lt;=DATA!B$3,"U15",IF(M275&lt;=DATA!B$2,"U13"," ")))))</f>
        <v>U17</v>
      </c>
      <c r="O275" s="7" t="str">
        <f t="shared" si="129"/>
        <v>U17</v>
      </c>
      <c r="P275" s="7" t="str">
        <f t="shared" si="130"/>
        <v>OK</v>
      </c>
      <c r="X275" s="10" t="str">
        <f t="shared" si="131"/>
        <v/>
      </c>
      <c r="AS275" s="7" t="str">
        <f>IF(K275="U13G","F",IF(K275="U15G","F",IF(K275="u17w","F",IF(K275="U20W","F",IF(K275="SW","F",IF(K275=" "," ","M"))))))</f>
        <v>F</v>
      </c>
      <c r="AT275" s="7">
        <f t="shared" si="107"/>
        <v>0</v>
      </c>
      <c r="AU275" t="b">
        <f t="shared" si="111"/>
        <v>0</v>
      </c>
      <c r="AV275">
        <f t="shared" si="112"/>
        <v>0</v>
      </c>
      <c r="AW275">
        <f t="shared" si="113"/>
        <v>0</v>
      </c>
      <c r="AX275">
        <f t="shared" si="114"/>
        <v>0</v>
      </c>
      <c r="AY275">
        <f t="shared" si="115"/>
        <v>0</v>
      </c>
      <c r="AZ275">
        <f t="shared" si="116"/>
        <v>0</v>
      </c>
      <c r="BA275">
        <f t="shared" si="117"/>
        <v>0</v>
      </c>
      <c r="BC275">
        <f t="shared" si="118"/>
        <v>72</v>
      </c>
      <c r="BE275">
        <f t="shared" si="109"/>
        <v>0</v>
      </c>
      <c r="BF275">
        <f t="shared" si="119"/>
        <v>0</v>
      </c>
      <c r="BH275" s="10" t="e">
        <f t="shared" si="110"/>
        <v>#VALUE!</v>
      </c>
    </row>
    <row r="276" spans="1:60" x14ac:dyDescent="0.25">
      <c r="A276">
        <v>273</v>
      </c>
      <c r="B276" s="7">
        <v>73</v>
      </c>
      <c r="C276" t="s">
        <v>593</v>
      </c>
      <c r="D276" t="s">
        <v>940</v>
      </c>
      <c r="E276" s="2" t="str">
        <f t="shared" si="108"/>
        <v>Alex Trehearn</v>
      </c>
      <c r="F276" t="s">
        <v>649</v>
      </c>
      <c r="G276" s="8" t="s">
        <v>508</v>
      </c>
      <c r="H276" s="8" t="s">
        <v>26</v>
      </c>
      <c r="I276" s="2" t="s">
        <v>26</v>
      </c>
      <c r="J276">
        <v>4019322</v>
      </c>
      <c r="K276" t="s">
        <v>288</v>
      </c>
      <c r="L276" s="3">
        <v>39517</v>
      </c>
      <c r="M276" s="4">
        <f t="shared" si="128"/>
        <v>39517</v>
      </c>
      <c r="N276" s="7" t="str">
        <f>IF(M276&lt;=DATA!B$6,"S",IF(M276&lt;=DATA!B$5,"U20",IF(M276&lt;=DATA!B$4,"U17",IF(M276&lt;=DATA!B$3,"U15",IF(M276&lt;=DATA!B$2,"U13"," ")))))</f>
        <v>U17</v>
      </c>
      <c r="O276" s="7" t="str">
        <f t="shared" si="129"/>
        <v>U17</v>
      </c>
      <c r="P276" s="7" t="str">
        <f t="shared" si="130"/>
        <v>OK</v>
      </c>
      <c r="X276" s="10" t="str">
        <f t="shared" si="131"/>
        <v/>
      </c>
      <c r="AS276" s="7" t="str">
        <f>IF(K276="U13G","F",IF(K276="U15G","F",IF(K276="u17w","F",IF(K276="U20W","F",IF(K276="SW","F",IF(K276=" "," ","M"))))))</f>
        <v>F</v>
      </c>
      <c r="AT276" s="7">
        <f t="shared" si="107"/>
        <v>0</v>
      </c>
      <c r="AU276" t="b">
        <f t="shared" si="111"/>
        <v>0</v>
      </c>
      <c r="AV276">
        <f t="shared" si="112"/>
        <v>0</v>
      </c>
      <c r="AW276">
        <f t="shared" si="113"/>
        <v>0</v>
      </c>
      <c r="AX276">
        <f t="shared" si="114"/>
        <v>0</v>
      </c>
      <c r="AY276">
        <f t="shared" si="115"/>
        <v>0</v>
      </c>
      <c r="AZ276">
        <f t="shared" si="116"/>
        <v>0</v>
      </c>
      <c r="BA276">
        <f t="shared" si="117"/>
        <v>0</v>
      </c>
      <c r="BC276">
        <f t="shared" si="118"/>
        <v>73</v>
      </c>
      <c r="BE276">
        <f t="shared" si="109"/>
        <v>0</v>
      </c>
      <c r="BF276">
        <f t="shared" si="119"/>
        <v>0</v>
      </c>
      <c r="BH276" s="10" t="e">
        <f t="shared" si="110"/>
        <v>#VALUE!</v>
      </c>
    </row>
    <row r="277" spans="1:60" x14ac:dyDescent="0.25">
      <c r="A277">
        <v>274</v>
      </c>
      <c r="B277" s="7">
        <v>74</v>
      </c>
      <c r="C277" t="s">
        <v>713</v>
      </c>
      <c r="D277" t="s">
        <v>695</v>
      </c>
      <c r="E277" s="2" t="str">
        <f t="shared" si="108"/>
        <v>Isabel Moore</v>
      </c>
      <c r="F277" t="s">
        <v>652</v>
      </c>
      <c r="G277" s="8" t="s">
        <v>508</v>
      </c>
      <c r="H277" s="8" t="s">
        <v>509</v>
      </c>
      <c r="I277" t="s">
        <v>737</v>
      </c>
      <c r="J277">
        <v>3837012</v>
      </c>
      <c r="K277" t="s">
        <v>288</v>
      </c>
      <c r="L277" s="3">
        <v>39551</v>
      </c>
      <c r="M277" s="4">
        <f t="shared" si="128"/>
        <v>39551</v>
      </c>
      <c r="N277" s="7" t="str">
        <f>IF(M277&lt;=DATA!B$6,"S",IF(M277&lt;=DATA!B$5,"U20",IF(M277&lt;=DATA!B$4,"U17",IF(M277&lt;=DATA!B$3,"U15",IF(M277&lt;=DATA!B$2,"U13"," ")))))</f>
        <v>U17</v>
      </c>
      <c r="O277" s="7" t="str">
        <f t="shared" si="129"/>
        <v>U17</v>
      </c>
      <c r="P277" s="7" t="str">
        <f t="shared" si="130"/>
        <v>OK</v>
      </c>
      <c r="X277" s="10" t="str">
        <f t="shared" si="131"/>
        <v/>
      </c>
      <c r="AS277" s="7" t="str">
        <f>IF(K277="U13G","F",IF(K277="U15G","F",IF(K277="u17w","F",IF(K277="U20W","F",IF(K277="SW","F",IF(K277=" "," ","M"))))))</f>
        <v>F</v>
      </c>
      <c r="AT277" s="7">
        <f t="shared" si="107"/>
        <v>0</v>
      </c>
      <c r="AU277" t="b">
        <f t="shared" si="111"/>
        <v>0</v>
      </c>
      <c r="AV277">
        <f t="shared" si="112"/>
        <v>0</v>
      </c>
      <c r="AW277">
        <f t="shared" si="113"/>
        <v>0</v>
      </c>
      <c r="AX277">
        <f t="shared" si="114"/>
        <v>0</v>
      </c>
      <c r="AY277">
        <f t="shared" si="115"/>
        <v>0</v>
      </c>
      <c r="AZ277">
        <f t="shared" si="116"/>
        <v>0</v>
      </c>
      <c r="BA277">
        <f t="shared" si="117"/>
        <v>0</v>
      </c>
      <c r="BC277">
        <f t="shared" si="118"/>
        <v>74</v>
      </c>
      <c r="BE277">
        <f t="shared" si="109"/>
        <v>0</v>
      </c>
      <c r="BF277">
        <f t="shared" si="119"/>
        <v>0</v>
      </c>
      <c r="BH277" s="10" t="e">
        <f t="shared" si="110"/>
        <v>#VALUE!</v>
      </c>
    </row>
    <row r="278" spans="1:60" x14ac:dyDescent="0.25">
      <c r="A278">
        <v>275</v>
      </c>
      <c r="B278" s="7">
        <v>75</v>
      </c>
      <c r="C278" t="s">
        <v>909</v>
      </c>
      <c r="D278" t="s">
        <v>765</v>
      </c>
      <c r="E278" s="2" t="str">
        <f t="shared" si="108"/>
        <v>Annabel Smith</v>
      </c>
      <c r="F278" t="s">
        <v>649</v>
      </c>
      <c r="G278" s="8" t="s">
        <v>508</v>
      </c>
      <c r="H278" s="8" t="s">
        <v>509</v>
      </c>
      <c r="I278" t="s">
        <v>957</v>
      </c>
      <c r="J278">
        <v>4016013</v>
      </c>
      <c r="K278" t="s">
        <v>288</v>
      </c>
      <c r="L278" s="3">
        <v>39956</v>
      </c>
      <c r="M278" s="4">
        <f t="shared" si="128"/>
        <v>39956</v>
      </c>
      <c r="N278" s="7" t="str">
        <f>IF(M278&lt;=DATA!B$6,"S",IF(M278&lt;=DATA!B$5,"U20",IF(M278&lt;=DATA!B$4,"U17",IF(M278&lt;=DATA!B$3,"U15",IF(M278&lt;=DATA!B$2,"U13"," ")))))</f>
        <v>U15</v>
      </c>
      <c r="O278" s="7" t="str">
        <f t="shared" si="129"/>
        <v>U17</v>
      </c>
      <c r="P278" s="7" t="str">
        <f t="shared" si="130"/>
        <v>Error</v>
      </c>
      <c r="X278" s="10" t="str">
        <f t="shared" si="131"/>
        <v/>
      </c>
      <c r="AS278" s="7" t="str">
        <f>IF(K278="U13G","F",IF(K278="U15G","F",IF(K278="u17w","F",IF(K278="U20W","F",IF(K278="SW","F",IF(K278=" "," ","M"))))))</f>
        <v>F</v>
      </c>
      <c r="AT278" s="7">
        <f t="shared" si="107"/>
        <v>0</v>
      </c>
      <c r="AU278" t="b">
        <f t="shared" si="111"/>
        <v>0</v>
      </c>
      <c r="AV278">
        <f t="shared" si="112"/>
        <v>1</v>
      </c>
      <c r="AW278">
        <f t="shared" si="113"/>
        <v>0</v>
      </c>
      <c r="AX278">
        <f t="shared" si="114"/>
        <v>0</v>
      </c>
      <c r="AY278">
        <f t="shared" si="115"/>
        <v>0</v>
      </c>
      <c r="AZ278">
        <f t="shared" si="116"/>
        <v>0</v>
      </c>
      <c r="BA278">
        <f t="shared" si="117"/>
        <v>0</v>
      </c>
      <c r="BC278">
        <f t="shared" si="118"/>
        <v>75</v>
      </c>
      <c r="BE278">
        <f t="shared" si="109"/>
        <v>0</v>
      </c>
      <c r="BF278">
        <f t="shared" si="119"/>
        <v>0</v>
      </c>
      <c r="BH278" s="10" t="e">
        <f t="shared" si="110"/>
        <v>#VALUE!</v>
      </c>
    </row>
    <row r="279" spans="1:60" x14ac:dyDescent="0.25">
      <c r="A279">
        <v>276</v>
      </c>
      <c r="B279" s="7">
        <v>76</v>
      </c>
      <c r="C279" t="s">
        <v>720</v>
      </c>
      <c r="D279" t="s">
        <v>721</v>
      </c>
      <c r="E279" s="2" t="str">
        <f t="shared" si="108"/>
        <v>Alice Winstanley</v>
      </c>
      <c r="F279" t="s">
        <v>652</v>
      </c>
      <c r="G279" s="8" t="s">
        <v>508</v>
      </c>
      <c r="H279" s="8" t="s">
        <v>509</v>
      </c>
      <c r="I279" t="s">
        <v>665</v>
      </c>
      <c r="J279">
        <v>3969047</v>
      </c>
      <c r="K279" t="s">
        <v>288</v>
      </c>
      <c r="L279" s="3">
        <v>39972</v>
      </c>
      <c r="M279" s="4">
        <f t="shared" si="128"/>
        <v>39972</v>
      </c>
      <c r="N279" s="7" t="str">
        <f>IF(M279&lt;=DATA!B$6,"S",IF(M279&lt;=DATA!B$5,"U20",IF(M279&lt;=DATA!B$4,"U17",IF(M279&lt;=DATA!B$3,"U15",IF(M279&lt;=DATA!B$2,"U13"," ")))))</f>
        <v>U15</v>
      </c>
      <c r="O279" s="7" t="str">
        <f t="shared" si="129"/>
        <v>U17</v>
      </c>
      <c r="P279" s="7" t="str">
        <f t="shared" si="130"/>
        <v>Error</v>
      </c>
      <c r="X279" s="10" t="str">
        <f t="shared" si="131"/>
        <v/>
      </c>
      <c r="AS279" s="7" t="s">
        <v>46</v>
      </c>
      <c r="AT279" s="7">
        <f t="shared" si="107"/>
        <v>0</v>
      </c>
      <c r="AU279" t="b">
        <f t="shared" si="111"/>
        <v>0</v>
      </c>
      <c r="AV279">
        <f t="shared" si="112"/>
        <v>1</v>
      </c>
      <c r="AW279">
        <f t="shared" si="113"/>
        <v>0</v>
      </c>
      <c r="AX279">
        <f t="shared" si="114"/>
        <v>0</v>
      </c>
      <c r="AY279">
        <f t="shared" si="115"/>
        <v>0</v>
      </c>
      <c r="AZ279">
        <f t="shared" si="116"/>
        <v>0</v>
      </c>
      <c r="BA279">
        <f t="shared" si="117"/>
        <v>0</v>
      </c>
      <c r="BC279">
        <f t="shared" si="118"/>
        <v>76</v>
      </c>
      <c r="BE279">
        <f t="shared" si="109"/>
        <v>0</v>
      </c>
      <c r="BF279">
        <f t="shared" si="119"/>
        <v>0</v>
      </c>
      <c r="BH279" s="10" t="e">
        <f t="shared" si="110"/>
        <v>#VALUE!</v>
      </c>
    </row>
    <row r="280" spans="1:60" x14ac:dyDescent="0.25">
      <c r="A280">
        <v>277</v>
      </c>
      <c r="B280" s="7">
        <v>77</v>
      </c>
      <c r="C280" t="s">
        <v>702</v>
      </c>
      <c r="D280" t="s">
        <v>785</v>
      </c>
      <c r="E280" s="2" t="str">
        <f t="shared" si="108"/>
        <v>Lily Burton</v>
      </c>
      <c r="F280" t="s">
        <v>649</v>
      </c>
      <c r="G280" s="8" t="s">
        <v>508</v>
      </c>
      <c r="H280" s="8" t="s">
        <v>26</v>
      </c>
      <c r="I280" s="2" t="s">
        <v>26</v>
      </c>
      <c r="J280">
        <v>3903880</v>
      </c>
      <c r="K280" t="s">
        <v>288</v>
      </c>
      <c r="L280" s="3">
        <v>39440</v>
      </c>
      <c r="M280" s="4">
        <f t="shared" si="128"/>
        <v>39440</v>
      </c>
      <c r="N280" s="7" t="str">
        <f>IF(M280&lt;=DATA!B$6,"S",IF(M280&lt;=DATA!B$5,"U20",IF(M280&lt;=DATA!B$4,"U17",IF(M280&lt;=DATA!B$3,"U15",IF(M280&lt;=DATA!B$2,"U13"," ")))))</f>
        <v>U17</v>
      </c>
      <c r="O280" s="7" t="str">
        <f t="shared" si="129"/>
        <v>U17</v>
      </c>
      <c r="P280" s="7" t="str">
        <f t="shared" si="130"/>
        <v>OK</v>
      </c>
      <c r="X280" s="10" t="str">
        <f t="shared" si="131"/>
        <v/>
      </c>
      <c r="AS280" s="7" t="s">
        <v>46</v>
      </c>
      <c r="AT280" s="7">
        <f t="shared" si="107"/>
        <v>0</v>
      </c>
      <c r="AU280" t="b">
        <f t="shared" si="111"/>
        <v>0</v>
      </c>
      <c r="AV280">
        <f t="shared" si="112"/>
        <v>0</v>
      </c>
      <c r="AW280">
        <f t="shared" si="113"/>
        <v>0</v>
      </c>
      <c r="AX280">
        <f t="shared" si="114"/>
        <v>0</v>
      </c>
      <c r="AY280">
        <f t="shared" si="115"/>
        <v>0</v>
      </c>
      <c r="AZ280">
        <f t="shared" si="116"/>
        <v>0</v>
      </c>
      <c r="BA280">
        <f t="shared" si="117"/>
        <v>0</v>
      </c>
      <c r="BC280">
        <f t="shared" si="118"/>
        <v>77</v>
      </c>
      <c r="BE280">
        <f t="shared" si="109"/>
        <v>0</v>
      </c>
      <c r="BF280">
        <f t="shared" si="119"/>
        <v>0</v>
      </c>
      <c r="BH280" s="10" t="e">
        <f t="shared" si="110"/>
        <v>#VALUE!</v>
      </c>
    </row>
    <row r="281" spans="1:60" x14ac:dyDescent="0.25">
      <c r="A281">
        <v>278</v>
      </c>
      <c r="B281" s="7">
        <v>78</v>
      </c>
      <c r="C281" t="s">
        <v>778</v>
      </c>
      <c r="D281" t="s">
        <v>919</v>
      </c>
      <c r="E281" s="2" t="str">
        <f t="shared" si="108"/>
        <v>Rosie Belham</v>
      </c>
      <c r="F281" t="s">
        <v>658</v>
      </c>
      <c r="G281" s="8" t="s">
        <v>508</v>
      </c>
      <c r="H281" s="8" t="s">
        <v>509</v>
      </c>
      <c r="I281" t="s">
        <v>658</v>
      </c>
      <c r="K281" t="s">
        <v>288</v>
      </c>
      <c r="L281" s="3">
        <v>40588</v>
      </c>
      <c r="M281" s="4">
        <f t="shared" si="128"/>
        <v>40588</v>
      </c>
      <c r="N281" s="7" t="str">
        <f>IF(M281&lt;=DATA!B$6,"S",IF(M281&lt;=DATA!B$5,"U20",IF(M281&lt;=DATA!B$4,"U17",IF(M281&lt;=DATA!B$3,"U15",IF(M281&lt;=DATA!B$2,"U13"," ")))))</f>
        <v>U13</v>
      </c>
      <c r="O281" s="7" t="str">
        <f t="shared" si="129"/>
        <v>U17</v>
      </c>
      <c r="P281" s="7" t="str">
        <f t="shared" si="130"/>
        <v>Error</v>
      </c>
      <c r="X281" s="10" t="str">
        <f t="shared" si="131"/>
        <v/>
      </c>
      <c r="AS281" s="7" t="s">
        <v>46</v>
      </c>
      <c r="AT281" s="7">
        <f t="shared" si="107"/>
        <v>0</v>
      </c>
      <c r="AU281" t="b">
        <f t="shared" si="111"/>
        <v>0</v>
      </c>
      <c r="AV281">
        <f t="shared" si="112"/>
        <v>1</v>
      </c>
      <c r="AW281">
        <f t="shared" si="113"/>
        <v>0</v>
      </c>
      <c r="AX281">
        <f t="shared" si="114"/>
        <v>0</v>
      </c>
      <c r="AY281">
        <f t="shared" si="115"/>
        <v>0</v>
      </c>
      <c r="AZ281">
        <f t="shared" si="116"/>
        <v>0</v>
      </c>
      <c r="BA281">
        <f t="shared" si="117"/>
        <v>0</v>
      </c>
      <c r="BC281">
        <f t="shared" si="118"/>
        <v>78</v>
      </c>
      <c r="BE281">
        <f t="shared" si="109"/>
        <v>0</v>
      </c>
      <c r="BF281">
        <f t="shared" si="119"/>
        <v>0</v>
      </c>
      <c r="BH281" s="10" t="e">
        <f t="shared" si="110"/>
        <v>#VALUE!</v>
      </c>
    </row>
    <row r="282" spans="1:60" x14ac:dyDescent="0.25">
      <c r="A282">
        <v>279</v>
      </c>
      <c r="B282" s="7">
        <v>79</v>
      </c>
      <c r="C282" t="s">
        <v>715</v>
      </c>
      <c r="D282" t="s">
        <v>710</v>
      </c>
      <c r="E282" s="2" t="str">
        <f t="shared" si="108"/>
        <v>Bella Jameson</v>
      </c>
      <c r="F282" t="s">
        <v>649</v>
      </c>
      <c r="G282" s="8" t="s">
        <v>508</v>
      </c>
      <c r="H282" s="8" t="s">
        <v>26</v>
      </c>
      <c r="I282" s="2" t="s">
        <v>26</v>
      </c>
      <c r="J282">
        <v>3781856</v>
      </c>
      <c r="K282" t="s">
        <v>288</v>
      </c>
      <c r="L282" s="3">
        <v>39827</v>
      </c>
      <c r="M282" s="4">
        <f t="shared" si="128"/>
        <v>39827</v>
      </c>
      <c r="N282" s="7" t="str">
        <f>IF(M282&lt;=DATA!B$6,"S",IF(M282&lt;=DATA!B$5,"U20",IF(M282&lt;=DATA!B$4,"U17",IF(M282&lt;=DATA!B$3,"U15",IF(M282&lt;=DATA!B$2,"U13"," ")))))</f>
        <v>U15</v>
      </c>
      <c r="O282" s="7" t="str">
        <f t="shared" si="129"/>
        <v>U17</v>
      </c>
      <c r="P282" s="7" t="str">
        <f t="shared" si="130"/>
        <v>Error</v>
      </c>
      <c r="X282" s="10" t="str">
        <f t="shared" si="131"/>
        <v/>
      </c>
      <c r="AS282" s="7" t="str">
        <f>IF(K282="U13G","F",IF(K282="U15G","F",IF(K282="u17w","F",IF(K282="U20W","F",IF(K282="SW","F",IF(K282=" "," ","M"))))))</f>
        <v>F</v>
      </c>
      <c r="AT282" s="7">
        <f t="shared" si="107"/>
        <v>0</v>
      </c>
      <c r="AU282" t="b">
        <f t="shared" si="111"/>
        <v>0</v>
      </c>
      <c r="AV282">
        <f t="shared" si="112"/>
        <v>1</v>
      </c>
      <c r="AW282">
        <f t="shared" si="113"/>
        <v>0</v>
      </c>
      <c r="AX282">
        <f t="shared" si="114"/>
        <v>0</v>
      </c>
      <c r="AY282">
        <f t="shared" si="115"/>
        <v>0</v>
      </c>
      <c r="AZ282">
        <f t="shared" si="116"/>
        <v>0</v>
      </c>
      <c r="BA282">
        <f t="shared" si="117"/>
        <v>0</v>
      </c>
      <c r="BC282">
        <f t="shared" si="118"/>
        <v>79</v>
      </c>
      <c r="BE282">
        <f t="shared" si="109"/>
        <v>0</v>
      </c>
      <c r="BF282">
        <f t="shared" si="119"/>
        <v>0</v>
      </c>
      <c r="BH282" s="10" t="e">
        <f t="shared" si="110"/>
        <v>#VALUE!</v>
      </c>
    </row>
    <row r="283" spans="1:60" x14ac:dyDescent="0.25">
      <c r="A283">
        <v>280</v>
      </c>
      <c r="B283" s="7">
        <v>80</v>
      </c>
      <c r="C283" t="s">
        <v>772</v>
      </c>
      <c r="D283" t="s">
        <v>773</v>
      </c>
      <c r="E283" s="2" t="str">
        <f t="shared" si="108"/>
        <v>Dasia Oladele</v>
      </c>
      <c r="F283" t="s">
        <v>790</v>
      </c>
      <c r="G283" s="8"/>
      <c r="H283" s="8" t="s">
        <v>509</v>
      </c>
      <c r="I283" t="s">
        <v>970</v>
      </c>
      <c r="J283">
        <v>3932919</v>
      </c>
      <c r="K283" t="s">
        <v>288</v>
      </c>
      <c r="L283" s="3">
        <v>40044</v>
      </c>
      <c r="M283" s="4">
        <f t="shared" si="128"/>
        <v>40044</v>
      </c>
      <c r="N283" s="7" t="str">
        <f>IF(M283&lt;=DATA!B$6,"S",IF(M283&lt;=DATA!B$5,"U20",IF(M283&lt;=DATA!B$4,"U17",IF(M283&lt;=DATA!B$3,"U15",IF(M283&lt;=DATA!B$2,"U13"," ")))))</f>
        <v>U15</v>
      </c>
      <c r="O283" s="7" t="str">
        <f t="shared" si="129"/>
        <v>U17</v>
      </c>
      <c r="P283" s="7" t="str">
        <f t="shared" si="130"/>
        <v>Error</v>
      </c>
      <c r="X283" s="10" t="str">
        <f t="shared" si="131"/>
        <v/>
      </c>
      <c r="AS283" s="7" t="s">
        <v>46</v>
      </c>
      <c r="AT283" s="7">
        <f t="shared" si="107"/>
        <v>0</v>
      </c>
      <c r="AU283" t="b">
        <f t="shared" si="111"/>
        <v>0</v>
      </c>
      <c r="AV283">
        <f t="shared" si="112"/>
        <v>1</v>
      </c>
      <c r="AW283">
        <f t="shared" si="113"/>
        <v>0</v>
      </c>
      <c r="AX283">
        <f t="shared" si="114"/>
        <v>0</v>
      </c>
      <c r="AY283">
        <f t="shared" si="115"/>
        <v>0</v>
      </c>
      <c r="AZ283">
        <f t="shared" si="116"/>
        <v>0</v>
      </c>
      <c r="BA283">
        <f t="shared" si="117"/>
        <v>0</v>
      </c>
      <c r="BC283">
        <f t="shared" si="118"/>
        <v>80</v>
      </c>
      <c r="BE283">
        <f t="shared" si="109"/>
        <v>0</v>
      </c>
      <c r="BF283">
        <f t="shared" si="119"/>
        <v>0</v>
      </c>
      <c r="BH283" s="10" t="e">
        <f t="shared" si="110"/>
        <v>#VALUE!</v>
      </c>
    </row>
    <row r="284" spans="1:60" x14ac:dyDescent="0.25">
      <c r="A284">
        <v>281</v>
      </c>
      <c r="B284" s="7">
        <v>81</v>
      </c>
      <c r="C284" t="s">
        <v>717</v>
      </c>
      <c r="D284" t="s">
        <v>718</v>
      </c>
      <c r="E284" s="2" t="str">
        <f t="shared" si="108"/>
        <v>Verity Valentine</v>
      </c>
      <c r="F284" t="s">
        <v>652</v>
      </c>
      <c r="G284" s="8" t="s">
        <v>508</v>
      </c>
      <c r="H284" s="8" t="s">
        <v>26</v>
      </c>
      <c r="I284" s="2" t="s">
        <v>26</v>
      </c>
      <c r="J284">
        <v>3827066</v>
      </c>
      <c r="K284" t="s">
        <v>288</v>
      </c>
      <c r="L284" s="3">
        <v>39364</v>
      </c>
      <c r="M284" s="4">
        <f t="shared" si="128"/>
        <v>39364</v>
      </c>
      <c r="N284" s="7" t="str">
        <f>IF(M284&lt;=DATA!B$6,"S",IF(M284&lt;=DATA!B$5,"U20",IF(M284&lt;=DATA!B$4,"U17",IF(M284&lt;=DATA!B$3,"U15",IF(M284&lt;=DATA!B$2,"U13"," ")))))</f>
        <v>U17</v>
      </c>
      <c r="O284" s="7" t="str">
        <f t="shared" si="129"/>
        <v>U17</v>
      </c>
      <c r="P284" s="7" t="str">
        <f t="shared" si="130"/>
        <v>OK</v>
      </c>
      <c r="X284" s="10" t="str">
        <f t="shared" si="131"/>
        <v/>
      </c>
      <c r="AS284" s="7" t="s">
        <v>46</v>
      </c>
      <c r="AT284" s="7">
        <f t="shared" si="107"/>
        <v>0</v>
      </c>
      <c r="AU284" t="b">
        <f t="shared" si="111"/>
        <v>0</v>
      </c>
      <c r="AV284">
        <f t="shared" si="112"/>
        <v>0</v>
      </c>
      <c r="AW284">
        <f t="shared" si="113"/>
        <v>0</v>
      </c>
      <c r="AX284">
        <f t="shared" si="114"/>
        <v>0</v>
      </c>
      <c r="AY284">
        <f t="shared" si="115"/>
        <v>0</v>
      </c>
      <c r="AZ284">
        <f t="shared" si="116"/>
        <v>0</v>
      </c>
      <c r="BA284">
        <f t="shared" si="117"/>
        <v>0</v>
      </c>
      <c r="BC284">
        <f t="shared" si="118"/>
        <v>81</v>
      </c>
      <c r="BE284">
        <f t="shared" si="109"/>
        <v>0</v>
      </c>
      <c r="BF284">
        <f t="shared" si="119"/>
        <v>0</v>
      </c>
      <c r="BH284" s="10" t="e">
        <f t="shared" si="110"/>
        <v>#VALUE!</v>
      </c>
    </row>
    <row r="285" spans="1:60" x14ac:dyDescent="0.25">
      <c r="A285">
        <v>282</v>
      </c>
      <c r="B285" s="7">
        <v>82</v>
      </c>
      <c r="C285" t="s">
        <v>758</v>
      </c>
      <c r="D285" t="s">
        <v>941</v>
      </c>
      <c r="E285" s="2" t="str">
        <f t="shared" si="108"/>
        <v>Lucy Frank</v>
      </c>
      <c r="F285" t="s">
        <v>657</v>
      </c>
      <c r="G285" s="8" t="s">
        <v>508</v>
      </c>
      <c r="H285" s="8" t="s">
        <v>509</v>
      </c>
      <c r="I285" t="s">
        <v>661</v>
      </c>
      <c r="J285">
        <v>4035707</v>
      </c>
      <c r="K285" t="s">
        <v>288</v>
      </c>
      <c r="L285" s="3">
        <v>39468</v>
      </c>
      <c r="M285" s="4">
        <f t="shared" si="128"/>
        <v>39468</v>
      </c>
      <c r="N285" s="7" t="str">
        <f>IF(M285&lt;=DATA!B$6,"S",IF(M285&lt;=DATA!B$5,"U20",IF(M285&lt;=DATA!B$4,"U17",IF(M285&lt;=DATA!B$3,"U15",IF(M285&lt;=DATA!B$2,"U13"," ")))))</f>
        <v>U17</v>
      </c>
      <c r="O285" s="7" t="str">
        <f t="shared" si="129"/>
        <v>U17</v>
      </c>
      <c r="P285" s="7" t="str">
        <f t="shared" si="130"/>
        <v>OK</v>
      </c>
      <c r="X285" s="10" t="str">
        <f t="shared" si="131"/>
        <v/>
      </c>
      <c r="AS285" s="7" t="str">
        <f>IF(K285="U13G","F",IF(K285="U15G","F",IF(K285="u17w","F",IF(K285="U20W","F",IF(K285="SW","F",IF(K285=" "," ","M"))))))</f>
        <v>F</v>
      </c>
      <c r="AT285" s="7">
        <f t="shared" si="107"/>
        <v>0</v>
      </c>
      <c r="AU285" t="b">
        <f t="shared" si="111"/>
        <v>0</v>
      </c>
      <c r="AV285">
        <f t="shared" si="112"/>
        <v>0</v>
      </c>
      <c r="AW285">
        <f t="shared" si="113"/>
        <v>0</v>
      </c>
      <c r="AX285">
        <f t="shared" si="114"/>
        <v>0</v>
      </c>
      <c r="AY285">
        <f t="shared" si="115"/>
        <v>0</v>
      </c>
      <c r="AZ285">
        <f t="shared" si="116"/>
        <v>0</v>
      </c>
      <c r="BA285">
        <f t="shared" si="117"/>
        <v>0</v>
      </c>
      <c r="BC285">
        <f t="shared" si="118"/>
        <v>82</v>
      </c>
      <c r="BE285">
        <f t="shared" si="109"/>
        <v>0</v>
      </c>
      <c r="BF285">
        <f t="shared" si="119"/>
        <v>0</v>
      </c>
      <c r="BH285" s="10" t="e">
        <f t="shared" si="110"/>
        <v>#VALUE!</v>
      </c>
    </row>
    <row r="286" spans="1:60" x14ac:dyDescent="0.25">
      <c r="A286">
        <v>283</v>
      </c>
      <c r="B286" s="7">
        <v>83</v>
      </c>
      <c r="C286" t="s">
        <v>780</v>
      </c>
      <c r="D286" t="s">
        <v>781</v>
      </c>
      <c r="E286" s="2" t="str">
        <f t="shared" si="108"/>
        <v>Tilly Wooldridge</v>
      </c>
      <c r="F286" t="s">
        <v>652</v>
      </c>
      <c r="G286" s="8" t="s">
        <v>508</v>
      </c>
      <c r="H286" s="8" t="s">
        <v>509</v>
      </c>
      <c r="I286" t="s">
        <v>971</v>
      </c>
      <c r="J286">
        <v>4016483</v>
      </c>
      <c r="K286" t="s">
        <v>288</v>
      </c>
      <c r="L286" s="3">
        <v>39731</v>
      </c>
      <c r="M286" s="4">
        <f t="shared" si="128"/>
        <v>39731</v>
      </c>
      <c r="N286" s="7" t="str">
        <f>IF(M286&lt;=DATA!B$6,"S",IF(M286&lt;=DATA!B$5,"U20",IF(M286&lt;=DATA!B$4,"U17",IF(M286&lt;=DATA!B$3,"U15",IF(M286&lt;=DATA!B$2,"U13"," ")))))</f>
        <v>U15</v>
      </c>
      <c r="O286" s="7" t="str">
        <f t="shared" si="129"/>
        <v>U17</v>
      </c>
      <c r="P286" s="7" t="str">
        <f t="shared" si="130"/>
        <v>Error</v>
      </c>
      <c r="X286" s="10" t="str">
        <f t="shared" si="131"/>
        <v/>
      </c>
      <c r="AS286" s="7" t="str">
        <f>IF(K286="U13G","F",IF(K286="U15G","F",IF(K286="u17w","F",IF(K286="U20W","F",IF(K286="SW","F",IF(K286=" "," ","M"))))))</f>
        <v>F</v>
      </c>
      <c r="AT286" s="7">
        <f t="shared" si="107"/>
        <v>0</v>
      </c>
      <c r="AU286" t="b">
        <f t="shared" si="111"/>
        <v>0</v>
      </c>
      <c r="AV286">
        <f t="shared" si="112"/>
        <v>1</v>
      </c>
      <c r="AW286">
        <f t="shared" si="113"/>
        <v>0</v>
      </c>
      <c r="AX286">
        <f t="shared" si="114"/>
        <v>0</v>
      </c>
      <c r="AY286">
        <f t="shared" si="115"/>
        <v>0</v>
      </c>
      <c r="AZ286">
        <f t="shared" si="116"/>
        <v>0</v>
      </c>
      <c r="BA286">
        <f t="shared" si="117"/>
        <v>0</v>
      </c>
      <c r="BC286">
        <f t="shared" si="118"/>
        <v>83</v>
      </c>
      <c r="BE286">
        <f t="shared" si="109"/>
        <v>0</v>
      </c>
      <c r="BF286">
        <f t="shared" si="119"/>
        <v>0</v>
      </c>
      <c r="BH286" s="10" t="e">
        <f t="shared" si="110"/>
        <v>#VALUE!</v>
      </c>
    </row>
    <row r="287" spans="1:60" x14ac:dyDescent="0.25">
      <c r="A287">
        <v>284</v>
      </c>
      <c r="B287" s="7">
        <v>84</v>
      </c>
      <c r="C287" t="s">
        <v>777</v>
      </c>
      <c r="D287" t="s">
        <v>776</v>
      </c>
      <c r="E287" s="2" t="str">
        <f t="shared" si="108"/>
        <v>Patricia  Stalnionis</v>
      </c>
      <c r="F287" t="s">
        <v>649</v>
      </c>
      <c r="G287" s="8" t="s">
        <v>508</v>
      </c>
      <c r="H287" s="8" t="s">
        <v>26</v>
      </c>
      <c r="I287" s="2" t="s">
        <v>26</v>
      </c>
      <c r="J287">
        <v>4071097</v>
      </c>
      <c r="K287" t="s">
        <v>288</v>
      </c>
      <c r="L287" s="3">
        <v>39702</v>
      </c>
      <c r="M287" s="4">
        <f t="shared" si="128"/>
        <v>39702</v>
      </c>
      <c r="N287" s="7" t="str">
        <f>IF(M287&lt;=DATA!B$6,"S",IF(M287&lt;=DATA!B$5,"U20",IF(M287&lt;=DATA!B$4,"U17",IF(M287&lt;=DATA!B$3,"U15",IF(M287&lt;=DATA!B$2,"U13"," ")))))</f>
        <v>U15</v>
      </c>
      <c r="O287" s="7" t="str">
        <f t="shared" si="129"/>
        <v>U17</v>
      </c>
      <c r="P287" s="7" t="str">
        <f t="shared" si="130"/>
        <v>Error</v>
      </c>
      <c r="X287" s="10" t="str">
        <f t="shared" si="131"/>
        <v/>
      </c>
      <c r="AS287" s="7" t="str">
        <f t="shared" ref="AS287:AS293" si="132">IF(K287="U13G","F",IF(K287="U15G","F",IF(K287="u17w","F",IF(K287="U20W","F",IF(K287="SW","F",IF(K287=" "," ","M"))))))</f>
        <v>F</v>
      </c>
      <c r="AT287" s="7">
        <f t="shared" ref="AT287:AT288" si="133">SUM(Y287:AR287)-AU287</f>
        <v>0</v>
      </c>
      <c r="AU287" t="b">
        <f t="shared" ref="AU287:AU288" si="134">IF(AV287=1,IF(AE287=1,IF(AF287=1,1)))</f>
        <v>0</v>
      </c>
      <c r="AV287">
        <f t="shared" ref="AV287:AV288" si="135">IF(N287="u13",1,IF(N287="u15",1,0))</f>
        <v>1</v>
      </c>
      <c r="AW287">
        <f t="shared" ref="AW287:AW288" si="136">IF(AT287=1,1,0)</f>
        <v>0</v>
      </c>
      <c r="AX287">
        <f t="shared" ref="AX287:AX288" si="137">IF(AT287=2,1,0)</f>
        <v>0</v>
      </c>
      <c r="AY287">
        <f t="shared" ref="AY287:AY288" si="138">IF(AT287=3,1,0)</f>
        <v>0</v>
      </c>
      <c r="AZ287">
        <f t="shared" ref="AZ287:AZ288" si="139">IF(AT287=4,1,0)</f>
        <v>0</v>
      </c>
      <c r="BA287">
        <f t="shared" ref="BA287:BA288" si="140">IF(AT287=5,1,0)</f>
        <v>0</v>
      </c>
      <c r="BC287">
        <f t="shared" ref="BC287:BC288" si="141">B287</f>
        <v>84</v>
      </c>
      <c r="BE287">
        <f t="shared" si="109"/>
        <v>0</v>
      </c>
      <c r="BF287">
        <f t="shared" si="119"/>
        <v>0</v>
      </c>
      <c r="BH287" s="10" t="e">
        <f t="shared" si="110"/>
        <v>#VALUE!</v>
      </c>
    </row>
    <row r="288" spans="1:60" x14ac:dyDescent="0.25">
      <c r="A288">
        <v>285</v>
      </c>
      <c r="B288" s="7">
        <v>85</v>
      </c>
      <c r="C288" t="s">
        <v>783</v>
      </c>
      <c r="D288" t="s">
        <v>784</v>
      </c>
      <c r="E288" s="2" t="str">
        <f t="shared" si="108"/>
        <v>Alicia Burman</v>
      </c>
      <c r="F288" t="s">
        <v>649</v>
      </c>
      <c r="G288" s="8" t="s">
        <v>508</v>
      </c>
      <c r="H288" s="8" t="s">
        <v>509</v>
      </c>
      <c r="I288" t="s">
        <v>798</v>
      </c>
      <c r="J288">
        <v>4036376</v>
      </c>
      <c r="K288" t="s">
        <v>288</v>
      </c>
      <c r="L288" s="3">
        <v>39554</v>
      </c>
      <c r="M288" s="4">
        <f t="shared" si="128"/>
        <v>39554</v>
      </c>
      <c r="N288" s="7" t="str">
        <f>IF(M288&lt;=DATA!B$6,"S",IF(M288&lt;=DATA!B$5,"U20",IF(M288&lt;=DATA!B$4,"U17",IF(M288&lt;=DATA!B$3,"U15",IF(M288&lt;=DATA!B$2,"U13"," ")))))</f>
        <v>U17</v>
      </c>
      <c r="O288" s="7" t="str">
        <f t="shared" si="129"/>
        <v>U17</v>
      </c>
      <c r="P288" s="7" t="str">
        <f t="shared" si="130"/>
        <v>OK</v>
      </c>
      <c r="X288" s="10" t="str">
        <f t="shared" si="131"/>
        <v/>
      </c>
      <c r="AS288" s="7" t="str">
        <f t="shared" si="132"/>
        <v>F</v>
      </c>
      <c r="AT288" s="7">
        <f t="shared" si="133"/>
        <v>0</v>
      </c>
      <c r="AU288" t="b">
        <f t="shared" si="134"/>
        <v>0</v>
      </c>
      <c r="AV288">
        <f t="shared" si="135"/>
        <v>0</v>
      </c>
      <c r="AW288">
        <f t="shared" si="136"/>
        <v>0</v>
      </c>
      <c r="AX288">
        <f t="shared" si="137"/>
        <v>0</v>
      </c>
      <c r="AY288">
        <f t="shared" si="138"/>
        <v>0</v>
      </c>
      <c r="AZ288">
        <f t="shared" si="139"/>
        <v>0</v>
      </c>
      <c r="BA288">
        <f t="shared" si="140"/>
        <v>0</v>
      </c>
      <c r="BC288">
        <f t="shared" si="141"/>
        <v>85</v>
      </c>
      <c r="BE288">
        <f t="shared" si="109"/>
        <v>0</v>
      </c>
      <c r="BF288">
        <f t="shared" si="119"/>
        <v>0</v>
      </c>
      <c r="BH288" s="10" t="e">
        <f t="shared" si="110"/>
        <v>#VALUE!</v>
      </c>
    </row>
    <row r="289" spans="1:60" x14ac:dyDescent="0.25">
      <c r="A289">
        <v>286</v>
      </c>
      <c r="B289" s="7">
        <v>86</v>
      </c>
      <c r="C289" t="s">
        <v>705</v>
      </c>
      <c r="D289" t="s">
        <v>716</v>
      </c>
      <c r="E289" s="2" t="str">
        <f t="shared" si="108"/>
        <v>Eva Torfinn</v>
      </c>
      <c r="F289" t="s">
        <v>652</v>
      </c>
      <c r="G289" s="8" t="s">
        <v>508</v>
      </c>
      <c r="H289" s="8" t="s">
        <v>509</v>
      </c>
      <c r="I289" t="s">
        <v>972</v>
      </c>
      <c r="J289">
        <v>3983611</v>
      </c>
      <c r="K289" t="s">
        <v>288</v>
      </c>
      <c r="L289" s="3">
        <v>39802</v>
      </c>
      <c r="M289" s="4">
        <f t="shared" si="128"/>
        <v>39802</v>
      </c>
      <c r="N289" s="7" t="str">
        <f>IF(M289&lt;=DATA!B$6,"S",IF(M289&lt;=DATA!B$5,"U20",IF(M289&lt;=DATA!B$4,"U17",IF(M289&lt;=DATA!B$3,"U15",IF(M289&lt;=DATA!B$2,"U13"," ")))))</f>
        <v>U15</v>
      </c>
      <c r="O289" s="7" t="str">
        <f t="shared" si="129"/>
        <v>U17</v>
      </c>
      <c r="P289" s="7" t="str">
        <f t="shared" si="130"/>
        <v>Error</v>
      </c>
      <c r="X289" s="10" t="str">
        <f t="shared" si="131"/>
        <v/>
      </c>
      <c r="AS289" s="7" t="str">
        <f t="shared" si="132"/>
        <v>F</v>
      </c>
      <c r="AT289" s="7">
        <f t="shared" ref="AT289:AT301" si="142">SUM(Y289:AR289)-AU289</f>
        <v>0</v>
      </c>
      <c r="AU289" t="b">
        <f t="shared" ref="AU289:AU301" si="143">IF(AV289=1,IF(AE289=1,IF(AF289=1,1)))</f>
        <v>0</v>
      </c>
      <c r="AV289">
        <f t="shared" ref="AV289:AV301" si="144">IF(N289="u13",1,IF(N289="u15",1,0))</f>
        <v>1</v>
      </c>
      <c r="AW289">
        <f t="shared" ref="AW289:AW301" si="145">IF(AT289=1,1,0)</f>
        <v>0</v>
      </c>
      <c r="AX289">
        <f t="shared" ref="AX289:AX301" si="146">IF(AT289=2,1,0)</f>
        <v>0</v>
      </c>
      <c r="AY289">
        <f t="shared" ref="AY289:AY301" si="147">IF(AT289=3,1,0)</f>
        <v>0</v>
      </c>
      <c r="AZ289">
        <f t="shared" ref="AZ289:AZ301" si="148">IF(AT289=4,1,0)</f>
        <v>0</v>
      </c>
      <c r="BA289">
        <f t="shared" ref="BA289:BA301" si="149">IF(AT289=5,1,0)</f>
        <v>0</v>
      </c>
      <c r="BC289">
        <f t="shared" ref="BC289:BC301" si="150">B289</f>
        <v>86</v>
      </c>
      <c r="BE289">
        <f t="shared" si="109"/>
        <v>0</v>
      </c>
      <c r="BF289">
        <f t="shared" si="119"/>
        <v>0</v>
      </c>
      <c r="BH289" s="10" t="e">
        <f t="shared" si="110"/>
        <v>#VALUE!</v>
      </c>
    </row>
    <row r="290" spans="1:60" x14ac:dyDescent="0.25">
      <c r="A290">
        <v>287</v>
      </c>
      <c r="B290" s="7">
        <v>87</v>
      </c>
      <c r="C290" t="s">
        <v>696</v>
      </c>
      <c r="D290" t="s">
        <v>699</v>
      </c>
      <c r="E290" s="2" t="str">
        <f t="shared" si="108"/>
        <v>Ella Stewart</v>
      </c>
      <c r="F290" t="s">
        <v>652</v>
      </c>
      <c r="G290" s="8" t="s">
        <v>508</v>
      </c>
      <c r="H290" s="8" t="s">
        <v>509</v>
      </c>
      <c r="I290" t="s">
        <v>973</v>
      </c>
      <c r="J290">
        <v>3968218</v>
      </c>
      <c r="K290" t="s">
        <v>288</v>
      </c>
      <c r="L290" s="3">
        <v>39912</v>
      </c>
      <c r="M290" s="4">
        <f t="shared" si="128"/>
        <v>39912</v>
      </c>
      <c r="N290" s="7" t="str">
        <f>IF(M290&lt;=DATA!B$6,"S",IF(M290&lt;=DATA!B$5,"U20",IF(M290&lt;=DATA!B$4,"U17",IF(M290&lt;=DATA!B$3,"U15",IF(M290&lt;=DATA!B$2,"U13"," ")))))</f>
        <v>U15</v>
      </c>
      <c r="O290" s="7" t="str">
        <f t="shared" si="129"/>
        <v>U17</v>
      </c>
      <c r="P290" s="7" t="str">
        <f t="shared" si="130"/>
        <v>Error</v>
      </c>
      <c r="X290" s="10" t="str">
        <f t="shared" si="131"/>
        <v/>
      </c>
      <c r="AS290" s="7" t="str">
        <f t="shared" si="132"/>
        <v>F</v>
      </c>
      <c r="AT290" s="7">
        <f t="shared" si="142"/>
        <v>0</v>
      </c>
      <c r="AU290" t="b">
        <f t="shared" si="143"/>
        <v>0</v>
      </c>
      <c r="AV290">
        <f t="shared" si="144"/>
        <v>1</v>
      </c>
      <c r="AW290">
        <f t="shared" si="145"/>
        <v>0</v>
      </c>
      <c r="AX290">
        <f t="shared" si="146"/>
        <v>0</v>
      </c>
      <c r="AY290">
        <f t="shared" si="147"/>
        <v>0</v>
      </c>
      <c r="AZ290">
        <f t="shared" si="148"/>
        <v>0</v>
      </c>
      <c r="BA290">
        <f t="shared" si="149"/>
        <v>0</v>
      </c>
      <c r="BC290">
        <f t="shared" si="150"/>
        <v>87</v>
      </c>
      <c r="BE290">
        <f t="shared" si="109"/>
        <v>0</v>
      </c>
      <c r="BF290">
        <f t="shared" si="119"/>
        <v>0</v>
      </c>
      <c r="BH290" s="10" t="e">
        <f t="shared" si="110"/>
        <v>#VALUE!</v>
      </c>
    </row>
    <row r="291" spans="1:60" x14ac:dyDescent="0.25">
      <c r="A291">
        <v>288</v>
      </c>
      <c r="B291" s="7">
        <v>88</v>
      </c>
      <c r="C291" t="s">
        <v>942</v>
      </c>
      <c r="D291" t="s">
        <v>943</v>
      </c>
      <c r="E291" s="2" t="str">
        <f t="shared" si="108"/>
        <v>Elisa Rossmann</v>
      </c>
      <c r="F291" t="s">
        <v>970</v>
      </c>
      <c r="G291" s="8" t="s">
        <v>508</v>
      </c>
      <c r="H291" s="8" t="s">
        <v>509</v>
      </c>
      <c r="I291" t="s">
        <v>671</v>
      </c>
      <c r="K291" t="s">
        <v>288</v>
      </c>
      <c r="L291" s="3">
        <v>39681</v>
      </c>
      <c r="M291" s="4">
        <f t="shared" si="128"/>
        <v>39681</v>
      </c>
      <c r="N291" s="7" t="str">
        <f>IF(M291&lt;=DATA!B$6,"S",IF(M291&lt;=DATA!B$5,"U20",IF(M291&lt;=DATA!B$4,"U17",IF(M291&lt;=DATA!B$3,"U15",IF(M291&lt;=DATA!B$2,"U13"," ")))))</f>
        <v>U17</v>
      </c>
      <c r="O291" s="7" t="str">
        <f t="shared" si="129"/>
        <v>U17</v>
      </c>
      <c r="P291" s="7" t="str">
        <f t="shared" si="130"/>
        <v>OK</v>
      </c>
      <c r="X291" s="10" t="str">
        <f t="shared" si="131"/>
        <v/>
      </c>
      <c r="AS291" s="7" t="str">
        <f t="shared" si="132"/>
        <v>F</v>
      </c>
      <c r="AT291" s="7">
        <f t="shared" si="142"/>
        <v>0</v>
      </c>
      <c r="AU291" t="b">
        <f t="shared" si="143"/>
        <v>0</v>
      </c>
      <c r="AV291">
        <f t="shared" si="144"/>
        <v>0</v>
      </c>
      <c r="AW291">
        <f t="shared" si="145"/>
        <v>0</v>
      </c>
      <c r="AX291">
        <f t="shared" si="146"/>
        <v>0</v>
      </c>
      <c r="AY291">
        <f t="shared" si="147"/>
        <v>0</v>
      </c>
      <c r="AZ291">
        <f t="shared" si="148"/>
        <v>0</v>
      </c>
      <c r="BA291">
        <f t="shared" si="149"/>
        <v>0</v>
      </c>
      <c r="BC291">
        <f t="shared" si="150"/>
        <v>88</v>
      </c>
      <c r="BE291">
        <f t="shared" si="109"/>
        <v>0</v>
      </c>
      <c r="BF291">
        <f t="shared" si="119"/>
        <v>0</v>
      </c>
      <c r="BH291" s="10" t="e">
        <f t="shared" si="110"/>
        <v>#VALUE!</v>
      </c>
    </row>
    <row r="292" spans="1:60" x14ac:dyDescent="0.25">
      <c r="A292">
        <v>289</v>
      </c>
      <c r="B292" s="7">
        <v>89</v>
      </c>
      <c r="C292" t="s">
        <v>768</v>
      </c>
      <c r="D292" t="s">
        <v>769</v>
      </c>
      <c r="E292" s="2" t="str">
        <f t="shared" si="108"/>
        <v>Margot Dornton-Duff</v>
      </c>
      <c r="F292" t="s">
        <v>673</v>
      </c>
      <c r="G292" s="8" t="s">
        <v>508</v>
      </c>
      <c r="H292" s="8" t="s">
        <v>509</v>
      </c>
      <c r="I292" t="s">
        <v>673</v>
      </c>
      <c r="K292" t="s">
        <v>288</v>
      </c>
      <c r="L292" s="3">
        <v>39980</v>
      </c>
      <c r="M292" s="4">
        <f t="shared" si="128"/>
        <v>39980</v>
      </c>
      <c r="N292" s="7" t="str">
        <f>IF(M292&lt;=DATA!B$6,"S",IF(M292&lt;=DATA!B$5,"U20",IF(M292&lt;=DATA!B$4,"U17",IF(M292&lt;=DATA!B$3,"U15",IF(M292&lt;=DATA!B$2,"U13"," ")))))</f>
        <v>U15</v>
      </c>
      <c r="O292" s="7" t="str">
        <f t="shared" si="129"/>
        <v>U17</v>
      </c>
      <c r="P292" s="7" t="str">
        <f t="shared" si="130"/>
        <v>Error</v>
      </c>
      <c r="X292" s="10" t="str">
        <f t="shared" si="131"/>
        <v/>
      </c>
      <c r="AS292" s="7" t="str">
        <f t="shared" si="132"/>
        <v>F</v>
      </c>
      <c r="AT292" s="7">
        <f t="shared" si="142"/>
        <v>0</v>
      </c>
      <c r="AU292" t="b">
        <f t="shared" si="143"/>
        <v>0</v>
      </c>
      <c r="AV292">
        <f t="shared" si="144"/>
        <v>1</v>
      </c>
      <c r="AW292">
        <f t="shared" si="145"/>
        <v>0</v>
      </c>
      <c r="AX292">
        <f t="shared" si="146"/>
        <v>0</v>
      </c>
      <c r="AY292">
        <f t="shared" si="147"/>
        <v>0</v>
      </c>
      <c r="AZ292">
        <f t="shared" si="148"/>
        <v>0</v>
      </c>
      <c r="BA292">
        <f t="shared" si="149"/>
        <v>0</v>
      </c>
      <c r="BC292">
        <f t="shared" si="150"/>
        <v>89</v>
      </c>
      <c r="BE292">
        <f t="shared" si="109"/>
        <v>0</v>
      </c>
      <c r="BF292">
        <f t="shared" si="119"/>
        <v>0</v>
      </c>
      <c r="BH292" s="10" t="e">
        <f t="shared" si="110"/>
        <v>#VALUE!</v>
      </c>
    </row>
    <row r="293" spans="1:60" x14ac:dyDescent="0.25">
      <c r="A293">
        <v>290</v>
      </c>
      <c r="B293" s="7">
        <v>90</v>
      </c>
      <c r="C293" t="s">
        <v>702</v>
      </c>
      <c r="D293" t="s">
        <v>633</v>
      </c>
      <c r="E293" s="2" t="str">
        <f t="shared" si="108"/>
        <v>Lily Fisher</v>
      </c>
      <c r="F293" t="s">
        <v>673</v>
      </c>
      <c r="G293" s="8" t="s">
        <v>508</v>
      </c>
      <c r="H293" s="8" t="s">
        <v>509</v>
      </c>
      <c r="I293" t="s">
        <v>673</v>
      </c>
      <c r="J293" t="s">
        <v>1066</v>
      </c>
      <c r="K293" t="s">
        <v>288</v>
      </c>
      <c r="L293" s="3">
        <v>39950</v>
      </c>
      <c r="M293" s="4">
        <f t="shared" si="128"/>
        <v>39950</v>
      </c>
      <c r="N293" s="7" t="str">
        <f>IF(M293&lt;=DATA!B$6,"S",IF(M293&lt;=DATA!B$5,"U20",IF(M293&lt;=DATA!B$4,"U17",IF(M293&lt;=DATA!B$3,"U15",IF(M293&lt;=DATA!B$2,"U13"," ")))))</f>
        <v>U15</v>
      </c>
      <c r="O293" s="7" t="str">
        <f t="shared" si="129"/>
        <v>U17</v>
      </c>
      <c r="P293" s="7" t="str">
        <f t="shared" si="130"/>
        <v>Error</v>
      </c>
      <c r="X293" s="10" t="str">
        <f t="shared" si="131"/>
        <v/>
      </c>
      <c r="AS293" s="7" t="str">
        <f t="shared" si="132"/>
        <v>F</v>
      </c>
      <c r="AT293" s="7">
        <f t="shared" si="142"/>
        <v>0</v>
      </c>
      <c r="AU293" t="b">
        <f t="shared" si="143"/>
        <v>0</v>
      </c>
      <c r="AV293">
        <f t="shared" si="144"/>
        <v>1</v>
      </c>
      <c r="AW293">
        <f t="shared" si="145"/>
        <v>0</v>
      </c>
      <c r="AX293">
        <f t="shared" si="146"/>
        <v>0</v>
      </c>
      <c r="AY293">
        <f t="shared" si="147"/>
        <v>0</v>
      </c>
      <c r="AZ293">
        <f t="shared" si="148"/>
        <v>0</v>
      </c>
      <c r="BA293">
        <f t="shared" si="149"/>
        <v>0</v>
      </c>
      <c r="BC293">
        <f t="shared" si="150"/>
        <v>90</v>
      </c>
      <c r="BE293">
        <f t="shared" si="109"/>
        <v>0</v>
      </c>
      <c r="BF293">
        <f t="shared" si="119"/>
        <v>0</v>
      </c>
      <c r="BH293" s="10" t="e">
        <f t="shared" si="110"/>
        <v>#VALUE!</v>
      </c>
    </row>
    <row r="294" spans="1:60" x14ac:dyDescent="0.25">
      <c r="A294">
        <v>291</v>
      </c>
      <c r="B294" s="7">
        <v>91</v>
      </c>
      <c r="C294" t="s">
        <v>944</v>
      </c>
      <c r="D294" t="s">
        <v>945</v>
      </c>
      <c r="E294" s="2" t="str">
        <f t="shared" si="108"/>
        <v>Laura Osborne Kember</v>
      </c>
      <c r="F294" t="s">
        <v>956</v>
      </c>
      <c r="G294" s="8" t="s">
        <v>508</v>
      </c>
      <c r="H294" s="8" t="s">
        <v>509</v>
      </c>
      <c r="I294" t="s">
        <v>974</v>
      </c>
      <c r="J294">
        <v>3994422</v>
      </c>
      <c r="K294" t="s">
        <v>288</v>
      </c>
      <c r="L294" s="3">
        <v>39703</v>
      </c>
      <c r="M294" s="4">
        <f t="shared" si="128"/>
        <v>39703</v>
      </c>
      <c r="N294" s="7" t="str">
        <f>IF(M294&lt;=DATA!B$6,"S",IF(M294&lt;=DATA!B$5,"U20",IF(M294&lt;=DATA!B$4,"U17",IF(M294&lt;=DATA!B$3,"U15",IF(M294&lt;=DATA!B$2,"U13"," ")))))</f>
        <v>U15</v>
      </c>
      <c r="O294" s="7" t="str">
        <f t="shared" si="129"/>
        <v>U17</v>
      </c>
      <c r="P294" s="7" t="str">
        <f t="shared" si="130"/>
        <v>Error</v>
      </c>
      <c r="X294" s="10" t="str">
        <f t="shared" si="131"/>
        <v/>
      </c>
      <c r="AS294" s="7" t="str">
        <f t="shared" ref="AS294:AS301" si="151">IF(K294="U13G","F",IF(K294="U15G","F",IF(K294="u17w","F",IF(K294="U20W","F",IF(K294="SW","F",IF(K294=" "," ","M"))))))</f>
        <v>F</v>
      </c>
      <c r="AT294" s="7">
        <f t="shared" si="142"/>
        <v>0</v>
      </c>
      <c r="AU294" t="b">
        <f t="shared" si="143"/>
        <v>0</v>
      </c>
      <c r="AV294">
        <f t="shared" si="144"/>
        <v>1</v>
      </c>
      <c r="AW294">
        <f t="shared" si="145"/>
        <v>0</v>
      </c>
      <c r="AX294">
        <f t="shared" si="146"/>
        <v>0</v>
      </c>
      <c r="AY294">
        <f t="shared" si="147"/>
        <v>0</v>
      </c>
      <c r="AZ294">
        <f t="shared" si="148"/>
        <v>0</v>
      </c>
      <c r="BA294">
        <f t="shared" si="149"/>
        <v>0</v>
      </c>
      <c r="BC294">
        <f t="shared" si="150"/>
        <v>91</v>
      </c>
      <c r="BE294">
        <f t="shared" si="109"/>
        <v>0</v>
      </c>
      <c r="BF294">
        <f t="shared" si="119"/>
        <v>0</v>
      </c>
      <c r="BH294" s="10" t="e">
        <f t="shared" si="110"/>
        <v>#VALUE!</v>
      </c>
    </row>
    <row r="295" spans="1:60" x14ac:dyDescent="0.25">
      <c r="A295">
        <v>292</v>
      </c>
      <c r="B295" s="7">
        <v>92</v>
      </c>
      <c r="C295" t="s">
        <v>944</v>
      </c>
      <c r="D295" t="s">
        <v>945</v>
      </c>
      <c r="E295" s="2" t="str">
        <f t="shared" si="108"/>
        <v>Laura Osborne Kember</v>
      </c>
      <c r="F295" t="s">
        <v>956</v>
      </c>
      <c r="G295" s="8" t="s">
        <v>508</v>
      </c>
      <c r="H295" s="8" t="s">
        <v>509</v>
      </c>
      <c r="I295" t="s">
        <v>974</v>
      </c>
      <c r="J295">
        <v>3994422</v>
      </c>
      <c r="K295" t="s">
        <v>288</v>
      </c>
      <c r="L295" s="3">
        <v>39703</v>
      </c>
      <c r="M295" s="4">
        <f t="shared" si="128"/>
        <v>39703</v>
      </c>
      <c r="N295" s="7" t="str">
        <f>IF(M295&lt;=DATA!B$6,"S",IF(M295&lt;=DATA!B$5,"U20",IF(M295&lt;=DATA!B$4,"U17",IF(M295&lt;=DATA!B$3,"U15",IF(M295&lt;=DATA!B$2,"U13"," ")))))</f>
        <v>U15</v>
      </c>
      <c r="O295" s="7" t="str">
        <f t="shared" si="129"/>
        <v>U17</v>
      </c>
      <c r="P295" s="7" t="str">
        <f t="shared" si="130"/>
        <v>Error</v>
      </c>
      <c r="X295" s="10" t="str">
        <f t="shared" si="131"/>
        <v/>
      </c>
      <c r="AS295" s="7" t="str">
        <f t="shared" si="151"/>
        <v>F</v>
      </c>
      <c r="AT295" s="7">
        <f t="shared" si="142"/>
        <v>0</v>
      </c>
      <c r="AU295" t="b">
        <f t="shared" si="143"/>
        <v>0</v>
      </c>
      <c r="AV295">
        <f t="shared" si="144"/>
        <v>1</v>
      </c>
      <c r="AW295">
        <f t="shared" si="145"/>
        <v>0</v>
      </c>
      <c r="AX295">
        <f t="shared" si="146"/>
        <v>0</v>
      </c>
      <c r="AY295">
        <f t="shared" si="147"/>
        <v>0</v>
      </c>
      <c r="AZ295">
        <f t="shared" si="148"/>
        <v>0</v>
      </c>
      <c r="BA295">
        <f t="shared" si="149"/>
        <v>0</v>
      </c>
      <c r="BC295">
        <f t="shared" si="150"/>
        <v>92</v>
      </c>
      <c r="BE295">
        <f t="shared" si="109"/>
        <v>0</v>
      </c>
      <c r="BF295">
        <f t="shared" si="119"/>
        <v>0</v>
      </c>
      <c r="BH295" s="10" t="e">
        <f t="shared" si="110"/>
        <v>#VALUE!</v>
      </c>
    </row>
    <row r="296" spans="1:60" x14ac:dyDescent="0.25">
      <c r="A296">
        <v>293</v>
      </c>
      <c r="B296" s="7">
        <v>93</v>
      </c>
      <c r="C296" t="s">
        <v>704</v>
      </c>
      <c r="D296" t="s">
        <v>626</v>
      </c>
      <c r="E296" s="2" t="str">
        <f t="shared" si="108"/>
        <v>Holly Ayling</v>
      </c>
      <c r="F296" t="s">
        <v>650</v>
      </c>
      <c r="G296" s="8" t="s">
        <v>508</v>
      </c>
      <c r="H296" s="8" t="s">
        <v>509</v>
      </c>
      <c r="I296" t="s">
        <v>975</v>
      </c>
      <c r="J296">
        <v>3793258</v>
      </c>
      <c r="K296" t="s">
        <v>288</v>
      </c>
      <c r="L296" s="3">
        <v>39732</v>
      </c>
      <c r="M296" s="4">
        <f t="shared" si="128"/>
        <v>39732</v>
      </c>
      <c r="N296" s="7" t="str">
        <f>IF(M296&lt;=DATA!B$6,"S",IF(M296&lt;=DATA!B$5,"U20",IF(M296&lt;=DATA!B$4,"U17",IF(M296&lt;=DATA!B$3,"U15",IF(M296&lt;=DATA!B$2,"U13"," ")))))</f>
        <v>U15</v>
      </c>
      <c r="O296" s="7" t="str">
        <f t="shared" si="129"/>
        <v>U17</v>
      </c>
      <c r="P296" s="7" t="str">
        <f t="shared" si="130"/>
        <v>Error</v>
      </c>
      <c r="X296" s="10" t="str">
        <f t="shared" si="131"/>
        <v/>
      </c>
      <c r="AS296" s="7" t="str">
        <f t="shared" si="151"/>
        <v>F</v>
      </c>
      <c r="AT296" s="7">
        <f t="shared" si="142"/>
        <v>0</v>
      </c>
      <c r="AU296" t="b">
        <f t="shared" si="143"/>
        <v>0</v>
      </c>
      <c r="AV296">
        <f t="shared" si="144"/>
        <v>1</v>
      </c>
      <c r="AW296">
        <f t="shared" si="145"/>
        <v>0</v>
      </c>
      <c r="AX296">
        <f t="shared" si="146"/>
        <v>0</v>
      </c>
      <c r="AY296">
        <f t="shared" si="147"/>
        <v>0</v>
      </c>
      <c r="AZ296">
        <f t="shared" si="148"/>
        <v>0</v>
      </c>
      <c r="BA296">
        <f t="shared" si="149"/>
        <v>0</v>
      </c>
      <c r="BC296">
        <f t="shared" si="150"/>
        <v>93</v>
      </c>
      <c r="BE296">
        <f t="shared" si="109"/>
        <v>0</v>
      </c>
      <c r="BF296">
        <f t="shared" si="119"/>
        <v>0</v>
      </c>
      <c r="BH296" s="10" t="e">
        <f t="shared" si="110"/>
        <v>#VALUE!</v>
      </c>
    </row>
    <row r="297" spans="1:60" x14ac:dyDescent="0.25">
      <c r="A297">
        <v>294</v>
      </c>
      <c r="B297" s="7">
        <v>94</v>
      </c>
      <c r="C297" t="s">
        <v>707</v>
      </c>
      <c r="D297" t="s">
        <v>946</v>
      </c>
      <c r="E297" s="2" t="str">
        <f t="shared" si="108"/>
        <v>Eloise Crouch Carter</v>
      </c>
      <c r="F297" t="s">
        <v>673</v>
      </c>
      <c r="G297" s="8" t="s">
        <v>508</v>
      </c>
      <c r="H297" s="8" t="s">
        <v>509</v>
      </c>
      <c r="I297" t="s">
        <v>797</v>
      </c>
      <c r="K297" t="s">
        <v>288</v>
      </c>
      <c r="L297" s="3">
        <v>39967</v>
      </c>
      <c r="M297" s="4">
        <f t="shared" si="128"/>
        <v>39967</v>
      </c>
      <c r="N297" s="7" t="str">
        <f>IF(M297&lt;=DATA!B$6,"S",IF(M297&lt;=DATA!B$5,"U20",IF(M297&lt;=DATA!B$4,"U17",IF(M297&lt;=DATA!B$3,"U15",IF(M297&lt;=DATA!B$2,"U13"," ")))))</f>
        <v>U15</v>
      </c>
      <c r="O297" s="7" t="str">
        <f t="shared" si="129"/>
        <v>U17</v>
      </c>
      <c r="P297" s="7" t="str">
        <f t="shared" si="130"/>
        <v>Error</v>
      </c>
      <c r="X297" s="10" t="str">
        <f t="shared" si="131"/>
        <v/>
      </c>
      <c r="AS297" s="7" t="str">
        <f t="shared" si="151"/>
        <v>F</v>
      </c>
      <c r="AT297" s="7">
        <f t="shared" si="142"/>
        <v>0</v>
      </c>
      <c r="AU297" t="b">
        <f t="shared" si="143"/>
        <v>0</v>
      </c>
      <c r="AV297">
        <f t="shared" si="144"/>
        <v>1</v>
      </c>
      <c r="AW297">
        <f t="shared" si="145"/>
        <v>0</v>
      </c>
      <c r="AX297">
        <f t="shared" si="146"/>
        <v>0</v>
      </c>
      <c r="AY297">
        <f t="shared" si="147"/>
        <v>0</v>
      </c>
      <c r="AZ297">
        <f t="shared" si="148"/>
        <v>0</v>
      </c>
      <c r="BA297">
        <f t="shared" si="149"/>
        <v>0</v>
      </c>
      <c r="BC297">
        <f t="shared" si="150"/>
        <v>94</v>
      </c>
      <c r="BE297">
        <f t="shared" si="109"/>
        <v>0</v>
      </c>
      <c r="BF297">
        <f t="shared" si="119"/>
        <v>0</v>
      </c>
      <c r="BH297" s="10" t="e">
        <f t="shared" si="110"/>
        <v>#VALUE!</v>
      </c>
    </row>
    <row r="298" spans="1:60" x14ac:dyDescent="0.25">
      <c r="A298">
        <v>295</v>
      </c>
      <c r="B298" s="7">
        <v>95</v>
      </c>
      <c r="C298" t="s">
        <v>711</v>
      </c>
      <c r="D298" t="s">
        <v>712</v>
      </c>
      <c r="E298" s="2" t="str">
        <f t="shared" si="108"/>
        <v>Jess Lamprell</v>
      </c>
      <c r="F298" t="s">
        <v>666</v>
      </c>
      <c r="G298" s="8" t="s">
        <v>508</v>
      </c>
      <c r="H298" s="8" t="s">
        <v>509</v>
      </c>
      <c r="I298" t="s">
        <v>666</v>
      </c>
      <c r="J298">
        <v>3940086</v>
      </c>
      <c r="K298" t="s">
        <v>288</v>
      </c>
      <c r="L298" s="3">
        <v>39758</v>
      </c>
      <c r="M298" s="4">
        <f t="shared" si="128"/>
        <v>39758</v>
      </c>
      <c r="N298" s="7" t="str">
        <f>IF(M298&lt;=DATA!B$6,"S",IF(M298&lt;=DATA!B$5,"U20",IF(M298&lt;=DATA!B$4,"U17",IF(M298&lt;=DATA!B$3,"U15",IF(M298&lt;=DATA!B$2,"U13"," ")))))</f>
        <v>U15</v>
      </c>
      <c r="O298" s="7" t="str">
        <f t="shared" si="129"/>
        <v>U17</v>
      </c>
      <c r="P298" s="7" t="str">
        <f t="shared" si="130"/>
        <v>Error</v>
      </c>
      <c r="X298" s="10" t="str">
        <f t="shared" si="131"/>
        <v/>
      </c>
      <c r="AS298" s="7" t="str">
        <f t="shared" si="151"/>
        <v>F</v>
      </c>
      <c r="AT298" s="7">
        <f t="shared" si="142"/>
        <v>0</v>
      </c>
      <c r="AU298" t="b">
        <f t="shared" si="143"/>
        <v>0</v>
      </c>
      <c r="AV298">
        <f t="shared" si="144"/>
        <v>1</v>
      </c>
      <c r="AW298">
        <f t="shared" si="145"/>
        <v>0</v>
      </c>
      <c r="AX298">
        <f t="shared" si="146"/>
        <v>0</v>
      </c>
      <c r="AY298">
        <f t="shared" si="147"/>
        <v>0</v>
      </c>
      <c r="AZ298">
        <f t="shared" si="148"/>
        <v>0</v>
      </c>
      <c r="BA298">
        <f t="shared" si="149"/>
        <v>0</v>
      </c>
      <c r="BC298">
        <f t="shared" si="150"/>
        <v>95</v>
      </c>
      <c r="BE298">
        <f t="shared" si="109"/>
        <v>0</v>
      </c>
      <c r="BF298">
        <f t="shared" si="119"/>
        <v>0</v>
      </c>
      <c r="BH298" s="10" t="e">
        <f t="shared" si="110"/>
        <v>#VALUE!</v>
      </c>
    </row>
    <row r="299" spans="1:60" x14ac:dyDescent="0.25">
      <c r="A299">
        <v>296</v>
      </c>
      <c r="B299" s="7">
        <v>96</v>
      </c>
      <c r="C299" t="s">
        <v>947</v>
      </c>
      <c r="D299" t="s">
        <v>948</v>
      </c>
      <c r="E299" s="2" t="str">
        <f t="shared" si="108"/>
        <v>Gabriella Olaniyan</v>
      </c>
      <c r="F299" t="s">
        <v>661</v>
      </c>
      <c r="G299" s="8" t="s">
        <v>508</v>
      </c>
      <c r="H299" s="8" t="s">
        <v>509</v>
      </c>
      <c r="I299" t="s">
        <v>842</v>
      </c>
      <c r="K299" t="s">
        <v>288</v>
      </c>
      <c r="L299" s="3">
        <v>39992</v>
      </c>
      <c r="M299" s="4">
        <f t="shared" si="128"/>
        <v>39992</v>
      </c>
      <c r="N299" s="7" t="str">
        <f>IF(M299&lt;=DATA!B$6,"S",IF(M299&lt;=DATA!B$5,"U20",IF(M299&lt;=DATA!B$4,"U17",IF(M299&lt;=DATA!B$3,"U15",IF(M299&lt;=DATA!B$2,"U13"," ")))))</f>
        <v>U15</v>
      </c>
      <c r="O299" s="7" t="str">
        <f t="shared" si="129"/>
        <v>U17</v>
      </c>
      <c r="P299" s="7" t="str">
        <f t="shared" si="130"/>
        <v>Error</v>
      </c>
      <c r="X299" s="10" t="str">
        <f t="shared" si="131"/>
        <v/>
      </c>
      <c r="AS299" s="7" t="str">
        <f t="shared" si="151"/>
        <v>F</v>
      </c>
      <c r="AT299" s="7">
        <f t="shared" si="142"/>
        <v>0</v>
      </c>
      <c r="AU299" t="b">
        <f t="shared" si="143"/>
        <v>0</v>
      </c>
      <c r="AV299">
        <f t="shared" si="144"/>
        <v>1</v>
      </c>
      <c r="AW299">
        <f t="shared" si="145"/>
        <v>0</v>
      </c>
      <c r="AX299">
        <f t="shared" si="146"/>
        <v>0</v>
      </c>
      <c r="AY299">
        <f t="shared" si="147"/>
        <v>0</v>
      </c>
      <c r="AZ299">
        <f t="shared" si="148"/>
        <v>0</v>
      </c>
      <c r="BA299">
        <f t="shared" si="149"/>
        <v>0</v>
      </c>
      <c r="BC299">
        <f t="shared" si="150"/>
        <v>96</v>
      </c>
      <c r="BE299">
        <f t="shared" si="109"/>
        <v>0</v>
      </c>
      <c r="BF299">
        <f t="shared" si="119"/>
        <v>0</v>
      </c>
      <c r="BH299" s="10" t="e">
        <f t="shared" si="110"/>
        <v>#VALUE!</v>
      </c>
    </row>
    <row r="300" spans="1:60" x14ac:dyDescent="0.25">
      <c r="A300">
        <v>297</v>
      </c>
      <c r="B300" s="7">
        <v>97</v>
      </c>
      <c r="C300" t="s">
        <v>719</v>
      </c>
      <c r="D300" t="s">
        <v>761</v>
      </c>
      <c r="E300" s="2" t="str">
        <f t="shared" si="108"/>
        <v>Isla Partridge-Kulczynski</v>
      </c>
      <c r="F300" t="s">
        <v>649</v>
      </c>
      <c r="G300" s="8" t="s">
        <v>508</v>
      </c>
      <c r="H300" s="8" t="s">
        <v>509</v>
      </c>
      <c r="I300" t="s">
        <v>969</v>
      </c>
      <c r="J300">
        <v>3934992</v>
      </c>
      <c r="K300" t="s">
        <v>288</v>
      </c>
      <c r="L300" s="3">
        <v>40056</v>
      </c>
      <c r="M300" s="4">
        <f t="shared" ref="M300:M323" si="152">L300</f>
        <v>40056</v>
      </c>
      <c r="N300" s="7" t="str">
        <f>IF(M300&lt;=DATA!B$6,"S",IF(M300&lt;=DATA!B$5,"U20",IF(M300&lt;=DATA!B$4,"U17",IF(M300&lt;=DATA!B$3,"U15",IF(M300&lt;=DATA!B$2,"U13"," ")))))</f>
        <v>U15</v>
      </c>
      <c r="O300" s="7" t="str">
        <f t="shared" si="129"/>
        <v>U17</v>
      </c>
      <c r="P300" s="7" t="str">
        <f t="shared" ref="P300:P348" si="153">IF(N300=" "," ",IF(N300=O300,"OK","Error"))</f>
        <v>Error</v>
      </c>
      <c r="X300" s="10" t="str">
        <f t="shared" si="131"/>
        <v/>
      </c>
      <c r="AS300" s="7" t="str">
        <f t="shared" si="151"/>
        <v>F</v>
      </c>
      <c r="AT300" s="7">
        <f t="shared" si="142"/>
        <v>0</v>
      </c>
      <c r="AU300" t="b">
        <f t="shared" si="143"/>
        <v>0</v>
      </c>
      <c r="AV300">
        <f t="shared" si="144"/>
        <v>1</v>
      </c>
      <c r="AW300">
        <f t="shared" si="145"/>
        <v>0</v>
      </c>
      <c r="AX300">
        <f t="shared" si="146"/>
        <v>0</v>
      </c>
      <c r="AY300">
        <f t="shared" si="147"/>
        <v>0</v>
      </c>
      <c r="AZ300">
        <f t="shared" si="148"/>
        <v>0</v>
      </c>
      <c r="BA300">
        <f t="shared" si="149"/>
        <v>0</v>
      </c>
      <c r="BC300">
        <f t="shared" si="150"/>
        <v>97</v>
      </c>
      <c r="BE300">
        <f t="shared" si="109"/>
        <v>0</v>
      </c>
      <c r="BF300">
        <f t="shared" si="119"/>
        <v>0</v>
      </c>
      <c r="BH300" s="10" t="e">
        <f t="shared" si="110"/>
        <v>#VALUE!</v>
      </c>
    </row>
    <row r="301" spans="1:60" x14ac:dyDescent="0.25">
      <c r="A301">
        <v>298</v>
      </c>
      <c r="B301" s="7">
        <v>98</v>
      </c>
      <c r="C301" t="s">
        <v>726</v>
      </c>
      <c r="D301" t="s">
        <v>517</v>
      </c>
      <c r="E301" s="2" t="str">
        <f t="shared" si="108"/>
        <v>Ines Green</v>
      </c>
      <c r="F301" t="s">
        <v>649</v>
      </c>
      <c r="G301" s="8" t="s">
        <v>508</v>
      </c>
      <c r="H301" s="8" t="s">
        <v>26</v>
      </c>
      <c r="I301" s="2" t="s">
        <v>26</v>
      </c>
      <c r="J301">
        <v>3658629</v>
      </c>
      <c r="K301" t="s">
        <v>412</v>
      </c>
      <c r="L301" s="3">
        <v>38639</v>
      </c>
      <c r="M301" s="4">
        <f t="shared" si="152"/>
        <v>38639</v>
      </c>
      <c r="N301" s="7" t="str">
        <f>IF(M301&lt;=DATA!B$6,"S",IF(M301&lt;=DATA!B$5,"U20",IF(M301&lt;=DATA!B$4,"U17",IF(M301&lt;=DATA!B$3,"U15",IF(M301&lt;=DATA!B$2,"U13"," ")))))</f>
        <v>U20</v>
      </c>
      <c r="O301" s="7" t="str">
        <f t="shared" si="129"/>
        <v>U20</v>
      </c>
      <c r="P301" s="7" t="str">
        <f t="shared" si="153"/>
        <v>OK</v>
      </c>
      <c r="X301" s="10" t="str">
        <f t="shared" si="131"/>
        <v/>
      </c>
      <c r="AS301" s="7" t="str">
        <f t="shared" si="151"/>
        <v>F</v>
      </c>
      <c r="AT301" s="7">
        <f t="shared" si="142"/>
        <v>0</v>
      </c>
      <c r="AU301" t="b">
        <f t="shared" si="143"/>
        <v>0</v>
      </c>
      <c r="AV301">
        <f t="shared" si="144"/>
        <v>0</v>
      </c>
      <c r="AW301">
        <f t="shared" si="145"/>
        <v>0</v>
      </c>
      <c r="AX301">
        <f t="shared" si="146"/>
        <v>0</v>
      </c>
      <c r="AY301">
        <f t="shared" si="147"/>
        <v>0</v>
      </c>
      <c r="AZ301">
        <f t="shared" si="148"/>
        <v>0</v>
      </c>
      <c r="BA301">
        <f t="shared" si="149"/>
        <v>0</v>
      </c>
      <c r="BC301">
        <f t="shared" si="150"/>
        <v>98</v>
      </c>
      <c r="BE301">
        <f t="shared" si="109"/>
        <v>0</v>
      </c>
      <c r="BF301">
        <f t="shared" si="119"/>
        <v>0</v>
      </c>
      <c r="BH301" s="10" t="e">
        <f t="shared" si="110"/>
        <v>#VALUE!</v>
      </c>
    </row>
    <row r="302" spans="1:60" x14ac:dyDescent="0.25">
      <c r="A302">
        <v>299</v>
      </c>
      <c r="B302" s="7">
        <v>99</v>
      </c>
      <c r="C302" t="s">
        <v>728</v>
      </c>
      <c r="D302" t="s">
        <v>729</v>
      </c>
      <c r="E302" s="2" t="str">
        <f t="shared" si="108"/>
        <v>Olivia Hyndman</v>
      </c>
      <c r="F302" t="s">
        <v>650</v>
      </c>
      <c r="G302" s="8" t="s">
        <v>508</v>
      </c>
      <c r="H302" s="8" t="s">
        <v>509</v>
      </c>
      <c r="I302" t="s">
        <v>658</v>
      </c>
      <c r="J302">
        <v>3793256</v>
      </c>
      <c r="K302" t="s">
        <v>412</v>
      </c>
      <c r="L302" s="3">
        <v>38653</v>
      </c>
      <c r="M302" s="4">
        <f t="shared" si="152"/>
        <v>38653</v>
      </c>
      <c r="N302" s="7" t="str">
        <f>IF(M302&lt;=DATA!B$6,"S",IF(M302&lt;=DATA!B$5,"U20",IF(M302&lt;=DATA!B$4,"U17",IF(M302&lt;=DATA!B$3,"U15",IF(M302&lt;=DATA!B$2,"U13"," ")))))</f>
        <v>U20</v>
      </c>
      <c r="O302" s="7" t="str">
        <f t="shared" si="129"/>
        <v>U20</v>
      </c>
      <c r="P302" s="7" t="str">
        <f t="shared" si="153"/>
        <v>OK</v>
      </c>
      <c r="X302" s="10" t="str">
        <f t="shared" si="131"/>
        <v/>
      </c>
      <c r="AS302" s="7" t="str">
        <f t="shared" ref="AS302:AS365" si="154">IF(K302="U13G","F",IF(K302="U15G","F",IF(K302="u17w","F",IF(K302="U20W","F",IF(K302="SW","F",IF(K302=" "," ","M"))))))</f>
        <v>F</v>
      </c>
      <c r="AT302" s="7">
        <f t="shared" ref="AT302:AT365" si="155">SUM(Y302:AR302)-AU302</f>
        <v>0</v>
      </c>
      <c r="AU302" t="b">
        <f t="shared" ref="AU302:AU365" si="156">IF(AV302=1,IF(AE302=1,IF(AF302=1,1)))</f>
        <v>0</v>
      </c>
      <c r="AV302">
        <f t="shared" ref="AV302:AV365" si="157">IF(N302="u13",1,IF(N302="u15",1,0))</f>
        <v>0</v>
      </c>
      <c r="AW302">
        <f t="shared" ref="AW302:AW365" si="158">IF(AT302=1,1,0)</f>
        <v>0</v>
      </c>
      <c r="AX302">
        <f t="shared" ref="AX302:AX365" si="159">IF(AT302=2,1,0)</f>
        <v>0</v>
      </c>
      <c r="AY302">
        <f t="shared" ref="AY302:AY365" si="160">IF(AT302=3,1,0)</f>
        <v>0</v>
      </c>
      <c r="AZ302">
        <f t="shared" ref="AZ302:AZ365" si="161">IF(AT302=4,1,0)</f>
        <v>0</v>
      </c>
      <c r="BA302">
        <f t="shared" ref="BA302:BA365" si="162">IF(AT302=5,1,0)</f>
        <v>0</v>
      </c>
      <c r="BC302">
        <f t="shared" ref="BC302:BC365" si="163">B302</f>
        <v>99</v>
      </c>
      <c r="BE302">
        <f t="shared" ref="BE302:BE365" si="164">IF(BD302=" ",0,IF(B302=0,1,0))</f>
        <v>0</v>
      </c>
      <c r="BF302">
        <f t="shared" ref="BF302:BF365" si="165">IF(S302="Y",1,0)</f>
        <v>0</v>
      </c>
      <c r="BH302" s="10" t="e">
        <f t="shared" si="110"/>
        <v>#VALUE!</v>
      </c>
    </row>
    <row r="303" spans="1:60" x14ac:dyDescent="0.25">
      <c r="A303">
        <v>300</v>
      </c>
      <c r="B303" s="7">
        <v>100</v>
      </c>
      <c r="C303" t="s">
        <v>689</v>
      </c>
      <c r="D303" t="s">
        <v>723</v>
      </c>
      <c r="E303" s="2" t="str">
        <f t="shared" si="108"/>
        <v>Amelie Crabb</v>
      </c>
      <c r="F303" t="s">
        <v>653</v>
      </c>
      <c r="G303" s="8" t="s">
        <v>508</v>
      </c>
      <c r="H303" s="8" t="s">
        <v>509</v>
      </c>
      <c r="I303" t="s">
        <v>976</v>
      </c>
      <c r="J303">
        <v>3376307</v>
      </c>
      <c r="K303" t="s">
        <v>412</v>
      </c>
      <c r="L303" s="3">
        <v>39222</v>
      </c>
      <c r="M303" s="4">
        <f t="shared" si="152"/>
        <v>39222</v>
      </c>
      <c r="N303" s="7" t="str">
        <f>IF(M303&lt;=DATA!B$6,"S",IF(M303&lt;=DATA!B$5,"U20",IF(M303&lt;=DATA!B$4,"U17",IF(M303&lt;=DATA!B$3,"U15",IF(M303&lt;=DATA!B$2,"U13"," ")))))</f>
        <v>U17</v>
      </c>
      <c r="O303" s="7" t="str">
        <f t="shared" si="129"/>
        <v>U20</v>
      </c>
      <c r="P303" s="7" t="str">
        <f t="shared" si="153"/>
        <v>Error</v>
      </c>
      <c r="X303" s="10" t="str">
        <f t="shared" si="131"/>
        <v/>
      </c>
      <c r="AS303" s="7" t="str">
        <f t="shared" si="154"/>
        <v>F</v>
      </c>
      <c r="AT303" s="7">
        <f t="shared" si="155"/>
        <v>0</v>
      </c>
      <c r="AU303" t="b">
        <f t="shared" si="156"/>
        <v>0</v>
      </c>
      <c r="AV303">
        <f t="shared" si="157"/>
        <v>0</v>
      </c>
      <c r="AW303">
        <f t="shared" si="158"/>
        <v>0</v>
      </c>
      <c r="AX303">
        <f t="shared" si="159"/>
        <v>0</v>
      </c>
      <c r="AY303">
        <f t="shared" si="160"/>
        <v>0</v>
      </c>
      <c r="AZ303">
        <f t="shared" si="161"/>
        <v>0</v>
      </c>
      <c r="BA303">
        <f t="shared" si="162"/>
        <v>0</v>
      </c>
      <c r="BC303">
        <f t="shared" si="163"/>
        <v>100</v>
      </c>
      <c r="BE303">
        <f t="shared" si="164"/>
        <v>0</v>
      </c>
      <c r="BF303">
        <f t="shared" si="165"/>
        <v>0</v>
      </c>
      <c r="BH303" s="10" t="e">
        <f t="shared" si="110"/>
        <v>#VALUE!</v>
      </c>
    </row>
    <row r="304" spans="1:60" x14ac:dyDescent="0.25">
      <c r="A304">
        <v>301</v>
      </c>
      <c r="B304" s="7">
        <v>101</v>
      </c>
      <c r="C304" s="2" t="s">
        <v>26</v>
      </c>
      <c r="D304" s="2" t="s">
        <v>26</v>
      </c>
      <c r="E304" s="2" t="str">
        <f t="shared" si="108"/>
        <v xml:space="preserve"> </v>
      </c>
      <c r="F304" s="2" t="s">
        <v>26</v>
      </c>
      <c r="G304" s="8" t="s">
        <v>26</v>
      </c>
      <c r="H304" s="8" t="s">
        <v>26</v>
      </c>
      <c r="I304" s="2" t="s">
        <v>26</v>
      </c>
      <c r="J304" s="2" t="s">
        <v>26</v>
      </c>
      <c r="K304" s="2" t="s">
        <v>26</v>
      </c>
      <c r="L304" s="127" t="s">
        <v>26</v>
      </c>
      <c r="M304" s="4" t="str">
        <f t="shared" si="152"/>
        <v/>
      </c>
      <c r="N304" s="7" t="str">
        <f>IF(M304&lt;=DATA!B$6,"S",IF(M304&lt;=DATA!B$5,"U20",IF(M304&lt;=DATA!B$4,"U17",IF(M304&lt;=DATA!B$3,"U15",IF(M304&lt;=DATA!B$2,"U13"," ")))))</f>
        <v xml:space="preserve"> </v>
      </c>
      <c r="O304" s="7" t="str">
        <f t="shared" si="129"/>
        <v/>
      </c>
      <c r="P304" s="7" t="str">
        <f t="shared" si="153"/>
        <v xml:space="preserve"> </v>
      </c>
      <c r="AS304" s="7" t="str">
        <f t="shared" si="154"/>
        <v>M</v>
      </c>
      <c r="AT304" s="7">
        <f t="shared" si="155"/>
        <v>0</v>
      </c>
      <c r="AU304" t="b">
        <f t="shared" si="156"/>
        <v>0</v>
      </c>
      <c r="AV304">
        <f t="shared" si="157"/>
        <v>0</v>
      </c>
      <c r="AW304">
        <f t="shared" si="158"/>
        <v>0</v>
      </c>
      <c r="AX304">
        <f t="shared" si="159"/>
        <v>0</v>
      </c>
      <c r="AY304">
        <f t="shared" si="160"/>
        <v>0</v>
      </c>
      <c r="AZ304">
        <f t="shared" si="161"/>
        <v>0</v>
      </c>
      <c r="BA304">
        <f t="shared" si="162"/>
        <v>0</v>
      </c>
      <c r="BC304">
        <f t="shared" si="163"/>
        <v>101</v>
      </c>
      <c r="BE304">
        <f t="shared" si="164"/>
        <v>0</v>
      </c>
      <c r="BF304">
        <f t="shared" si="165"/>
        <v>0</v>
      </c>
      <c r="BH304" s="10">
        <f t="shared" si="110"/>
        <v>0</v>
      </c>
    </row>
    <row r="305" spans="1:60" x14ac:dyDescent="0.25">
      <c r="A305">
        <v>302</v>
      </c>
      <c r="B305" s="7">
        <v>102</v>
      </c>
      <c r="C305" t="s">
        <v>730</v>
      </c>
      <c r="D305" t="s">
        <v>731</v>
      </c>
      <c r="E305" s="2" t="str">
        <f t="shared" si="108"/>
        <v>Lauren Squirrell</v>
      </c>
      <c r="F305" t="s">
        <v>649</v>
      </c>
      <c r="G305" s="8" t="s">
        <v>508</v>
      </c>
      <c r="H305" s="8" t="s">
        <v>509</v>
      </c>
      <c r="I305" t="s">
        <v>801</v>
      </c>
      <c r="J305">
        <v>3249910</v>
      </c>
      <c r="K305" t="s">
        <v>412</v>
      </c>
      <c r="L305" s="3">
        <v>38767</v>
      </c>
      <c r="M305" s="4">
        <f t="shared" si="152"/>
        <v>38767</v>
      </c>
      <c r="N305" s="7" t="str">
        <f>IF(M305&lt;=DATA!B$6,"S",IF(M305&lt;=DATA!B$5,"U20",IF(M305&lt;=DATA!B$4,"U17",IF(M305&lt;=DATA!B$3,"U15",IF(M305&lt;=DATA!B$2,"U13"," ")))))</f>
        <v>U20</v>
      </c>
      <c r="O305" s="7" t="str">
        <f t="shared" si="129"/>
        <v>U20</v>
      </c>
      <c r="P305" s="7" t="str">
        <f t="shared" si="153"/>
        <v>OK</v>
      </c>
      <c r="AS305" s="7" t="str">
        <f t="shared" si="154"/>
        <v>F</v>
      </c>
      <c r="AT305" s="7">
        <f t="shared" si="155"/>
        <v>0</v>
      </c>
      <c r="AU305" t="b">
        <f t="shared" si="156"/>
        <v>0</v>
      </c>
      <c r="AV305">
        <f t="shared" si="157"/>
        <v>0</v>
      </c>
      <c r="AW305">
        <f t="shared" si="158"/>
        <v>0</v>
      </c>
      <c r="AX305">
        <f t="shared" si="159"/>
        <v>0</v>
      </c>
      <c r="AY305">
        <f t="shared" si="160"/>
        <v>0</v>
      </c>
      <c r="AZ305">
        <f t="shared" si="161"/>
        <v>0</v>
      </c>
      <c r="BA305">
        <f t="shared" si="162"/>
        <v>0</v>
      </c>
      <c r="BC305">
        <f t="shared" si="163"/>
        <v>102</v>
      </c>
      <c r="BE305">
        <f t="shared" si="164"/>
        <v>0</v>
      </c>
      <c r="BF305">
        <f t="shared" si="165"/>
        <v>0</v>
      </c>
      <c r="BH305" s="10">
        <f t="shared" si="110"/>
        <v>0</v>
      </c>
    </row>
    <row r="306" spans="1:60" x14ac:dyDescent="0.25">
      <c r="A306">
        <v>303</v>
      </c>
      <c r="B306" s="7">
        <v>103</v>
      </c>
      <c r="C306" s="2" t="s">
        <v>26</v>
      </c>
      <c r="D306" s="2" t="s">
        <v>26</v>
      </c>
      <c r="E306" s="2" t="str">
        <f t="shared" si="108"/>
        <v xml:space="preserve"> </v>
      </c>
      <c r="F306" s="2" t="s">
        <v>26</v>
      </c>
      <c r="G306" s="8" t="s">
        <v>26</v>
      </c>
      <c r="H306" s="8" t="s">
        <v>26</v>
      </c>
      <c r="I306" s="2" t="s">
        <v>26</v>
      </c>
      <c r="J306" s="2" t="s">
        <v>26</v>
      </c>
      <c r="K306" s="2" t="s">
        <v>26</v>
      </c>
      <c r="L306" s="127" t="s">
        <v>26</v>
      </c>
      <c r="M306" s="4" t="str">
        <f t="shared" si="152"/>
        <v/>
      </c>
      <c r="N306" s="7" t="str">
        <f>IF(M306&lt;=DATA!B$6,"S",IF(M306&lt;=DATA!B$5,"U20",IF(M306&lt;=DATA!B$4,"U17",IF(M306&lt;=DATA!B$3,"U15",IF(M306&lt;=DATA!B$2,"U13"," ")))))</f>
        <v xml:space="preserve"> </v>
      </c>
      <c r="O306" s="7" t="str">
        <f t="shared" si="129"/>
        <v/>
      </c>
      <c r="P306" s="7" t="str">
        <f t="shared" si="153"/>
        <v xml:space="preserve"> </v>
      </c>
      <c r="AS306" s="7" t="str">
        <f t="shared" si="154"/>
        <v>M</v>
      </c>
      <c r="AT306" s="7">
        <f t="shared" si="155"/>
        <v>0</v>
      </c>
      <c r="AU306" t="b">
        <f t="shared" si="156"/>
        <v>0</v>
      </c>
      <c r="AV306">
        <f t="shared" si="157"/>
        <v>0</v>
      </c>
      <c r="AW306">
        <f t="shared" si="158"/>
        <v>0</v>
      </c>
      <c r="AX306">
        <f t="shared" si="159"/>
        <v>0</v>
      </c>
      <c r="AY306">
        <f t="shared" si="160"/>
        <v>0</v>
      </c>
      <c r="AZ306">
        <f t="shared" si="161"/>
        <v>0</v>
      </c>
      <c r="BA306">
        <f t="shared" si="162"/>
        <v>0</v>
      </c>
      <c r="BC306">
        <f t="shared" si="163"/>
        <v>103</v>
      </c>
      <c r="BE306">
        <f t="shared" si="164"/>
        <v>0</v>
      </c>
      <c r="BF306">
        <f t="shared" si="165"/>
        <v>0</v>
      </c>
      <c r="BH306" s="10">
        <f t="shared" si="110"/>
        <v>0</v>
      </c>
    </row>
    <row r="307" spans="1:60" x14ac:dyDescent="0.25">
      <c r="A307">
        <v>304</v>
      </c>
      <c r="B307" s="7">
        <v>104</v>
      </c>
      <c r="C307" t="s">
        <v>703</v>
      </c>
      <c r="D307" t="s">
        <v>789</v>
      </c>
      <c r="E307" s="2" t="str">
        <f t="shared" si="108"/>
        <v>Ruby Vinton</v>
      </c>
      <c r="F307" t="s">
        <v>791</v>
      </c>
      <c r="G307" s="8" t="s">
        <v>508</v>
      </c>
      <c r="H307" s="8" t="s">
        <v>26</v>
      </c>
      <c r="I307" s="2" t="s">
        <v>26</v>
      </c>
      <c r="J307">
        <v>3672570</v>
      </c>
      <c r="K307" t="s">
        <v>412</v>
      </c>
      <c r="L307" s="3">
        <v>38936</v>
      </c>
      <c r="M307" s="4">
        <f t="shared" si="152"/>
        <v>38936</v>
      </c>
      <c r="N307" s="7" t="str">
        <f>IF(M307&lt;=DATA!B$6,"S",IF(M307&lt;=DATA!B$5,"U20",IF(M307&lt;=DATA!B$4,"U17",IF(M307&lt;=DATA!B$3,"U15",IF(M307&lt;=DATA!B$2,"U13"," ")))))</f>
        <v>U20</v>
      </c>
      <c r="O307" s="7" t="str">
        <f t="shared" si="129"/>
        <v>U20</v>
      </c>
      <c r="P307" s="7" t="str">
        <f t="shared" si="153"/>
        <v>OK</v>
      </c>
      <c r="AS307" s="7" t="str">
        <f t="shared" si="154"/>
        <v>F</v>
      </c>
      <c r="AT307" s="7">
        <f t="shared" si="155"/>
        <v>0</v>
      </c>
      <c r="AU307" t="b">
        <f t="shared" si="156"/>
        <v>0</v>
      </c>
      <c r="AV307">
        <f t="shared" si="157"/>
        <v>0</v>
      </c>
      <c r="AW307">
        <f t="shared" si="158"/>
        <v>0</v>
      </c>
      <c r="AX307">
        <f t="shared" si="159"/>
        <v>0</v>
      </c>
      <c r="AY307">
        <f t="shared" si="160"/>
        <v>0</v>
      </c>
      <c r="AZ307">
        <f t="shared" si="161"/>
        <v>0</v>
      </c>
      <c r="BA307">
        <f t="shared" si="162"/>
        <v>0</v>
      </c>
      <c r="BC307">
        <f t="shared" si="163"/>
        <v>104</v>
      </c>
      <c r="BE307">
        <f t="shared" si="164"/>
        <v>0</v>
      </c>
      <c r="BF307">
        <f t="shared" si="165"/>
        <v>0</v>
      </c>
      <c r="BH307" s="10">
        <f t="shared" si="110"/>
        <v>0</v>
      </c>
    </row>
    <row r="308" spans="1:60" x14ac:dyDescent="0.25">
      <c r="A308">
        <v>305</v>
      </c>
      <c r="B308" s="7">
        <v>105</v>
      </c>
      <c r="C308" s="2" t="s">
        <v>26</v>
      </c>
      <c r="D308" s="2" t="s">
        <v>26</v>
      </c>
      <c r="E308" s="2" t="str">
        <f t="shared" si="108"/>
        <v xml:space="preserve"> </v>
      </c>
      <c r="F308" s="2" t="s">
        <v>26</v>
      </c>
      <c r="G308" s="8" t="s">
        <v>26</v>
      </c>
      <c r="H308" s="8" t="s">
        <v>26</v>
      </c>
      <c r="I308" s="2" t="s">
        <v>26</v>
      </c>
      <c r="J308" s="2" t="s">
        <v>26</v>
      </c>
      <c r="K308" s="2" t="s">
        <v>26</v>
      </c>
      <c r="L308" s="127" t="s">
        <v>26</v>
      </c>
      <c r="M308" s="4" t="str">
        <f t="shared" si="152"/>
        <v/>
      </c>
      <c r="N308" s="7" t="str">
        <f>IF(M308&lt;=DATA!B$6,"S",IF(M308&lt;=DATA!B$5,"U20",IF(M308&lt;=DATA!B$4,"U17",IF(M308&lt;=DATA!B$3,"U15",IF(M308&lt;=DATA!B$2,"U13"," ")))))</f>
        <v xml:space="preserve"> </v>
      </c>
      <c r="O308" s="7" t="str">
        <f t="shared" si="129"/>
        <v/>
      </c>
      <c r="P308" s="7" t="str">
        <f t="shared" si="153"/>
        <v xml:space="preserve"> </v>
      </c>
      <c r="AS308" s="7" t="str">
        <f t="shared" si="154"/>
        <v>M</v>
      </c>
      <c r="AT308" s="7">
        <f t="shared" si="155"/>
        <v>0</v>
      </c>
      <c r="AU308" t="b">
        <f t="shared" si="156"/>
        <v>0</v>
      </c>
      <c r="AV308">
        <f t="shared" si="157"/>
        <v>0</v>
      </c>
      <c r="AW308">
        <f t="shared" si="158"/>
        <v>0</v>
      </c>
      <c r="AX308">
        <f t="shared" si="159"/>
        <v>0</v>
      </c>
      <c r="AY308">
        <f t="shared" si="160"/>
        <v>0</v>
      </c>
      <c r="AZ308">
        <f t="shared" si="161"/>
        <v>0</v>
      </c>
      <c r="BA308">
        <f t="shared" si="162"/>
        <v>0</v>
      </c>
      <c r="BC308">
        <f t="shared" si="163"/>
        <v>105</v>
      </c>
      <c r="BE308">
        <f t="shared" si="164"/>
        <v>0</v>
      </c>
      <c r="BF308">
        <f t="shared" si="165"/>
        <v>0</v>
      </c>
      <c r="BH308" s="10">
        <f t="shared" si="110"/>
        <v>0</v>
      </c>
    </row>
    <row r="309" spans="1:60" x14ac:dyDescent="0.25">
      <c r="A309">
        <v>306</v>
      </c>
      <c r="B309" s="7">
        <v>106</v>
      </c>
      <c r="C309" s="2" t="s">
        <v>26</v>
      </c>
      <c r="D309" s="2" t="s">
        <v>26</v>
      </c>
      <c r="E309" s="2" t="str">
        <f t="shared" si="108"/>
        <v xml:space="preserve"> </v>
      </c>
      <c r="F309" s="2" t="s">
        <v>26</v>
      </c>
      <c r="G309" s="8" t="s">
        <v>26</v>
      </c>
      <c r="H309" s="8" t="s">
        <v>26</v>
      </c>
      <c r="I309" s="2" t="s">
        <v>26</v>
      </c>
      <c r="J309" s="2" t="s">
        <v>26</v>
      </c>
      <c r="K309" s="2" t="s">
        <v>26</v>
      </c>
      <c r="L309" s="127" t="s">
        <v>26</v>
      </c>
      <c r="M309" s="4" t="str">
        <f t="shared" si="152"/>
        <v/>
      </c>
      <c r="N309" s="7" t="str">
        <f>IF(M309&lt;=DATA!B$6,"S",IF(M309&lt;=DATA!B$5,"U20",IF(M309&lt;=DATA!B$4,"U17",IF(M309&lt;=DATA!B$3,"U15",IF(M309&lt;=DATA!B$2,"U13"," ")))))</f>
        <v xml:space="preserve"> </v>
      </c>
      <c r="O309" s="7" t="str">
        <f t="shared" si="129"/>
        <v/>
      </c>
      <c r="P309" s="7" t="str">
        <f t="shared" si="153"/>
        <v xml:space="preserve"> </v>
      </c>
      <c r="AS309" s="7" t="str">
        <f t="shared" si="154"/>
        <v>M</v>
      </c>
      <c r="AT309" s="7">
        <f t="shared" si="155"/>
        <v>0</v>
      </c>
      <c r="AU309" t="b">
        <f t="shared" si="156"/>
        <v>0</v>
      </c>
      <c r="AV309">
        <f t="shared" si="157"/>
        <v>0</v>
      </c>
      <c r="AW309">
        <f t="shared" si="158"/>
        <v>0</v>
      </c>
      <c r="AX309">
        <f t="shared" si="159"/>
        <v>0</v>
      </c>
      <c r="AY309">
        <f t="shared" si="160"/>
        <v>0</v>
      </c>
      <c r="AZ309">
        <f t="shared" si="161"/>
        <v>0</v>
      </c>
      <c r="BA309">
        <f t="shared" si="162"/>
        <v>0</v>
      </c>
      <c r="BC309">
        <f t="shared" si="163"/>
        <v>106</v>
      </c>
      <c r="BE309">
        <f t="shared" si="164"/>
        <v>0</v>
      </c>
      <c r="BF309">
        <f t="shared" si="165"/>
        <v>0</v>
      </c>
      <c r="BH309" s="10">
        <f t="shared" si="110"/>
        <v>0</v>
      </c>
    </row>
    <row r="310" spans="1:60" x14ac:dyDescent="0.25">
      <c r="A310">
        <v>307</v>
      </c>
      <c r="B310" s="7">
        <v>107</v>
      </c>
      <c r="C310" t="s">
        <v>724</v>
      </c>
      <c r="D310" t="s">
        <v>725</v>
      </c>
      <c r="E310" s="2" t="str">
        <f t="shared" si="108"/>
        <v>Agatha Gouldby</v>
      </c>
      <c r="F310" t="s">
        <v>656</v>
      </c>
      <c r="G310" s="8" t="s">
        <v>508</v>
      </c>
      <c r="H310" s="8" t="s">
        <v>509</v>
      </c>
      <c r="I310" t="s">
        <v>977</v>
      </c>
      <c r="J310">
        <v>3618488</v>
      </c>
      <c r="K310" t="s">
        <v>412</v>
      </c>
      <c r="L310" s="3">
        <v>39116</v>
      </c>
      <c r="M310" s="4">
        <f t="shared" si="152"/>
        <v>39116</v>
      </c>
      <c r="N310" s="7" t="str">
        <f>IF(M310&lt;=DATA!B$6,"S",IF(M310&lt;=DATA!B$5,"U20",IF(M310&lt;=DATA!B$4,"U17",IF(M310&lt;=DATA!B$3,"U15",IF(M310&lt;=DATA!B$2,"U13"," ")))))</f>
        <v>U17</v>
      </c>
      <c r="O310" s="7" t="str">
        <f t="shared" si="129"/>
        <v>U20</v>
      </c>
      <c r="P310" s="7" t="str">
        <f t="shared" si="153"/>
        <v>Error</v>
      </c>
      <c r="AS310" s="7" t="str">
        <f t="shared" si="154"/>
        <v>F</v>
      </c>
      <c r="AT310" s="7">
        <f t="shared" si="155"/>
        <v>0</v>
      </c>
      <c r="AU310" t="b">
        <f t="shared" si="156"/>
        <v>0</v>
      </c>
      <c r="AV310">
        <f t="shared" si="157"/>
        <v>0</v>
      </c>
      <c r="AW310">
        <f t="shared" si="158"/>
        <v>0</v>
      </c>
      <c r="AX310">
        <f t="shared" si="159"/>
        <v>0</v>
      </c>
      <c r="AY310">
        <f t="shared" si="160"/>
        <v>0</v>
      </c>
      <c r="AZ310">
        <f t="shared" si="161"/>
        <v>0</v>
      </c>
      <c r="BA310">
        <f t="shared" si="162"/>
        <v>0</v>
      </c>
      <c r="BC310">
        <f t="shared" si="163"/>
        <v>107</v>
      </c>
      <c r="BE310">
        <f t="shared" si="164"/>
        <v>0</v>
      </c>
      <c r="BF310">
        <f t="shared" si="165"/>
        <v>0</v>
      </c>
      <c r="BH310" s="10">
        <f t="shared" si="110"/>
        <v>0</v>
      </c>
    </row>
    <row r="311" spans="1:60" x14ac:dyDescent="0.25">
      <c r="A311">
        <v>308</v>
      </c>
      <c r="B311" s="7">
        <v>108</v>
      </c>
      <c r="C311" s="2" t="s">
        <v>26</v>
      </c>
      <c r="D311" s="2" t="s">
        <v>26</v>
      </c>
      <c r="E311" s="2" t="str">
        <f t="shared" si="108"/>
        <v xml:space="preserve"> </v>
      </c>
      <c r="F311" s="2" t="s">
        <v>26</v>
      </c>
      <c r="G311" s="8" t="s">
        <v>26</v>
      </c>
      <c r="H311" s="8" t="s">
        <v>26</v>
      </c>
      <c r="I311" s="2" t="s">
        <v>26</v>
      </c>
      <c r="J311" s="2" t="s">
        <v>26</v>
      </c>
      <c r="K311" s="2" t="s">
        <v>26</v>
      </c>
      <c r="L311" s="127" t="s">
        <v>26</v>
      </c>
      <c r="M311" s="100" t="s">
        <v>26</v>
      </c>
      <c r="N311" s="7" t="str">
        <f>IF(M311&lt;=DATA!B$6,"S",IF(M311&lt;=DATA!B$5,"U20",IF(M311&lt;=DATA!B$4,"U17",IF(M311&lt;=DATA!B$3,"U15",IF(M311&lt;=DATA!B$2,"U13"," ")))))</f>
        <v xml:space="preserve"> </v>
      </c>
      <c r="O311" s="7" t="str">
        <f t="shared" si="129"/>
        <v/>
      </c>
      <c r="P311" s="7" t="str">
        <f t="shared" si="153"/>
        <v xml:space="preserve"> </v>
      </c>
      <c r="AS311" s="7" t="str">
        <f t="shared" si="154"/>
        <v>M</v>
      </c>
      <c r="AT311" s="7">
        <f t="shared" si="155"/>
        <v>0</v>
      </c>
      <c r="AU311" t="b">
        <f t="shared" si="156"/>
        <v>0</v>
      </c>
      <c r="AV311">
        <f t="shared" si="157"/>
        <v>0</v>
      </c>
      <c r="AW311">
        <f t="shared" si="158"/>
        <v>0</v>
      </c>
      <c r="AX311">
        <f t="shared" si="159"/>
        <v>0</v>
      </c>
      <c r="AY311">
        <f t="shared" si="160"/>
        <v>0</v>
      </c>
      <c r="AZ311">
        <f t="shared" si="161"/>
        <v>0</v>
      </c>
      <c r="BA311">
        <f t="shared" si="162"/>
        <v>0</v>
      </c>
      <c r="BC311">
        <f t="shared" si="163"/>
        <v>108</v>
      </c>
      <c r="BE311">
        <f t="shared" si="164"/>
        <v>0</v>
      </c>
      <c r="BF311">
        <f t="shared" si="165"/>
        <v>0</v>
      </c>
      <c r="BH311" s="10">
        <f t="shared" si="110"/>
        <v>0</v>
      </c>
    </row>
    <row r="312" spans="1:60" x14ac:dyDescent="0.25">
      <c r="A312">
        <v>309</v>
      </c>
      <c r="B312" s="7">
        <v>109</v>
      </c>
      <c r="C312" t="s">
        <v>944</v>
      </c>
      <c r="D312" t="s">
        <v>949</v>
      </c>
      <c r="E312" s="2" t="str">
        <f t="shared" si="108"/>
        <v>Laura Temple-Cox</v>
      </c>
      <c r="F312" t="s">
        <v>649</v>
      </c>
      <c r="G312" s="8" t="s">
        <v>508</v>
      </c>
      <c r="H312" s="8" t="s">
        <v>509</v>
      </c>
      <c r="I312" s="2" t="s">
        <v>26</v>
      </c>
      <c r="J312">
        <v>3977781</v>
      </c>
      <c r="K312" t="s">
        <v>412</v>
      </c>
      <c r="L312" s="3">
        <v>39158</v>
      </c>
      <c r="M312" s="4">
        <f t="shared" si="152"/>
        <v>39158</v>
      </c>
      <c r="N312" s="7" t="str">
        <f>IF(M312&lt;=DATA!B$6,"S",IF(M312&lt;=DATA!B$5,"U20",IF(M312&lt;=DATA!B$4,"U17",IF(M312&lt;=DATA!B$3,"U15",IF(M312&lt;=DATA!B$2,"U13"," ")))))</f>
        <v>U17</v>
      </c>
      <c r="O312" s="7" t="str">
        <f t="shared" si="129"/>
        <v>U20</v>
      </c>
      <c r="P312" s="7" t="str">
        <f t="shared" si="153"/>
        <v>Error</v>
      </c>
      <c r="AS312" s="7" t="str">
        <f t="shared" si="154"/>
        <v>F</v>
      </c>
      <c r="AT312" s="7">
        <f t="shared" si="155"/>
        <v>0</v>
      </c>
      <c r="AU312" t="b">
        <f t="shared" si="156"/>
        <v>0</v>
      </c>
      <c r="AV312">
        <f t="shared" si="157"/>
        <v>0</v>
      </c>
      <c r="AW312">
        <f t="shared" si="158"/>
        <v>0</v>
      </c>
      <c r="AX312">
        <f t="shared" si="159"/>
        <v>0</v>
      </c>
      <c r="AY312">
        <f t="shared" si="160"/>
        <v>0</v>
      </c>
      <c r="AZ312">
        <f t="shared" si="161"/>
        <v>0</v>
      </c>
      <c r="BA312">
        <f t="shared" si="162"/>
        <v>0</v>
      </c>
      <c r="BC312">
        <f t="shared" si="163"/>
        <v>109</v>
      </c>
      <c r="BE312">
        <f t="shared" si="164"/>
        <v>0</v>
      </c>
      <c r="BF312">
        <f t="shared" si="165"/>
        <v>0</v>
      </c>
      <c r="BH312" s="10">
        <f t="shared" si="110"/>
        <v>0</v>
      </c>
    </row>
    <row r="313" spans="1:60" x14ac:dyDescent="0.25">
      <c r="A313">
        <v>310</v>
      </c>
      <c r="B313" s="7">
        <v>110</v>
      </c>
      <c r="C313" s="2" t="s">
        <v>26</v>
      </c>
      <c r="D313" s="2" t="s">
        <v>26</v>
      </c>
      <c r="E313" s="2" t="str">
        <f t="shared" si="108"/>
        <v xml:space="preserve"> </v>
      </c>
      <c r="F313" s="2" t="s">
        <v>26</v>
      </c>
      <c r="G313" s="8" t="s">
        <v>26</v>
      </c>
      <c r="H313" s="8" t="s">
        <v>26</v>
      </c>
      <c r="I313" s="2" t="s">
        <v>26</v>
      </c>
      <c r="J313" s="2" t="s">
        <v>26</v>
      </c>
      <c r="K313" s="2" t="s">
        <v>26</v>
      </c>
      <c r="L313" s="127" t="s">
        <v>26</v>
      </c>
      <c r="M313" s="4" t="str">
        <f t="shared" si="152"/>
        <v/>
      </c>
      <c r="N313" s="7" t="str">
        <f>IF(M313&lt;=DATA!B$6,"S",IF(M313&lt;=DATA!B$5,"U20",IF(M313&lt;=DATA!B$4,"U17",IF(M313&lt;=DATA!B$3,"U15",IF(M313&lt;=DATA!B$2,"U13"," ")))))</f>
        <v xml:space="preserve"> </v>
      </c>
      <c r="O313" s="7" t="str">
        <f t="shared" si="129"/>
        <v/>
      </c>
      <c r="P313" s="7" t="str">
        <f t="shared" si="153"/>
        <v xml:space="preserve"> </v>
      </c>
      <c r="X313" s="10" t="str">
        <f t="shared" ref="X313:X326" si="166">IF(AT313=" "," ",IF(AT313=1,6,IF(AT313=2,11,IF(AT313=3,15,IF(AT313=4,18,IF(AT313&gt;=5,SUM(18+(AT313-4)*4),""))))))</f>
        <v/>
      </c>
      <c r="AS313" s="7" t="str">
        <f t="shared" si="154"/>
        <v>M</v>
      </c>
      <c r="AT313" s="7">
        <f t="shared" si="155"/>
        <v>0</v>
      </c>
      <c r="AU313" t="b">
        <f t="shared" si="156"/>
        <v>0</v>
      </c>
      <c r="AV313">
        <f t="shared" si="157"/>
        <v>0</v>
      </c>
      <c r="AW313">
        <f t="shared" si="158"/>
        <v>0</v>
      </c>
      <c r="AX313">
        <f t="shared" si="159"/>
        <v>0</v>
      </c>
      <c r="AY313">
        <f t="shared" si="160"/>
        <v>0</v>
      </c>
      <c r="AZ313">
        <f t="shared" si="161"/>
        <v>0</v>
      </c>
      <c r="BA313">
        <f t="shared" si="162"/>
        <v>0</v>
      </c>
      <c r="BC313">
        <f t="shared" si="163"/>
        <v>110</v>
      </c>
      <c r="BE313">
        <f t="shared" si="164"/>
        <v>0</v>
      </c>
      <c r="BF313">
        <f t="shared" si="165"/>
        <v>0</v>
      </c>
      <c r="BH313" s="10" t="e">
        <f t="shared" si="110"/>
        <v>#VALUE!</v>
      </c>
    </row>
    <row r="314" spans="1:60" x14ac:dyDescent="0.25">
      <c r="A314">
        <v>311</v>
      </c>
      <c r="B314" s="7">
        <v>111</v>
      </c>
      <c r="C314" t="s">
        <v>708</v>
      </c>
      <c r="D314" t="s">
        <v>722</v>
      </c>
      <c r="E314" s="2" t="str">
        <f t="shared" si="108"/>
        <v>Grace Bestley</v>
      </c>
      <c r="F314" t="s">
        <v>649</v>
      </c>
      <c r="G314" s="8" t="s">
        <v>508</v>
      </c>
      <c r="H314" s="8" t="s">
        <v>509</v>
      </c>
      <c r="I314" t="s">
        <v>978</v>
      </c>
      <c r="J314">
        <v>3756759</v>
      </c>
      <c r="K314" t="s">
        <v>412</v>
      </c>
      <c r="L314" s="3">
        <v>39192</v>
      </c>
      <c r="M314" s="4">
        <f t="shared" si="152"/>
        <v>39192</v>
      </c>
      <c r="N314" s="7" t="str">
        <f>IF(M314&lt;=DATA!B$6,"S",IF(M314&lt;=DATA!B$5,"U20",IF(M314&lt;=DATA!B$4,"U17",IF(M314&lt;=DATA!B$3,"U15",IF(M314&lt;=DATA!B$2,"U13"," ")))))</f>
        <v>U17</v>
      </c>
      <c r="O314" s="7" t="str">
        <f t="shared" si="129"/>
        <v>U20</v>
      </c>
      <c r="P314" s="7" t="str">
        <f t="shared" si="153"/>
        <v>Error</v>
      </c>
      <c r="X314" s="10" t="str">
        <f t="shared" si="166"/>
        <v/>
      </c>
      <c r="AS314" s="7" t="str">
        <f t="shared" si="154"/>
        <v>F</v>
      </c>
      <c r="AT314" s="7">
        <f t="shared" si="155"/>
        <v>0</v>
      </c>
      <c r="AU314" t="b">
        <f t="shared" si="156"/>
        <v>0</v>
      </c>
      <c r="AV314">
        <f t="shared" si="157"/>
        <v>0</v>
      </c>
      <c r="AW314">
        <f t="shared" si="158"/>
        <v>0</v>
      </c>
      <c r="AX314">
        <f t="shared" si="159"/>
        <v>0</v>
      </c>
      <c r="AY314">
        <f t="shared" si="160"/>
        <v>0</v>
      </c>
      <c r="AZ314">
        <f t="shared" si="161"/>
        <v>0</v>
      </c>
      <c r="BA314">
        <f t="shared" si="162"/>
        <v>0</v>
      </c>
      <c r="BC314">
        <f t="shared" si="163"/>
        <v>111</v>
      </c>
      <c r="BE314">
        <f t="shared" si="164"/>
        <v>0</v>
      </c>
      <c r="BF314">
        <f t="shared" si="165"/>
        <v>0</v>
      </c>
      <c r="BH314" s="10" t="e">
        <f t="shared" si="110"/>
        <v>#VALUE!</v>
      </c>
    </row>
    <row r="315" spans="1:60" x14ac:dyDescent="0.25">
      <c r="A315">
        <v>312</v>
      </c>
      <c r="B315" s="7">
        <v>112</v>
      </c>
      <c r="C315" t="s">
        <v>950</v>
      </c>
      <c r="D315" t="s">
        <v>693</v>
      </c>
      <c r="E315" s="2" t="str">
        <f t="shared" si="108"/>
        <v>Izzy Mitchell</v>
      </c>
      <c r="F315" t="s">
        <v>654</v>
      </c>
      <c r="G315" s="8" t="s">
        <v>508</v>
      </c>
      <c r="H315" s="8"/>
      <c r="I315" s="2" t="s">
        <v>26</v>
      </c>
      <c r="K315" t="s">
        <v>412</v>
      </c>
      <c r="L315" s="3">
        <v>38607</v>
      </c>
      <c r="M315" s="4">
        <f t="shared" si="152"/>
        <v>38607</v>
      </c>
      <c r="N315" s="7" t="str">
        <f>IF(M315&lt;=DATA!B$6,"S",IF(M315&lt;=DATA!B$5,"U20",IF(M315&lt;=DATA!B$4,"U17",IF(M315&lt;=DATA!B$3,"U15",IF(M315&lt;=DATA!B$2,"U13"," ")))))</f>
        <v>U20</v>
      </c>
      <c r="O315" s="7" t="str">
        <f t="shared" si="129"/>
        <v>U20</v>
      </c>
      <c r="P315" s="7" t="str">
        <f t="shared" si="153"/>
        <v>OK</v>
      </c>
      <c r="X315" s="10" t="str">
        <f t="shared" si="166"/>
        <v/>
      </c>
      <c r="AS315" s="7" t="str">
        <f t="shared" si="154"/>
        <v>F</v>
      </c>
      <c r="AT315" s="7">
        <f t="shared" si="155"/>
        <v>0</v>
      </c>
      <c r="AU315" t="b">
        <f t="shared" si="156"/>
        <v>0</v>
      </c>
      <c r="AV315">
        <f t="shared" si="157"/>
        <v>0</v>
      </c>
      <c r="AW315">
        <f t="shared" si="158"/>
        <v>0</v>
      </c>
      <c r="AX315">
        <f t="shared" si="159"/>
        <v>0</v>
      </c>
      <c r="AY315">
        <f t="shared" si="160"/>
        <v>0</v>
      </c>
      <c r="AZ315">
        <f t="shared" si="161"/>
        <v>0</v>
      </c>
      <c r="BA315">
        <f t="shared" si="162"/>
        <v>0</v>
      </c>
      <c r="BC315">
        <f t="shared" si="163"/>
        <v>112</v>
      </c>
      <c r="BE315">
        <f t="shared" si="164"/>
        <v>0</v>
      </c>
      <c r="BF315">
        <f t="shared" si="165"/>
        <v>0</v>
      </c>
      <c r="BH315" s="10" t="e">
        <f t="shared" si="110"/>
        <v>#VALUE!</v>
      </c>
    </row>
    <row r="316" spans="1:60" x14ac:dyDescent="0.25">
      <c r="A316">
        <v>313</v>
      </c>
      <c r="B316" s="7">
        <v>113</v>
      </c>
      <c r="C316" t="s">
        <v>786</v>
      </c>
      <c r="D316" t="s">
        <v>787</v>
      </c>
      <c r="E316" s="2" t="str">
        <f t="shared" si="108"/>
        <v xml:space="preserve">Daniella Oladele </v>
      </c>
      <c r="F316" t="s">
        <v>790</v>
      </c>
      <c r="G316" s="8" t="s">
        <v>508</v>
      </c>
      <c r="H316" s="8" t="s">
        <v>509</v>
      </c>
      <c r="I316" t="s">
        <v>968</v>
      </c>
      <c r="J316">
        <v>3835620</v>
      </c>
      <c r="K316" t="s">
        <v>412</v>
      </c>
      <c r="L316" s="3">
        <v>38990</v>
      </c>
      <c r="M316" s="4">
        <f t="shared" si="152"/>
        <v>38990</v>
      </c>
      <c r="N316" s="7" t="str">
        <f>IF(M316&lt;=DATA!B$6,"S",IF(M316&lt;=DATA!B$5,"U20",IF(M316&lt;=DATA!B$4,"U17",IF(M316&lt;=DATA!B$3,"U15",IF(M316&lt;=DATA!B$2,"U13"," ")))))</f>
        <v>U17</v>
      </c>
      <c r="O316" s="7" t="str">
        <f t="shared" si="129"/>
        <v>U20</v>
      </c>
      <c r="P316" s="7" t="str">
        <f t="shared" si="153"/>
        <v>Error</v>
      </c>
      <c r="X316" s="10" t="str">
        <f t="shared" si="166"/>
        <v/>
      </c>
      <c r="AS316" s="7" t="str">
        <f t="shared" si="154"/>
        <v>F</v>
      </c>
      <c r="AT316" s="7">
        <f t="shared" si="155"/>
        <v>0</v>
      </c>
      <c r="AU316" t="b">
        <f t="shared" si="156"/>
        <v>0</v>
      </c>
      <c r="AV316">
        <f t="shared" si="157"/>
        <v>0</v>
      </c>
      <c r="AW316">
        <f t="shared" si="158"/>
        <v>0</v>
      </c>
      <c r="AX316">
        <f t="shared" si="159"/>
        <v>0</v>
      </c>
      <c r="AY316">
        <f t="shared" si="160"/>
        <v>0</v>
      </c>
      <c r="AZ316">
        <f t="shared" si="161"/>
        <v>0</v>
      </c>
      <c r="BA316">
        <f t="shared" si="162"/>
        <v>0</v>
      </c>
      <c r="BC316">
        <f t="shared" si="163"/>
        <v>113</v>
      </c>
      <c r="BE316">
        <f t="shared" si="164"/>
        <v>0</v>
      </c>
      <c r="BF316">
        <f t="shared" si="165"/>
        <v>0</v>
      </c>
      <c r="BH316" s="10" t="e">
        <f t="shared" si="110"/>
        <v>#VALUE!</v>
      </c>
    </row>
    <row r="317" spans="1:60" x14ac:dyDescent="0.25">
      <c r="A317">
        <v>314</v>
      </c>
      <c r="B317" s="7">
        <v>114</v>
      </c>
      <c r="C317" t="s">
        <v>770</v>
      </c>
      <c r="D317" t="s">
        <v>951</v>
      </c>
      <c r="E317" s="2" t="str">
        <f t="shared" si="108"/>
        <v>Phoebe Harpur-Davies</v>
      </c>
      <c r="F317" t="s">
        <v>650</v>
      </c>
      <c r="G317" s="8" t="s">
        <v>508</v>
      </c>
      <c r="H317" s="8"/>
      <c r="I317" s="2" t="s">
        <v>26</v>
      </c>
      <c r="J317">
        <v>3774963</v>
      </c>
      <c r="K317" t="s">
        <v>412</v>
      </c>
      <c r="L317" s="3">
        <v>39240</v>
      </c>
      <c r="M317" s="4">
        <f t="shared" si="152"/>
        <v>39240</v>
      </c>
      <c r="N317" s="7" t="str">
        <f>IF(M317&lt;=DATA!B$6,"S",IF(M317&lt;=DATA!B$5,"U20",IF(M317&lt;=DATA!B$4,"U17",IF(M317&lt;=DATA!B$3,"U15",IF(M317&lt;=DATA!B$2,"U13"," ")))))</f>
        <v>U17</v>
      </c>
      <c r="O317" s="7" t="str">
        <f t="shared" si="129"/>
        <v>U20</v>
      </c>
      <c r="P317" s="7" t="str">
        <f t="shared" si="153"/>
        <v>Error</v>
      </c>
      <c r="X317" s="10" t="str">
        <f t="shared" si="166"/>
        <v/>
      </c>
      <c r="AS317" s="7" t="str">
        <f t="shared" si="154"/>
        <v>F</v>
      </c>
      <c r="AT317" s="7">
        <f t="shared" si="155"/>
        <v>0</v>
      </c>
      <c r="AU317" t="b">
        <f t="shared" si="156"/>
        <v>0</v>
      </c>
      <c r="AV317">
        <f t="shared" si="157"/>
        <v>0</v>
      </c>
      <c r="AW317">
        <f t="shared" si="158"/>
        <v>0</v>
      </c>
      <c r="AX317">
        <f t="shared" si="159"/>
        <v>0</v>
      </c>
      <c r="AY317">
        <f t="shared" si="160"/>
        <v>0</v>
      </c>
      <c r="AZ317">
        <f t="shared" si="161"/>
        <v>0</v>
      </c>
      <c r="BA317">
        <f t="shared" si="162"/>
        <v>0</v>
      </c>
      <c r="BC317">
        <f t="shared" si="163"/>
        <v>114</v>
      </c>
      <c r="BE317">
        <f t="shared" si="164"/>
        <v>0</v>
      </c>
      <c r="BF317">
        <f t="shared" si="165"/>
        <v>0</v>
      </c>
      <c r="BH317" s="10" t="e">
        <f t="shared" si="110"/>
        <v>#VALUE!</v>
      </c>
    </row>
    <row r="318" spans="1:60" x14ac:dyDescent="0.25">
      <c r="A318">
        <v>315</v>
      </c>
      <c r="B318" s="7">
        <v>115</v>
      </c>
      <c r="C318" t="s">
        <v>685</v>
      </c>
      <c r="D318" t="s">
        <v>788</v>
      </c>
      <c r="E318" s="2" t="str">
        <f t="shared" si="108"/>
        <v>Francesca Booth</v>
      </c>
      <c r="F318" t="s">
        <v>657</v>
      </c>
      <c r="G318" s="8" t="s">
        <v>508</v>
      </c>
      <c r="H318" s="8" t="s">
        <v>509</v>
      </c>
      <c r="I318" t="s">
        <v>739</v>
      </c>
      <c r="J318">
        <v>3941878</v>
      </c>
      <c r="K318" t="s">
        <v>412</v>
      </c>
      <c r="L318" s="3">
        <v>38710</v>
      </c>
      <c r="M318" s="4">
        <f t="shared" si="152"/>
        <v>38710</v>
      </c>
      <c r="N318" s="7" t="str">
        <f>IF(M318&lt;=DATA!B$6,"S",IF(M318&lt;=DATA!B$5,"U20",IF(M318&lt;=DATA!B$4,"U17",IF(M318&lt;=DATA!B$3,"U15",IF(M318&lt;=DATA!B$2,"U13"," ")))))</f>
        <v>U20</v>
      </c>
      <c r="O318" s="7" t="str">
        <f t="shared" si="129"/>
        <v>U20</v>
      </c>
      <c r="P318" s="7" t="str">
        <f t="shared" si="153"/>
        <v>OK</v>
      </c>
      <c r="X318" s="10" t="str">
        <f t="shared" si="166"/>
        <v/>
      </c>
      <c r="AS318" s="7" t="str">
        <f t="shared" si="154"/>
        <v>F</v>
      </c>
      <c r="AT318" s="7">
        <f t="shared" si="155"/>
        <v>0</v>
      </c>
      <c r="AU318" t="b">
        <f t="shared" si="156"/>
        <v>0</v>
      </c>
      <c r="AV318">
        <f t="shared" si="157"/>
        <v>0</v>
      </c>
      <c r="AW318">
        <f t="shared" si="158"/>
        <v>0</v>
      </c>
      <c r="AX318">
        <f t="shared" si="159"/>
        <v>0</v>
      </c>
      <c r="AY318">
        <f t="shared" si="160"/>
        <v>0</v>
      </c>
      <c r="AZ318">
        <f t="shared" si="161"/>
        <v>0</v>
      </c>
      <c r="BA318">
        <f t="shared" si="162"/>
        <v>0</v>
      </c>
      <c r="BC318">
        <f t="shared" si="163"/>
        <v>115</v>
      </c>
      <c r="BE318">
        <f t="shared" si="164"/>
        <v>0</v>
      </c>
      <c r="BF318">
        <f t="shared" si="165"/>
        <v>0</v>
      </c>
      <c r="BH318" s="10" t="e">
        <f t="shared" si="110"/>
        <v>#VALUE!</v>
      </c>
    </row>
    <row r="319" spans="1:60" x14ac:dyDescent="0.25">
      <c r="A319">
        <v>316</v>
      </c>
      <c r="B319" s="7">
        <v>116</v>
      </c>
      <c r="C319" s="2" t="s">
        <v>26</v>
      </c>
      <c r="D319" s="2" t="s">
        <v>26</v>
      </c>
      <c r="E319" s="2" t="str">
        <f t="shared" si="108"/>
        <v xml:space="preserve"> </v>
      </c>
      <c r="F319" s="2" t="s">
        <v>26</v>
      </c>
      <c r="G319" s="8" t="s">
        <v>26</v>
      </c>
      <c r="H319" s="8" t="s">
        <v>26</v>
      </c>
      <c r="I319" s="2" t="s">
        <v>26</v>
      </c>
      <c r="J319" s="2" t="s">
        <v>26</v>
      </c>
      <c r="K319" s="2" t="s">
        <v>26</v>
      </c>
      <c r="L319" s="127" t="s">
        <v>26</v>
      </c>
      <c r="M319" s="4" t="str">
        <f t="shared" si="152"/>
        <v/>
      </c>
      <c r="N319" s="7" t="str">
        <f>IF(M319&lt;=DATA!B$6,"S",IF(M319&lt;=DATA!B$5,"U20",IF(M319&lt;=DATA!B$4,"U17",IF(M319&lt;=DATA!B$3,"U15",IF(M319&lt;=DATA!B$2,"U13"," ")))))</f>
        <v xml:space="preserve"> </v>
      </c>
      <c r="O319" s="7" t="str">
        <f t="shared" si="129"/>
        <v/>
      </c>
      <c r="P319" s="7" t="str">
        <f t="shared" si="153"/>
        <v xml:space="preserve"> </v>
      </c>
      <c r="X319" s="10" t="str">
        <f t="shared" si="166"/>
        <v/>
      </c>
      <c r="AS319" s="7" t="str">
        <f t="shared" si="154"/>
        <v>M</v>
      </c>
      <c r="AT319" s="7">
        <f t="shared" si="155"/>
        <v>0</v>
      </c>
      <c r="AU319" t="b">
        <f t="shared" si="156"/>
        <v>0</v>
      </c>
      <c r="AV319">
        <f t="shared" si="157"/>
        <v>0</v>
      </c>
      <c r="AW319">
        <f t="shared" si="158"/>
        <v>0</v>
      </c>
      <c r="AX319">
        <f t="shared" si="159"/>
        <v>0</v>
      </c>
      <c r="AY319">
        <f t="shared" si="160"/>
        <v>0</v>
      </c>
      <c r="AZ319">
        <f t="shared" si="161"/>
        <v>0</v>
      </c>
      <c r="BA319">
        <f t="shared" si="162"/>
        <v>0</v>
      </c>
      <c r="BC319">
        <f t="shared" si="163"/>
        <v>116</v>
      </c>
      <c r="BE319">
        <f t="shared" si="164"/>
        <v>0</v>
      </c>
      <c r="BF319">
        <f t="shared" si="165"/>
        <v>0</v>
      </c>
      <c r="BH319" s="10" t="e">
        <f t="shared" si="110"/>
        <v>#VALUE!</v>
      </c>
    </row>
    <row r="320" spans="1:60" x14ac:dyDescent="0.25">
      <c r="A320">
        <v>317</v>
      </c>
      <c r="B320" s="7">
        <v>117</v>
      </c>
      <c r="C320" s="2" t="s">
        <v>26</v>
      </c>
      <c r="D320" s="2" t="s">
        <v>26</v>
      </c>
      <c r="E320" s="2" t="str">
        <f t="shared" si="108"/>
        <v xml:space="preserve"> </v>
      </c>
      <c r="F320" s="2" t="s">
        <v>26</v>
      </c>
      <c r="G320" s="8" t="s">
        <v>26</v>
      </c>
      <c r="H320" s="8" t="s">
        <v>26</v>
      </c>
      <c r="I320" s="2" t="s">
        <v>26</v>
      </c>
      <c r="J320" s="2" t="s">
        <v>26</v>
      </c>
      <c r="K320" s="2" t="s">
        <v>26</v>
      </c>
      <c r="L320" s="127" t="s">
        <v>26</v>
      </c>
      <c r="M320" s="4" t="str">
        <f t="shared" si="152"/>
        <v/>
      </c>
      <c r="N320" s="7" t="str">
        <f>IF(M320&lt;=DATA!B$6,"S",IF(M320&lt;=DATA!B$5,"U20",IF(M320&lt;=DATA!B$4,"U17",IF(M320&lt;=DATA!B$3,"U15",IF(M320&lt;=DATA!B$2,"U13"," ")))))</f>
        <v xml:space="preserve"> </v>
      </c>
      <c r="O320" s="7" t="str">
        <f t="shared" si="129"/>
        <v/>
      </c>
      <c r="P320" s="7" t="str">
        <f t="shared" si="153"/>
        <v xml:space="preserve"> </v>
      </c>
      <c r="X320" s="10" t="str">
        <f t="shared" si="166"/>
        <v/>
      </c>
      <c r="AS320" s="7" t="str">
        <f t="shared" si="154"/>
        <v>M</v>
      </c>
      <c r="AT320" s="7">
        <f t="shared" si="155"/>
        <v>0</v>
      </c>
      <c r="AU320" t="b">
        <f t="shared" si="156"/>
        <v>0</v>
      </c>
      <c r="AV320">
        <f t="shared" si="157"/>
        <v>0</v>
      </c>
      <c r="AW320">
        <f t="shared" si="158"/>
        <v>0</v>
      </c>
      <c r="AX320">
        <f t="shared" si="159"/>
        <v>0</v>
      </c>
      <c r="AY320">
        <f t="shared" si="160"/>
        <v>0</v>
      </c>
      <c r="AZ320">
        <f t="shared" si="161"/>
        <v>0</v>
      </c>
      <c r="BA320">
        <f t="shared" si="162"/>
        <v>0</v>
      </c>
      <c r="BC320">
        <f t="shared" si="163"/>
        <v>117</v>
      </c>
      <c r="BE320">
        <f t="shared" si="164"/>
        <v>0</v>
      </c>
      <c r="BF320">
        <f t="shared" si="165"/>
        <v>0</v>
      </c>
      <c r="BH320" s="10" t="e">
        <f t="shared" si="110"/>
        <v>#VALUE!</v>
      </c>
    </row>
    <row r="321" spans="1:60" x14ac:dyDescent="0.25">
      <c r="A321">
        <v>318</v>
      </c>
      <c r="B321" s="7">
        <v>118</v>
      </c>
      <c r="C321" t="s">
        <v>708</v>
      </c>
      <c r="D321" t="s">
        <v>646</v>
      </c>
      <c r="E321" s="2" t="str">
        <f t="shared" si="108"/>
        <v>Grace Davis</v>
      </c>
      <c r="F321" t="s">
        <v>650</v>
      </c>
      <c r="G321" s="8" t="s">
        <v>508</v>
      </c>
      <c r="H321" s="8" t="s">
        <v>509</v>
      </c>
      <c r="I321" t="s">
        <v>979</v>
      </c>
      <c r="J321">
        <v>4000077</v>
      </c>
      <c r="K321" t="s">
        <v>412</v>
      </c>
      <c r="L321" s="3">
        <v>39133</v>
      </c>
      <c r="M321" s="4">
        <f t="shared" si="152"/>
        <v>39133</v>
      </c>
      <c r="N321" s="7" t="str">
        <f>IF(M321&lt;=DATA!B$6,"S",IF(M321&lt;=DATA!B$5,"U20",IF(M321&lt;=DATA!B$4,"U17",IF(M321&lt;=DATA!B$3,"U15",IF(M321&lt;=DATA!B$2,"U13"," ")))))</f>
        <v>U17</v>
      </c>
      <c r="O321" s="7" t="str">
        <f t="shared" si="129"/>
        <v>U20</v>
      </c>
      <c r="P321" s="7" t="str">
        <f t="shared" si="153"/>
        <v>Error</v>
      </c>
      <c r="X321" s="10" t="str">
        <f t="shared" si="166"/>
        <v/>
      </c>
      <c r="AS321" s="7" t="str">
        <f t="shared" si="154"/>
        <v>F</v>
      </c>
      <c r="AT321" s="7">
        <f t="shared" si="155"/>
        <v>0</v>
      </c>
      <c r="AU321" t="b">
        <f t="shared" si="156"/>
        <v>0</v>
      </c>
      <c r="AV321">
        <f t="shared" si="157"/>
        <v>0</v>
      </c>
      <c r="AW321">
        <f t="shared" si="158"/>
        <v>0</v>
      </c>
      <c r="AX321">
        <f t="shared" si="159"/>
        <v>0</v>
      </c>
      <c r="AY321">
        <f t="shared" si="160"/>
        <v>0</v>
      </c>
      <c r="AZ321">
        <f t="shared" si="161"/>
        <v>0</v>
      </c>
      <c r="BA321">
        <f t="shared" si="162"/>
        <v>0</v>
      </c>
      <c r="BC321">
        <f t="shared" si="163"/>
        <v>118</v>
      </c>
      <c r="BE321">
        <f t="shared" si="164"/>
        <v>0</v>
      </c>
      <c r="BF321">
        <f t="shared" si="165"/>
        <v>0</v>
      </c>
      <c r="BH321" s="10" t="e">
        <f t="shared" si="110"/>
        <v>#VALUE!</v>
      </c>
    </row>
    <row r="322" spans="1:60" x14ac:dyDescent="0.25">
      <c r="A322">
        <v>319</v>
      </c>
      <c r="B322" s="7">
        <v>119</v>
      </c>
      <c r="C322" s="2" t="s">
        <v>26</v>
      </c>
      <c r="D322" s="2" t="s">
        <v>26</v>
      </c>
      <c r="E322" s="2" t="s">
        <v>26</v>
      </c>
      <c r="F322" s="2" t="s">
        <v>26</v>
      </c>
      <c r="G322" s="8" t="s">
        <v>26</v>
      </c>
      <c r="H322" s="8" t="s">
        <v>26</v>
      </c>
      <c r="I322" s="2" t="s">
        <v>26</v>
      </c>
      <c r="J322" s="2" t="s">
        <v>26</v>
      </c>
      <c r="K322" s="2" t="s">
        <v>26</v>
      </c>
      <c r="L322" s="127" t="s">
        <v>26</v>
      </c>
      <c r="M322" s="4" t="str">
        <f t="shared" si="152"/>
        <v/>
      </c>
      <c r="N322" s="7" t="str">
        <f>IF(M322&lt;=DATA!B$6,"S",IF(M322&lt;=DATA!B$5,"U20",IF(M322&lt;=DATA!B$4,"U17",IF(M322&lt;=DATA!B$3,"U15",IF(M322&lt;=DATA!B$2,"U13"," ")))))</f>
        <v xml:space="preserve"> </v>
      </c>
      <c r="O322" s="7" t="str">
        <f t="shared" si="129"/>
        <v/>
      </c>
      <c r="P322" s="7" t="str">
        <f t="shared" si="153"/>
        <v xml:space="preserve"> </v>
      </c>
      <c r="X322" s="10" t="str">
        <f t="shared" si="166"/>
        <v/>
      </c>
      <c r="AS322" s="7" t="str">
        <f t="shared" si="154"/>
        <v>M</v>
      </c>
      <c r="AT322" s="7">
        <f t="shared" si="155"/>
        <v>0</v>
      </c>
      <c r="AU322" t="b">
        <f t="shared" si="156"/>
        <v>0</v>
      </c>
      <c r="AV322">
        <f t="shared" si="157"/>
        <v>0</v>
      </c>
      <c r="AW322">
        <f t="shared" si="158"/>
        <v>0</v>
      </c>
      <c r="AX322">
        <f t="shared" si="159"/>
        <v>0</v>
      </c>
      <c r="AY322">
        <f t="shared" si="160"/>
        <v>0</v>
      </c>
      <c r="AZ322">
        <f t="shared" si="161"/>
        <v>0</v>
      </c>
      <c r="BA322">
        <f t="shared" si="162"/>
        <v>0</v>
      </c>
      <c r="BC322">
        <f t="shared" si="163"/>
        <v>119</v>
      </c>
      <c r="BE322">
        <f t="shared" si="164"/>
        <v>0</v>
      </c>
      <c r="BF322">
        <f t="shared" si="165"/>
        <v>0</v>
      </c>
      <c r="BH322" s="10" t="e">
        <f t="shared" si="110"/>
        <v>#VALUE!</v>
      </c>
    </row>
    <row r="323" spans="1:60" x14ac:dyDescent="0.25">
      <c r="A323">
        <v>320</v>
      </c>
      <c r="B323" s="7">
        <v>120</v>
      </c>
      <c r="C323" s="2" t="s">
        <v>26</v>
      </c>
      <c r="D323" s="2" t="s">
        <v>26</v>
      </c>
      <c r="E323" s="2" t="s">
        <v>26</v>
      </c>
      <c r="F323" s="2" t="s">
        <v>26</v>
      </c>
      <c r="G323" s="8" t="s">
        <v>26</v>
      </c>
      <c r="H323" s="8" t="s">
        <v>26</v>
      </c>
      <c r="I323" s="2" t="s">
        <v>26</v>
      </c>
      <c r="J323" s="2" t="s">
        <v>26</v>
      </c>
      <c r="K323" s="2" t="s">
        <v>26</v>
      </c>
      <c r="L323" s="127" t="s">
        <v>26</v>
      </c>
      <c r="M323" s="4" t="str">
        <f t="shared" si="152"/>
        <v/>
      </c>
      <c r="N323" s="7" t="str">
        <f>IF(M323&lt;=DATA!B$6,"S",IF(M323&lt;=DATA!B$5,"U20",IF(M323&lt;=DATA!B$4,"U17",IF(M323&lt;=DATA!B$3,"U15",IF(M323&lt;=DATA!B$2,"U13"," ")))))</f>
        <v xml:space="preserve"> </v>
      </c>
      <c r="O323" s="7" t="str">
        <f t="shared" si="129"/>
        <v/>
      </c>
      <c r="P323" s="7" t="str">
        <f t="shared" si="153"/>
        <v xml:space="preserve"> </v>
      </c>
      <c r="X323" s="10" t="str">
        <f t="shared" si="166"/>
        <v/>
      </c>
      <c r="AS323" s="7" t="str">
        <f t="shared" si="154"/>
        <v>M</v>
      </c>
      <c r="AT323" s="7">
        <f t="shared" si="155"/>
        <v>0</v>
      </c>
      <c r="AU323" t="b">
        <f t="shared" si="156"/>
        <v>0</v>
      </c>
      <c r="AV323">
        <f t="shared" si="157"/>
        <v>0</v>
      </c>
      <c r="AW323">
        <f t="shared" si="158"/>
        <v>0</v>
      </c>
      <c r="AX323">
        <f t="shared" si="159"/>
        <v>0</v>
      </c>
      <c r="AY323">
        <f t="shared" si="160"/>
        <v>0</v>
      </c>
      <c r="AZ323">
        <f t="shared" si="161"/>
        <v>0</v>
      </c>
      <c r="BA323">
        <f t="shared" si="162"/>
        <v>0</v>
      </c>
      <c r="BC323">
        <f t="shared" si="163"/>
        <v>120</v>
      </c>
      <c r="BE323">
        <f t="shared" si="164"/>
        <v>0</v>
      </c>
      <c r="BF323">
        <f t="shared" si="165"/>
        <v>0</v>
      </c>
      <c r="BH323" s="10" t="e">
        <f t="shared" si="110"/>
        <v>#VALUE!</v>
      </c>
    </row>
    <row r="324" spans="1:60" x14ac:dyDescent="0.25">
      <c r="A324">
        <v>321</v>
      </c>
      <c r="B324" s="7">
        <v>121</v>
      </c>
      <c r="C324" s="2" t="s">
        <v>26</v>
      </c>
      <c r="D324" s="2" t="s">
        <v>26</v>
      </c>
      <c r="E324" s="2" t="s">
        <v>26</v>
      </c>
      <c r="F324" s="2" t="s">
        <v>26</v>
      </c>
      <c r="G324" s="8" t="s">
        <v>26</v>
      </c>
      <c r="H324" s="8" t="s">
        <v>26</v>
      </c>
      <c r="I324" s="2" t="s">
        <v>26</v>
      </c>
      <c r="J324" s="2" t="s">
        <v>26</v>
      </c>
      <c r="K324" s="2" t="s">
        <v>26</v>
      </c>
      <c r="L324" s="127" t="s">
        <v>26</v>
      </c>
      <c r="N324" s="7" t="str">
        <f>IF(M324&lt;=DATA!B$6,"S",IF(M324&lt;=DATA!B$5,"U20",IF(M324&lt;=DATA!B$4,"U17",IF(M324&lt;=DATA!B$3,"U15",IF(M324&lt;=DATA!B$2,"U13"," ")))))</f>
        <v>S</v>
      </c>
      <c r="O324" s="7" t="str">
        <f t="shared" si="129"/>
        <v/>
      </c>
      <c r="P324" s="7" t="str">
        <f t="shared" si="153"/>
        <v>Error</v>
      </c>
      <c r="X324" s="10" t="str">
        <f t="shared" si="166"/>
        <v/>
      </c>
      <c r="AS324" s="7" t="str">
        <f t="shared" si="154"/>
        <v>M</v>
      </c>
      <c r="AT324" s="7">
        <f t="shared" si="155"/>
        <v>0</v>
      </c>
      <c r="AU324" t="b">
        <f t="shared" si="156"/>
        <v>0</v>
      </c>
      <c r="AV324">
        <f t="shared" si="157"/>
        <v>0</v>
      </c>
      <c r="AW324">
        <f t="shared" si="158"/>
        <v>0</v>
      </c>
      <c r="AX324">
        <f t="shared" si="159"/>
        <v>0</v>
      </c>
      <c r="AY324">
        <f t="shared" si="160"/>
        <v>0</v>
      </c>
      <c r="AZ324">
        <f t="shared" si="161"/>
        <v>0</v>
      </c>
      <c r="BA324">
        <f t="shared" si="162"/>
        <v>0</v>
      </c>
      <c r="BC324">
        <f t="shared" si="163"/>
        <v>121</v>
      </c>
      <c r="BE324">
        <f t="shared" si="164"/>
        <v>0</v>
      </c>
      <c r="BF324">
        <f t="shared" si="165"/>
        <v>0</v>
      </c>
      <c r="BH324" s="10" t="e">
        <f t="shared" ref="BH324:BH387" si="167">SUM(U324+V324-X324)</f>
        <v>#VALUE!</v>
      </c>
    </row>
    <row r="325" spans="1:60" x14ac:dyDescent="0.25">
      <c r="A325">
        <v>322</v>
      </c>
      <c r="B325" s="7">
        <v>122</v>
      </c>
      <c r="C325" s="2" t="s">
        <v>26</v>
      </c>
      <c r="D325" s="2" t="s">
        <v>26</v>
      </c>
      <c r="E325" s="2" t="s">
        <v>26</v>
      </c>
      <c r="F325" s="2" t="s">
        <v>26</v>
      </c>
      <c r="G325" s="8" t="s">
        <v>26</v>
      </c>
      <c r="H325" s="8" t="s">
        <v>26</v>
      </c>
      <c r="I325" s="2" t="s">
        <v>26</v>
      </c>
      <c r="J325" s="2" t="s">
        <v>26</v>
      </c>
      <c r="K325" s="2" t="s">
        <v>26</v>
      </c>
      <c r="L325" s="127" t="s">
        <v>26</v>
      </c>
      <c r="N325" s="7" t="str">
        <f>IF(M325&lt;=DATA!B$6,"S",IF(M325&lt;=DATA!B$5,"U20",IF(M325&lt;=DATA!B$4,"U17",IF(M325&lt;=DATA!B$3,"U15",IF(M325&lt;=DATA!B$2,"U13"," ")))))</f>
        <v>S</v>
      </c>
      <c r="O325" s="7" t="str">
        <f t="shared" si="129"/>
        <v/>
      </c>
      <c r="P325" s="7" t="str">
        <f t="shared" si="153"/>
        <v>Error</v>
      </c>
      <c r="X325" s="10" t="str">
        <f t="shared" si="166"/>
        <v/>
      </c>
      <c r="AS325" s="7" t="str">
        <f t="shared" si="154"/>
        <v>M</v>
      </c>
      <c r="AT325" s="7">
        <f t="shared" si="155"/>
        <v>0</v>
      </c>
      <c r="AU325" t="b">
        <f t="shared" si="156"/>
        <v>0</v>
      </c>
      <c r="AV325">
        <f t="shared" si="157"/>
        <v>0</v>
      </c>
      <c r="AW325">
        <f t="shared" si="158"/>
        <v>0</v>
      </c>
      <c r="AX325">
        <f t="shared" si="159"/>
        <v>0</v>
      </c>
      <c r="AY325">
        <f t="shared" si="160"/>
        <v>0</v>
      </c>
      <c r="AZ325">
        <f t="shared" si="161"/>
        <v>0</v>
      </c>
      <c r="BA325">
        <f t="shared" si="162"/>
        <v>0</v>
      </c>
      <c r="BC325">
        <f t="shared" si="163"/>
        <v>122</v>
      </c>
      <c r="BE325">
        <f t="shared" si="164"/>
        <v>0</v>
      </c>
      <c r="BF325">
        <f t="shared" si="165"/>
        <v>0</v>
      </c>
      <c r="BH325" s="10" t="e">
        <f t="shared" si="167"/>
        <v>#VALUE!</v>
      </c>
    </row>
    <row r="326" spans="1:60" x14ac:dyDescent="0.25">
      <c r="A326">
        <v>323</v>
      </c>
      <c r="B326" s="7">
        <v>123</v>
      </c>
      <c r="C326" s="2" t="s">
        <v>26</v>
      </c>
      <c r="D326" s="2" t="s">
        <v>26</v>
      </c>
      <c r="E326" s="2" t="s">
        <v>26</v>
      </c>
      <c r="F326" s="2" t="s">
        <v>26</v>
      </c>
      <c r="G326" s="8" t="s">
        <v>26</v>
      </c>
      <c r="H326" s="8" t="s">
        <v>26</v>
      </c>
      <c r="I326" s="2" t="s">
        <v>26</v>
      </c>
      <c r="J326" s="2" t="s">
        <v>26</v>
      </c>
      <c r="K326" s="2" t="s">
        <v>26</v>
      </c>
      <c r="L326" s="127" t="s">
        <v>26</v>
      </c>
      <c r="N326" s="7" t="str">
        <f>IF(M326&lt;=DATA!B$6,"S",IF(M326&lt;=DATA!B$5,"U20",IF(M326&lt;=DATA!B$4,"U17",IF(M326&lt;=DATA!B$3,"U15",IF(M326&lt;=DATA!B$2,"U13"," ")))))</f>
        <v>S</v>
      </c>
      <c r="O326" s="7" t="str">
        <f t="shared" si="129"/>
        <v/>
      </c>
      <c r="P326" s="7" t="str">
        <f t="shared" si="153"/>
        <v>Error</v>
      </c>
      <c r="X326" s="10" t="str">
        <f t="shared" si="166"/>
        <v/>
      </c>
      <c r="AS326" s="7" t="str">
        <f t="shared" si="154"/>
        <v>M</v>
      </c>
      <c r="AT326" s="7">
        <f t="shared" si="155"/>
        <v>0</v>
      </c>
      <c r="AU326" t="b">
        <f t="shared" si="156"/>
        <v>0</v>
      </c>
      <c r="AV326">
        <f t="shared" si="157"/>
        <v>0</v>
      </c>
      <c r="AW326">
        <f t="shared" si="158"/>
        <v>0</v>
      </c>
      <c r="AX326">
        <f t="shared" si="159"/>
        <v>0</v>
      </c>
      <c r="AY326">
        <f t="shared" si="160"/>
        <v>0</v>
      </c>
      <c r="AZ326">
        <f t="shared" si="161"/>
        <v>0</v>
      </c>
      <c r="BA326">
        <f t="shared" si="162"/>
        <v>0</v>
      </c>
      <c r="BC326">
        <f t="shared" si="163"/>
        <v>123</v>
      </c>
      <c r="BE326">
        <f t="shared" si="164"/>
        <v>0</v>
      </c>
      <c r="BF326">
        <f t="shared" si="165"/>
        <v>0</v>
      </c>
      <c r="BH326" s="10" t="e">
        <f t="shared" si="167"/>
        <v>#VALUE!</v>
      </c>
    </row>
    <row r="327" spans="1:60" x14ac:dyDescent="0.25">
      <c r="A327">
        <v>324</v>
      </c>
      <c r="B327" s="7">
        <v>124</v>
      </c>
      <c r="C327" s="2" t="s">
        <v>26</v>
      </c>
      <c r="D327" s="2" t="s">
        <v>26</v>
      </c>
      <c r="E327" s="2" t="s">
        <v>26</v>
      </c>
      <c r="F327" s="2" t="s">
        <v>26</v>
      </c>
      <c r="G327" s="8" t="s">
        <v>26</v>
      </c>
      <c r="H327" s="8" t="s">
        <v>26</v>
      </c>
      <c r="I327" s="2" t="s">
        <v>26</v>
      </c>
      <c r="J327" s="2" t="s">
        <v>26</v>
      </c>
      <c r="K327" s="2" t="s">
        <v>26</v>
      </c>
      <c r="L327" s="127" t="s">
        <v>26</v>
      </c>
      <c r="O327" s="7" t="str">
        <f t="shared" si="129"/>
        <v/>
      </c>
      <c r="P327" s="7" t="str">
        <f t="shared" si="153"/>
        <v>OK</v>
      </c>
      <c r="AS327" s="7" t="str">
        <f t="shared" si="154"/>
        <v>M</v>
      </c>
      <c r="AT327" s="7">
        <f t="shared" si="155"/>
        <v>0</v>
      </c>
      <c r="AU327" t="b">
        <f t="shared" si="156"/>
        <v>0</v>
      </c>
      <c r="AV327">
        <f t="shared" si="157"/>
        <v>0</v>
      </c>
      <c r="AW327">
        <f t="shared" si="158"/>
        <v>0</v>
      </c>
      <c r="AX327">
        <f t="shared" si="159"/>
        <v>0</v>
      </c>
      <c r="AY327">
        <f t="shared" si="160"/>
        <v>0</v>
      </c>
      <c r="AZ327">
        <f t="shared" si="161"/>
        <v>0</v>
      </c>
      <c r="BA327">
        <f t="shared" si="162"/>
        <v>0</v>
      </c>
      <c r="BC327">
        <f t="shared" si="163"/>
        <v>124</v>
      </c>
      <c r="BE327">
        <f t="shared" si="164"/>
        <v>0</v>
      </c>
      <c r="BF327">
        <f t="shared" si="165"/>
        <v>0</v>
      </c>
      <c r="BH327" s="10">
        <f t="shared" si="167"/>
        <v>0</v>
      </c>
    </row>
    <row r="328" spans="1:60" x14ac:dyDescent="0.25">
      <c r="A328">
        <v>325</v>
      </c>
      <c r="B328" s="7">
        <v>125</v>
      </c>
      <c r="C328" s="2" t="s">
        <v>26</v>
      </c>
      <c r="D328" s="2" t="s">
        <v>26</v>
      </c>
      <c r="E328" s="2" t="s">
        <v>26</v>
      </c>
      <c r="F328" s="2" t="s">
        <v>26</v>
      </c>
      <c r="G328" s="8" t="s">
        <v>26</v>
      </c>
      <c r="H328" s="8" t="s">
        <v>26</v>
      </c>
      <c r="I328" s="2" t="s">
        <v>26</v>
      </c>
      <c r="J328" s="2" t="s">
        <v>26</v>
      </c>
      <c r="K328" s="2" t="s">
        <v>26</v>
      </c>
      <c r="L328" s="127" t="s">
        <v>26</v>
      </c>
      <c r="O328" s="7" t="str">
        <f t="shared" si="129"/>
        <v/>
      </c>
      <c r="P328" s="7" t="str">
        <f t="shared" si="153"/>
        <v>OK</v>
      </c>
      <c r="AS328" s="7" t="str">
        <f t="shared" si="154"/>
        <v>M</v>
      </c>
      <c r="AT328" s="7">
        <f t="shared" si="155"/>
        <v>0</v>
      </c>
      <c r="AU328" t="b">
        <f t="shared" si="156"/>
        <v>0</v>
      </c>
      <c r="AV328">
        <f t="shared" si="157"/>
        <v>0</v>
      </c>
      <c r="AW328">
        <f t="shared" si="158"/>
        <v>0</v>
      </c>
      <c r="AX328">
        <f t="shared" si="159"/>
        <v>0</v>
      </c>
      <c r="AY328">
        <f t="shared" si="160"/>
        <v>0</v>
      </c>
      <c r="AZ328">
        <f t="shared" si="161"/>
        <v>0</v>
      </c>
      <c r="BA328">
        <f t="shared" si="162"/>
        <v>0</v>
      </c>
      <c r="BC328">
        <f t="shared" si="163"/>
        <v>125</v>
      </c>
      <c r="BE328">
        <f t="shared" si="164"/>
        <v>0</v>
      </c>
      <c r="BF328">
        <f t="shared" si="165"/>
        <v>0</v>
      </c>
      <c r="BH328" s="10">
        <f t="shared" si="167"/>
        <v>0</v>
      </c>
    </row>
    <row r="329" spans="1:60" x14ac:dyDescent="0.25">
      <c r="A329">
        <v>326</v>
      </c>
      <c r="B329" s="7">
        <v>126</v>
      </c>
      <c r="C329" s="2" t="s">
        <v>26</v>
      </c>
      <c r="D329" s="2" t="s">
        <v>26</v>
      </c>
      <c r="E329" s="2" t="s">
        <v>26</v>
      </c>
      <c r="F329" s="2" t="s">
        <v>26</v>
      </c>
      <c r="G329" s="8" t="s">
        <v>26</v>
      </c>
      <c r="H329" s="8" t="s">
        <v>26</v>
      </c>
      <c r="I329" s="2" t="s">
        <v>26</v>
      </c>
      <c r="J329" s="2" t="s">
        <v>26</v>
      </c>
      <c r="K329" s="2" t="s">
        <v>26</v>
      </c>
      <c r="L329" s="127" t="s">
        <v>26</v>
      </c>
      <c r="O329" s="7" t="str">
        <f t="shared" si="129"/>
        <v/>
      </c>
      <c r="P329" s="7" t="str">
        <f t="shared" si="153"/>
        <v>OK</v>
      </c>
      <c r="AS329" s="7" t="str">
        <f t="shared" si="154"/>
        <v>M</v>
      </c>
      <c r="AT329" s="7">
        <f t="shared" si="155"/>
        <v>0</v>
      </c>
      <c r="AU329" t="b">
        <f t="shared" si="156"/>
        <v>0</v>
      </c>
      <c r="AV329">
        <f t="shared" si="157"/>
        <v>0</v>
      </c>
      <c r="AW329">
        <f t="shared" si="158"/>
        <v>0</v>
      </c>
      <c r="AX329">
        <f t="shared" si="159"/>
        <v>0</v>
      </c>
      <c r="AY329">
        <f t="shared" si="160"/>
        <v>0</v>
      </c>
      <c r="AZ329">
        <f t="shared" si="161"/>
        <v>0</v>
      </c>
      <c r="BA329">
        <f t="shared" si="162"/>
        <v>0</v>
      </c>
      <c r="BC329">
        <f t="shared" si="163"/>
        <v>126</v>
      </c>
      <c r="BE329">
        <f t="shared" si="164"/>
        <v>0</v>
      </c>
      <c r="BF329">
        <f t="shared" si="165"/>
        <v>0</v>
      </c>
      <c r="BH329" s="10">
        <f t="shared" si="167"/>
        <v>0</v>
      </c>
    </row>
    <row r="330" spans="1:60" x14ac:dyDescent="0.25">
      <c r="A330">
        <v>327</v>
      </c>
      <c r="B330" s="7">
        <v>127</v>
      </c>
      <c r="C330" s="2" t="s">
        <v>26</v>
      </c>
      <c r="D330" s="2" t="s">
        <v>26</v>
      </c>
      <c r="E330" s="2" t="s">
        <v>26</v>
      </c>
      <c r="F330" s="2" t="s">
        <v>26</v>
      </c>
      <c r="G330" s="8" t="s">
        <v>26</v>
      </c>
      <c r="H330" s="8" t="s">
        <v>26</v>
      </c>
      <c r="I330" s="2" t="s">
        <v>26</v>
      </c>
      <c r="J330" s="2" t="s">
        <v>26</v>
      </c>
      <c r="K330" s="2" t="s">
        <v>26</v>
      </c>
      <c r="L330" s="127" t="s">
        <v>26</v>
      </c>
      <c r="O330" s="7" t="str">
        <f t="shared" si="129"/>
        <v/>
      </c>
      <c r="P330" s="7" t="str">
        <f t="shared" si="153"/>
        <v>OK</v>
      </c>
      <c r="AS330" s="7" t="str">
        <f t="shared" si="154"/>
        <v>M</v>
      </c>
      <c r="AT330" s="7">
        <f t="shared" si="155"/>
        <v>0</v>
      </c>
      <c r="AU330" t="b">
        <f t="shared" si="156"/>
        <v>0</v>
      </c>
      <c r="AV330">
        <f t="shared" si="157"/>
        <v>0</v>
      </c>
      <c r="AW330">
        <f t="shared" si="158"/>
        <v>0</v>
      </c>
      <c r="AX330">
        <f t="shared" si="159"/>
        <v>0</v>
      </c>
      <c r="AY330">
        <f t="shared" si="160"/>
        <v>0</v>
      </c>
      <c r="AZ330">
        <f t="shared" si="161"/>
        <v>0</v>
      </c>
      <c r="BA330">
        <f t="shared" si="162"/>
        <v>0</v>
      </c>
      <c r="BC330">
        <f t="shared" si="163"/>
        <v>127</v>
      </c>
      <c r="BE330">
        <f t="shared" si="164"/>
        <v>0</v>
      </c>
      <c r="BF330">
        <f t="shared" si="165"/>
        <v>0</v>
      </c>
      <c r="BH330" s="10">
        <f t="shared" si="167"/>
        <v>0</v>
      </c>
    </row>
    <row r="331" spans="1:60" x14ac:dyDescent="0.25">
      <c r="A331">
        <v>328</v>
      </c>
      <c r="B331" s="7">
        <v>128</v>
      </c>
      <c r="C331" s="2" t="s">
        <v>26</v>
      </c>
      <c r="D331" s="2" t="s">
        <v>26</v>
      </c>
      <c r="E331" s="2" t="s">
        <v>26</v>
      </c>
      <c r="F331" s="2" t="s">
        <v>26</v>
      </c>
      <c r="G331" s="8" t="s">
        <v>26</v>
      </c>
      <c r="H331" s="8" t="s">
        <v>26</v>
      </c>
      <c r="I331" s="2" t="s">
        <v>26</v>
      </c>
      <c r="J331" s="2" t="s">
        <v>26</v>
      </c>
      <c r="K331" s="2" t="s">
        <v>26</v>
      </c>
      <c r="L331" s="127" t="s">
        <v>26</v>
      </c>
      <c r="O331" s="7" t="str">
        <f t="shared" si="129"/>
        <v/>
      </c>
      <c r="P331" s="7" t="str">
        <f t="shared" si="153"/>
        <v>OK</v>
      </c>
      <c r="AS331" s="7" t="str">
        <f t="shared" si="154"/>
        <v>M</v>
      </c>
      <c r="AT331" s="7">
        <f t="shared" si="155"/>
        <v>0</v>
      </c>
      <c r="AU331" t="b">
        <f t="shared" si="156"/>
        <v>0</v>
      </c>
      <c r="AV331">
        <f t="shared" si="157"/>
        <v>0</v>
      </c>
      <c r="AW331">
        <f t="shared" si="158"/>
        <v>0</v>
      </c>
      <c r="AX331">
        <f t="shared" si="159"/>
        <v>0</v>
      </c>
      <c r="AY331">
        <f t="shared" si="160"/>
        <v>0</v>
      </c>
      <c r="AZ331">
        <f t="shared" si="161"/>
        <v>0</v>
      </c>
      <c r="BA331">
        <f t="shared" si="162"/>
        <v>0</v>
      </c>
      <c r="BC331">
        <f t="shared" si="163"/>
        <v>128</v>
      </c>
      <c r="BE331">
        <f t="shared" si="164"/>
        <v>0</v>
      </c>
      <c r="BF331">
        <f t="shared" si="165"/>
        <v>0</v>
      </c>
      <c r="BH331" s="10">
        <f t="shared" si="167"/>
        <v>0</v>
      </c>
    </row>
    <row r="332" spans="1:60" x14ac:dyDescent="0.25">
      <c r="A332">
        <v>329</v>
      </c>
      <c r="B332" s="7">
        <v>129</v>
      </c>
      <c r="C332" s="2" t="s">
        <v>26</v>
      </c>
      <c r="D332" s="2" t="s">
        <v>26</v>
      </c>
      <c r="E332" s="2" t="s">
        <v>26</v>
      </c>
      <c r="F332" s="2" t="s">
        <v>26</v>
      </c>
      <c r="G332" s="8" t="s">
        <v>26</v>
      </c>
      <c r="H332" s="8" t="s">
        <v>26</v>
      </c>
      <c r="I332" s="2" t="s">
        <v>26</v>
      </c>
      <c r="J332" s="2" t="s">
        <v>26</v>
      </c>
      <c r="K332" s="2" t="s">
        <v>26</v>
      </c>
      <c r="L332" s="127" t="s">
        <v>26</v>
      </c>
      <c r="O332" s="7" t="str">
        <f t="shared" ref="O332:O348" si="168">IF(K332="sm","s",IF(K332="sw","s",LEFT(K332,3)))</f>
        <v/>
      </c>
      <c r="P332" s="7" t="str">
        <f t="shared" si="153"/>
        <v>OK</v>
      </c>
      <c r="AS332" s="7" t="str">
        <f t="shared" si="154"/>
        <v>M</v>
      </c>
      <c r="AT332" s="7">
        <f t="shared" si="155"/>
        <v>0</v>
      </c>
      <c r="AU332" t="b">
        <f t="shared" si="156"/>
        <v>0</v>
      </c>
      <c r="AV332">
        <f t="shared" si="157"/>
        <v>0</v>
      </c>
      <c r="AW332">
        <f t="shared" si="158"/>
        <v>0</v>
      </c>
      <c r="AX332">
        <f t="shared" si="159"/>
        <v>0</v>
      </c>
      <c r="AY332">
        <f t="shared" si="160"/>
        <v>0</v>
      </c>
      <c r="AZ332">
        <f t="shared" si="161"/>
        <v>0</v>
      </c>
      <c r="BA332">
        <f t="shared" si="162"/>
        <v>0</v>
      </c>
      <c r="BC332">
        <f t="shared" si="163"/>
        <v>129</v>
      </c>
      <c r="BE332">
        <f t="shared" si="164"/>
        <v>0</v>
      </c>
      <c r="BF332">
        <f t="shared" si="165"/>
        <v>0</v>
      </c>
      <c r="BH332" s="10">
        <f t="shared" si="167"/>
        <v>0</v>
      </c>
    </row>
    <row r="333" spans="1:60" x14ac:dyDescent="0.25">
      <c r="A333">
        <v>330</v>
      </c>
      <c r="B333" s="7">
        <v>130</v>
      </c>
      <c r="C333" s="2" t="s">
        <v>26</v>
      </c>
      <c r="D333" s="2" t="s">
        <v>26</v>
      </c>
      <c r="E333" s="2" t="s">
        <v>26</v>
      </c>
      <c r="F333" s="2" t="s">
        <v>26</v>
      </c>
      <c r="G333" s="8" t="s">
        <v>26</v>
      </c>
      <c r="H333" s="8" t="s">
        <v>26</v>
      </c>
      <c r="I333" s="2" t="s">
        <v>26</v>
      </c>
      <c r="J333" s="2" t="s">
        <v>26</v>
      </c>
      <c r="K333" s="2" t="s">
        <v>26</v>
      </c>
      <c r="L333" s="127" t="s">
        <v>26</v>
      </c>
      <c r="O333" s="7" t="str">
        <f t="shared" si="168"/>
        <v/>
      </c>
      <c r="P333" s="7" t="str">
        <f t="shared" si="153"/>
        <v>OK</v>
      </c>
      <c r="AS333" s="7" t="str">
        <f t="shared" si="154"/>
        <v>M</v>
      </c>
      <c r="AT333" s="7">
        <f t="shared" si="155"/>
        <v>0</v>
      </c>
      <c r="AU333" t="b">
        <f t="shared" si="156"/>
        <v>0</v>
      </c>
      <c r="AV333">
        <f t="shared" si="157"/>
        <v>0</v>
      </c>
      <c r="AW333">
        <f t="shared" si="158"/>
        <v>0</v>
      </c>
      <c r="AX333">
        <f t="shared" si="159"/>
        <v>0</v>
      </c>
      <c r="AY333">
        <f t="shared" si="160"/>
        <v>0</v>
      </c>
      <c r="AZ333">
        <f t="shared" si="161"/>
        <v>0</v>
      </c>
      <c r="BA333">
        <f t="shared" si="162"/>
        <v>0</v>
      </c>
      <c r="BC333">
        <f t="shared" si="163"/>
        <v>130</v>
      </c>
      <c r="BE333">
        <f t="shared" si="164"/>
        <v>0</v>
      </c>
      <c r="BF333">
        <f t="shared" si="165"/>
        <v>0</v>
      </c>
      <c r="BH333" s="10">
        <f t="shared" si="167"/>
        <v>0</v>
      </c>
    </row>
    <row r="334" spans="1:60" x14ac:dyDescent="0.25">
      <c r="A334">
        <v>331</v>
      </c>
      <c r="B334" s="7">
        <v>131</v>
      </c>
      <c r="C334" s="2" t="s">
        <v>26</v>
      </c>
      <c r="D334" s="2" t="s">
        <v>26</v>
      </c>
      <c r="E334" s="2" t="s">
        <v>26</v>
      </c>
      <c r="F334" s="2" t="s">
        <v>26</v>
      </c>
      <c r="G334" s="8" t="s">
        <v>26</v>
      </c>
      <c r="H334" s="8" t="s">
        <v>26</v>
      </c>
      <c r="I334" s="2" t="s">
        <v>26</v>
      </c>
      <c r="J334" s="2" t="s">
        <v>26</v>
      </c>
      <c r="K334" s="2" t="s">
        <v>26</v>
      </c>
      <c r="L334" s="127" t="s">
        <v>26</v>
      </c>
      <c r="O334" s="7" t="str">
        <f t="shared" si="168"/>
        <v/>
      </c>
      <c r="P334" s="7" t="str">
        <f t="shared" si="153"/>
        <v>OK</v>
      </c>
      <c r="AS334" s="7" t="str">
        <f t="shared" si="154"/>
        <v>M</v>
      </c>
      <c r="AT334" s="7">
        <f t="shared" si="155"/>
        <v>0</v>
      </c>
      <c r="AU334" t="b">
        <f t="shared" si="156"/>
        <v>0</v>
      </c>
      <c r="AV334">
        <f t="shared" si="157"/>
        <v>0</v>
      </c>
      <c r="AW334">
        <f t="shared" si="158"/>
        <v>0</v>
      </c>
      <c r="AX334">
        <f t="shared" si="159"/>
        <v>0</v>
      </c>
      <c r="AY334">
        <f t="shared" si="160"/>
        <v>0</v>
      </c>
      <c r="AZ334">
        <f t="shared" si="161"/>
        <v>0</v>
      </c>
      <c r="BA334">
        <f t="shared" si="162"/>
        <v>0</v>
      </c>
      <c r="BC334">
        <f t="shared" si="163"/>
        <v>131</v>
      </c>
      <c r="BE334">
        <f t="shared" si="164"/>
        <v>0</v>
      </c>
      <c r="BF334">
        <f t="shared" si="165"/>
        <v>0</v>
      </c>
      <c r="BH334" s="10">
        <f t="shared" si="167"/>
        <v>0</v>
      </c>
    </row>
    <row r="335" spans="1:60" x14ac:dyDescent="0.25">
      <c r="A335">
        <v>332</v>
      </c>
      <c r="B335" s="7">
        <v>132</v>
      </c>
      <c r="C335" s="2" t="s">
        <v>26</v>
      </c>
      <c r="D335" s="2" t="s">
        <v>26</v>
      </c>
      <c r="E335" s="2" t="s">
        <v>26</v>
      </c>
      <c r="F335" s="2" t="s">
        <v>26</v>
      </c>
      <c r="G335" s="8" t="s">
        <v>26</v>
      </c>
      <c r="H335" s="8" t="s">
        <v>26</v>
      </c>
      <c r="I335" s="2" t="s">
        <v>26</v>
      </c>
      <c r="J335" s="2" t="s">
        <v>26</v>
      </c>
      <c r="K335" s="2" t="s">
        <v>26</v>
      </c>
      <c r="L335" s="127" t="s">
        <v>26</v>
      </c>
      <c r="O335" s="7" t="str">
        <f t="shared" si="168"/>
        <v/>
      </c>
      <c r="P335" s="7" t="str">
        <f t="shared" si="153"/>
        <v>OK</v>
      </c>
      <c r="AS335" s="7" t="str">
        <f t="shared" si="154"/>
        <v>M</v>
      </c>
      <c r="AT335" s="7">
        <f t="shared" si="155"/>
        <v>0</v>
      </c>
      <c r="AU335" t="b">
        <f t="shared" si="156"/>
        <v>0</v>
      </c>
      <c r="AV335">
        <f t="shared" si="157"/>
        <v>0</v>
      </c>
      <c r="AW335">
        <f t="shared" si="158"/>
        <v>0</v>
      </c>
      <c r="AX335">
        <f t="shared" si="159"/>
        <v>0</v>
      </c>
      <c r="AY335">
        <f t="shared" si="160"/>
        <v>0</v>
      </c>
      <c r="AZ335">
        <f t="shared" si="161"/>
        <v>0</v>
      </c>
      <c r="BA335">
        <f t="shared" si="162"/>
        <v>0</v>
      </c>
      <c r="BC335">
        <f t="shared" si="163"/>
        <v>132</v>
      </c>
      <c r="BE335">
        <f t="shared" si="164"/>
        <v>0</v>
      </c>
      <c r="BF335">
        <f t="shared" si="165"/>
        <v>0</v>
      </c>
      <c r="BH335" s="10">
        <f t="shared" si="167"/>
        <v>0</v>
      </c>
    </row>
    <row r="336" spans="1:60" x14ac:dyDescent="0.25">
      <c r="A336">
        <v>333</v>
      </c>
      <c r="B336" s="7">
        <v>133</v>
      </c>
      <c r="C336" s="2" t="s">
        <v>26</v>
      </c>
      <c r="D336" s="2" t="s">
        <v>26</v>
      </c>
      <c r="E336" s="2" t="s">
        <v>26</v>
      </c>
      <c r="F336" s="2" t="s">
        <v>26</v>
      </c>
      <c r="G336" s="8" t="s">
        <v>26</v>
      </c>
      <c r="H336" s="8" t="s">
        <v>26</v>
      </c>
      <c r="I336" s="2" t="s">
        <v>26</v>
      </c>
      <c r="J336" s="2" t="s">
        <v>26</v>
      </c>
      <c r="K336" s="2" t="s">
        <v>26</v>
      </c>
      <c r="L336" s="127" t="s">
        <v>26</v>
      </c>
      <c r="O336" s="7" t="str">
        <f t="shared" si="168"/>
        <v/>
      </c>
      <c r="P336" s="7" t="str">
        <f t="shared" si="153"/>
        <v>OK</v>
      </c>
      <c r="AS336" s="7" t="str">
        <f t="shared" si="154"/>
        <v>M</v>
      </c>
      <c r="AT336" s="7">
        <f t="shared" si="155"/>
        <v>0</v>
      </c>
      <c r="AU336" t="b">
        <f t="shared" si="156"/>
        <v>0</v>
      </c>
      <c r="AV336">
        <f t="shared" si="157"/>
        <v>0</v>
      </c>
      <c r="AW336">
        <f t="shared" si="158"/>
        <v>0</v>
      </c>
      <c r="AX336">
        <f t="shared" si="159"/>
        <v>0</v>
      </c>
      <c r="AY336">
        <f t="shared" si="160"/>
        <v>0</v>
      </c>
      <c r="AZ336">
        <f t="shared" si="161"/>
        <v>0</v>
      </c>
      <c r="BA336">
        <f t="shared" si="162"/>
        <v>0</v>
      </c>
      <c r="BC336">
        <f t="shared" si="163"/>
        <v>133</v>
      </c>
      <c r="BE336">
        <f t="shared" si="164"/>
        <v>0</v>
      </c>
      <c r="BF336">
        <f t="shared" si="165"/>
        <v>0</v>
      </c>
      <c r="BH336" s="10">
        <f t="shared" si="167"/>
        <v>0</v>
      </c>
    </row>
    <row r="337" spans="1:60" x14ac:dyDescent="0.25">
      <c r="A337">
        <v>334</v>
      </c>
      <c r="B337" s="7">
        <v>134</v>
      </c>
      <c r="C337" s="2" t="s">
        <v>26</v>
      </c>
      <c r="D337" s="2" t="s">
        <v>26</v>
      </c>
      <c r="E337" s="2" t="s">
        <v>26</v>
      </c>
      <c r="F337" s="2" t="s">
        <v>26</v>
      </c>
      <c r="G337" s="8" t="s">
        <v>26</v>
      </c>
      <c r="H337" s="8" t="s">
        <v>26</v>
      </c>
      <c r="I337" s="2" t="s">
        <v>26</v>
      </c>
      <c r="J337" s="2" t="s">
        <v>26</v>
      </c>
      <c r="K337" s="2" t="s">
        <v>26</v>
      </c>
      <c r="L337" s="127" t="s">
        <v>26</v>
      </c>
      <c r="O337" s="7" t="str">
        <f t="shared" si="168"/>
        <v/>
      </c>
      <c r="P337" s="7" t="str">
        <f t="shared" si="153"/>
        <v>OK</v>
      </c>
      <c r="AS337" s="7" t="str">
        <f t="shared" si="154"/>
        <v>M</v>
      </c>
      <c r="AT337" s="7">
        <f t="shared" si="155"/>
        <v>0</v>
      </c>
      <c r="AU337" t="b">
        <f t="shared" si="156"/>
        <v>0</v>
      </c>
      <c r="AV337">
        <f t="shared" si="157"/>
        <v>0</v>
      </c>
      <c r="AW337">
        <f t="shared" si="158"/>
        <v>0</v>
      </c>
      <c r="AX337">
        <f t="shared" si="159"/>
        <v>0</v>
      </c>
      <c r="AY337">
        <f t="shared" si="160"/>
        <v>0</v>
      </c>
      <c r="AZ337">
        <f t="shared" si="161"/>
        <v>0</v>
      </c>
      <c r="BA337">
        <f t="shared" si="162"/>
        <v>0</v>
      </c>
      <c r="BC337">
        <f t="shared" si="163"/>
        <v>134</v>
      </c>
      <c r="BE337">
        <f t="shared" si="164"/>
        <v>0</v>
      </c>
      <c r="BF337">
        <f t="shared" si="165"/>
        <v>0</v>
      </c>
      <c r="BH337" s="10">
        <f t="shared" si="167"/>
        <v>0</v>
      </c>
    </row>
    <row r="338" spans="1:60" x14ac:dyDescent="0.25">
      <c r="A338">
        <v>335</v>
      </c>
      <c r="B338" s="7">
        <v>135</v>
      </c>
      <c r="C338" s="2" t="s">
        <v>26</v>
      </c>
      <c r="D338" s="2" t="s">
        <v>26</v>
      </c>
      <c r="E338" s="2" t="s">
        <v>26</v>
      </c>
      <c r="F338" s="2" t="s">
        <v>26</v>
      </c>
      <c r="G338" s="8" t="s">
        <v>26</v>
      </c>
      <c r="H338" s="8" t="s">
        <v>26</v>
      </c>
      <c r="I338" s="2" t="s">
        <v>26</v>
      </c>
      <c r="J338" s="2" t="s">
        <v>26</v>
      </c>
      <c r="K338" s="2" t="s">
        <v>26</v>
      </c>
      <c r="L338" s="127" t="s">
        <v>26</v>
      </c>
      <c r="O338" s="7" t="str">
        <f t="shared" si="168"/>
        <v/>
      </c>
      <c r="P338" s="7" t="str">
        <f t="shared" si="153"/>
        <v>OK</v>
      </c>
      <c r="AS338" s="7" t="str">
        <f t="shared" si="154"/>
        <v>M</v>
      </c>
      <c r="AT338" s="7">
        <f t="shared" si="155"/>
        <v>0</v>
      </c>
      <c r="AU338" t="b">
        <f t="shared" si="156"/>
        <v>0</v>
      </c>
      <c r="AV338">
        <f t="shared" si="157"/>
        <v>0</v>
      </c>
      <c r="AW338">
        <f t="shared" si="158"/>
        <v>0</v>
      </c>
      <c r="AX338">
        <f t="shared" si="159"/>
        <v>0</v>
      </c>
      <c r="AY338">
        <f t="shared" si="160"/>
        <v>0</v>
      </c>
      <c r="AZ338">
        <f t="shared" si="161"/>
        <v>0</v>
      </c>
      <c r="BA338">
        <f t="shared" si="162"/>
        <v>0</v>
      </c>
      <c r="BC338">
        <f t="shared" si="163"/>
        <v>135</v>
      </c>
      <c r="BE338">
        <f t="shared" si="164"/>
        <v>0</v>
      </c>
      <c r="BF338">
        <f t="shared" si="165"/>
        <v>0</v>
      </c>
      <c r="BH338" s="10">
        <f t="shared" si="167"/>
        <v>0</v>
      </c>
    </row>
    <row r="339" spans="1:60" x14ac:dyDescent="0.25">
      <c r="A339">
        <v>336</v>
      </c>
      <c r="B339" s="7">
        <v>136</v>
      </c>
      <c r="C339" s="2" t="s">
        <v>26</v>
      </c>
      <c r="D339" s="2" t="s">
        <v>26</v>
      </c>
      <c r="E339" s="2" t="s">
        <v>26</v>
      </c>
      <c r="F339" s="2" t="s">
        <v>26</v>
      </c>
      <c r="G339" s="8" t="s">
        <v>26</v>
      </c>
      <c r="H339" s="8" t="s">
        <v>26</v>
      </c>
      <c r="I339" s="2" t="s">
        <v>26</v>
      </c>
      <c r="J339" s="2" t="s">
        <v>26</v>
      </c>
      <c r="K339" s="2" t="s">
        <v>26</v>
      </c>
      <c r="L339" s="127" t="s">
        <v>26</v>
      </c>
      <c r="O339" s="7" t="str">
        <f t="shared" si="168"/>
        <v/>
      </c>
      <c r="P339" s="7" t="str">
        <f t="shared" si="153"/>
        <v>OK</v>
      </c>
      <c r="AS339" s="7" t="str">
        <f t="shared" si="154"/>
        <v>M</v>
      </c>
      <c r="AT339" s="7">
        <f t="shared" si="155"/>
        <v>0</v>
      </c>
      <c r="AU339" t="b">
        <f t="shared" si="156"/>
        <v>0</v>
      </c>
      <c r="AV339">
        <f t="shared" si="157"/>
        <v>0</v>
      </c>
      <c r="AW339">
        <f t="shared" si="158"/>
        <v>0</v>
      </c>
      <c r="AX339">
        <f t="shared" si="159"/>
        <v>0</v>
      </c>
      <c r="AY339">
        <f t="shared" si="160"/>
        <v>0</v>
      </c>
      <c r="AZ339">
        <f t="shared" si="161"/>
        <v>0</v>
      </c>
      <c r="BA339">
        <f t="shared" si="162"/>
        <v>0</v>
      </c>
      <c r="BC339">
        <f t="shared" si="163"/>
        <v>136</v>
      </c>
      <c r="BE339">
        <f t="shared" si="164"/>
        <v>0</v>
      </c>
      <c r="BF339">
        <f t="shared" si="165"/>
        <v>0</v>
      </c>
      <c r="BH339" s="10">
        <f t="shared" si="167"/>
        <v>0</v>
      </c>
    </row>
    <row r="340" spans="1:60" x14ac:dyDescent="0.25">
      <c r="A340">
        <v>337</v>
      </c>
      <c r="B340" s="7">
        <v>137</v>
      </c>
      <c r="C340" s="2" t="s">
        <v>26</v>
      </c>
      <c r="D340" s="2" t="s">
        <v>26</v>
      </c>
      <c r="E340" s="2" t="s">
        <v>26</v>
      </c>
      <c r="F340" s="2" t="s">
        <v>26</v>
      </c>
      <c r="G340" s="8" t="s">
        <v>26</v>
      </c>
      <c r="H340" s="8" t="s">
        <v>26</v>
      </c>
      <c r="I340" s="2" t="s">
        <v>26</v>
      </c>
      <c r="J340" s="2" t="s">
        <v>26</v>
      </c>
      <c r="K340" s="2" t="s">
        <v>26</v>
      </c>
      <c r="L340" s="127" t="s">
        <v>26</v>
      </c>
      <c r="O340" s="7" t="str">
        <f t="shared" si="168"/>
        <v/>
      </c>
      <c r="P340" s="7" t="str">
        <f t="shared" si="153"/>
        <v>OK</v>
      </c>
      <c r="AS340" s="7" t="str">
        <f t="shared" si="154"/>
        <v>M</v>
      </c>
      <c r="AT340" s="7">
        <f t="shared" si="155"/>
        <v>0</v>
      </c>
      <c r="AU340" t="b">
        <f t="shared" si="156"/>
        <v>0</v>
      </c>
      <c r="AV340">
        <f t="shared" si="157"/>
        <v>0</v>
      </c>
      <c r="AW340">
        <f t="shared" si="158"/>
        <v>0</v>
      </c>
      <c r="AX340">
        <f t="shared" si="159"/>
        <v>0</v>
      </c>
      <c r="AY340">
        <f t="shared" si="160"/>
        <v>0</v>
      </c>
      <c r="AZ340">
        <f t="shared" si="161"/>
        <v>0</v>
      </c>
      <c r="BA340">
        <f t="shared" si="162"/>
        <v>0</v>
      </c>
      <c r="BC340">
        <f t="shared" si="163"/>
        <v>137</v>
      </c>
      <c r="BE340">
        <f t="shared" si="164"/>
        <v>0</v>
      </c>
      <c r="BF340">
        <f t="shared" si="165"/>
        <v>0</v>
      </c>
      <c r="BH340" s="10">
        <f t="shared" si="167"/>
        <v>0</v>
      </c>
    </row>
    <row r="341" spans="1:60" x14ac:dyDescent="0.25">
      <c r="A341">
        <v>338</v>
      </c>
      <c r="B341" s="7">
        <v>138</v>
      </c>
      <c r="C341" s="2" t="s">
        <v>26</v>
      </c>
      <c r="D341" s="2" t="s">
        <v>26</v>
      </c>
      <c r="E341" s="2" t="s">
        <v>26</v>
      </c>
      <c r="F341" s="2" t="s">
        <v>26</v>
      </c>
      <c r="G341" s="8" t="s">
        <v>26</v>
      </c>
      <c r="H341" s="8" t="s">
        <v>26</v>
      </c>
      <c r="I341" s="2" t="s">
        <v>26</v>
      </c>
      <c r="J341" s="2" t="s">
        <v>26</v>
      </c>
      <c r="K341" s="2" t="s">
        <v>26</v>
      </c>
      <c r="L341" s="127" t="s">
        <v>26</v>
      </c>
      <c r="O341" s="7" t="str">
        <f t="shared" si="168"/>
        <v/>
      </c>
      <c r="P341" s="7" t="str">
        <f t="shared" si="153"/>
        <v>OK</v>
      </c>
      <c r="AS341" s="7" t="str">
        <f t="shared" si="154"/>
        <v>M</v>
      </c>
      <c r="AT341" s="7">
        <f t="shared" si="155"/>
        <v>0</v>
      </c>
      <c r="AU341" t="b">
        <f t="shared" si="156"/>
        <v>0</v>
      </c>
      <c r="AV341">
        <f t="shared" si="157"/>
        <v>0</v>
      </c>
      <c r="AW341">
        <f t="shared" si="158"/>
        <v>0</v>
      </c>
      <c r="AX341">
        <f t="shared" si="159"/>
        <v>0</v>
      </c>
      <c r="AY341">
        <f t="shared" si="160"/>
        <v>0</v>
      </c>
      <c r="AZ341">
        <f t="shared" si="161"/>
        <v>0</v>
      </c>
      <c r="BA341">
        <f t="shared" si="162"/>
        <v>0</v>
      </c>
      <c r="BC341">
        <f t="shared" si="163"/>
        <v>138</v>
      </c>
      <c r="BE341">
        <f t="shared" si="164"/>
        <v>0</v>
      </c>
      <c r="BF341">
        <f t="shared" si="165"/>
        <v>0</v>
      </c>
      <c r="BH341" s="10">
        <f t="shared" si="167"/>
        <v>0</v>
      </c>
    </row>
    <row r="342" spans="1:60" x14ac:dyDescent="0.25">
      <c r="A342">
        <v>339</v>
      </c>
      <c r="B342" s="7">
        <v>139</v>
      </c>
      <c r="C342" s="2" t="s">
        <v>26</v>
      </c>
      <c r="D342" s="2" t="s">
        <v>26</v>
      </c>
      <c r="E342" s="2" t="s">
        <v>26</v>
      </c>
      <c r="F342" s="2" t="s">
        <v>26</v>
      </c>
      <c r="G342" s="8" t="s">
        <v>26</v>
      </c>
      <c r="H342" s="8" t="s">
        <v>26</v>
      </c>
      <c r="I342" s="2" t="s">
        <v>26</v>
      </c>
      <c r="J342" s="2" t="s">
        <v>26</v>
      </c>
      <c r="K342" s="2" t="s">
        <v>26</v>
      </c>
      <c r="L342" s="127" t="s">
        <v>26</v>
      </c>
      <c r="O342" s="7" t="str">
        <f t="shared" si="168"/>
        <v/>
      </c>
      <c r="P342" s="7" t="str">
        <f t="shared" si="153"/>
        <v>OK</v>
      </c>
      <c r="AS342" s="7" t="str">
        <f t="shared" si="154"/>
        <v>M</v>
      </c>
      <c r="AT342" s="7">
        <f t="shared" si="155"/>
        <v>0</v>
      </c>
      <c r="AU342" t="b">
        <f t="shared" si="156"/>
        <v>0</v>
      </c>
      <c r="AV342">
        <f t="shared" si="157"/>
        <v>0</v>
      </c>
      <c r="AW342">
        <f t="shared" si="158"/>
        <v>0</v>
      </c>
      <c r="AX342">
        <f t="shared" si="159"/>
        <v>0</v>
      </c>
      <c r="AY342">
        <f t="shared" si="160"/>
        <v>0</v>
      </c>
      <c r="AZ342">
        <f t="shared" si="161"/>
        <v>0</v>
      </c>
      <c r="BA342">
        <f t="shared" si="162"/>
        <v>0</v>
      </c>
      <c r="BC342">
        <f t="shared" si="163"/>
        <v>139</v>
      </c>
      <c r="BE342">
        <f t="shared" si="164"/>
        <v>0</v>
      </c>
      <c r="BF342">
        <f t="shared" si="165"/>
        <v>0</v>
      </c>
      <c r="BH342" s="10">
        <f t="shared" si="167"/>
        <v>0</v>
      </c>
    </row>
    <row r="343" spans="1:60" x14ac:dyDescent="0.25">
      <c r="A343">
        <v>340</v>
      </c>
      <c r="B343" s="7">
        <v>140</v>
      </c>
      <c r="C343" s="2" t="s">
        <v>26</v>
      </c>
      <c r="D343" s="2" t="s">
        <v>26</v>
      </c>
      <c r="E343" s="2" t="s">
        <v>26</v>
      </c>
      <c r="F343" s="2" t="s">
        <v>26</v>
      </c>
      <c r="G343" s="8" t="s">
        <v>26</v>
      </c>
      <c r="H343" s="8" t="s">
        <v>26</v>
      </c>
      <c r="I343" s="2" t="s">
        <v>26</v>
      </c>
      <c r="J343" s="2" t="s">
        <v>26</v>
      </c>
      <c r="K343" s="2" t="s">
        <v>26</v>
      </c>
      <c r="L343" s="127" t="s">
        <v>26</v>
      </c>
      <c r="O343" s="7" t="str">
        <f t="shared" si="168"/>
        <v/>
      </c>
      <c r="P343" s="7" t="str">
        <f t="shared" si="153"/>
        <v>OK</v>
      </c>
      <c r="AS343" s="7" t="str">
        <f t="shared" si="154"/>
        <v>M</v>
      </c>
      <c r="AT343" s="7">
        <f t="shared" si="155"/>
        <v>0</v>
      </c>
      <c r="AU343" t="b">
        <f t="shared" si="156"/>
        <v>0</v>
      </c>
      <c r="AV343">
        <f t="shared" si="157"/>
        <v>0</v>
      </c>
      <c r="AW343">
        <f t="shared" si="158"/>
        <v>0</v>
      </c>
      <c r="AX343">
        <f t="shared" si="159"/>
        <v>0</v>
      </c>
      <c r="AY343">
        <f t="shared" si="160"/>
        <v>0</v>
      </c>
      <c r="AZ343">
        <f t="shared" si="161"/>
        <v>0</v>
      </c>
      <c r="BA343">
        <f t="shared" si="162"/>
        <v>0</v>
      </c>
      <c r="BC343">
        <f t="shared" si="163"/>
        <v>140</v>
      </c>
      <c r="BE343">
        <f t="shared" si="164"/>
        <v>0</v>
      </c>
      <c r="BF343">
        <f t="shared" si="165"/>
        <v>0</v>
      </c>
      <c r="BH343" s="10">
        <f t="shared" si="167"/>
        <v>0</v>
      </c>
    </row>
    <row r="344" spans="1:60" x14ac:dyDescent="0.25">
      <c r="A344">
        <v>341</v>
      </c>
      <c r="B344" s="7">
        <v>141</v>
      </c>
      <c r="C344" s="2" t="s">
        <v>26</v>
      </c>
      <c r="D344" s="2" t="s">
        <v>26</v>
      </c>
      <c r="E344" s="2" t="s">
        <v>26</v>
      </c>
      <c r="F344" s="2" t="s">
        <v>26</v>
      </c>
      <c r="G344" s="8" t="s">
        <v>26</v>
      </c>
      <c r="H344" s="8" t="s">
        <v>26</v>
      </c>
      <c r="I344" s="2" t="s">
        <v>26</v>
      </c>
      <c r="J344" s="2" t="s">
        <v>26</v>
      </c>
      <c r="K344" s="2" t="s">
        <v>26</v>
      </c>
      <c r="L344" s="127" t="s">
        <v>26</v>
      </c>
      <c r="O344" s="7" t="str">
        <f t="shared" si="168"/>
        <v/>
      </c>
      <c r="P344" s="7" t="str">
        <f t="shared" si="153"/>
        <v>OK</v>
      </c>
      <c r="AS344" s="7" t="str">
        <f t="shared" si="154"/>
        <v>M</v>
      </c>
      <c r="AT344" s="7">
        <f t="shared" si="155"/>
        <v>0</v>
      </c>
      <c r="AU344" t="b">
        <f t="shared" si="156"/>
        <v>0</v>
      </c>
      <c r="AV344">
        <f t="shared" si="157"/>
        <v>0</v>
      </c>
      <c r="AW344">
        <f t="shared" si="158"/>
        <v>0</v>
      </c>
      <c r="AX344">
        <f t="shared" si="159"/>
        <v>0</v>
      </c>
      <c r="AY344">
        <f t="shared" si="160"/>
        <v>0</v>
      </c>
      <c r="AZ344">
        <f t="shared" si="161"/>
        <v>0</v>
      </c>
      <c r="BA344">
        <f t="shared" si="162"/>
        <v>0</v>
      </c>
      <c r="BC344">
        <f t="shared" si="163"/>
        <v>141</v>
      </c>
      <c r="BE344">
        <f t="shared" si="164"/>
        <v>0</v>
      </c>
      <c r="BF344">
        <f t="shared" si="165"/>
        <v>0</v>
      </c>
      <c r="BH344" s="10">
        <f t="shared" si="167"/>
        <v>0</v>
      </c>
    </row>
    <row r="345" spans="1:60" x14ac:dyDescent="0.25">
      <c r="A345">
        <v>342</v>
      </c>
      <c r="B345" s="7">
        <v>142</v>
      </c>
      <c r="C345" s="2" t="s">
        <v>26</v>
      </c>
      <c r="D345" s="2" t="s">
        <v>26</v>
      </c>
      <c r="E345" s="2" t="s">
        <v>26</v>
      </c>
      <c r="F345" s="2" t="s">
        <v>26</v>
      </c>
      <c r="G345" s="8" t="s">
        <v>26</v>
      </c>
      <c r="H345" s="8" t="s">
        <v>26</v>
      </c>
      <c r="I345" s="2" t="s">
        <v>26</v>
      </c>
      <c r="J345" s="2" t="s">
        <v>26</v>
      </c>
      <c r="K345" s="2" t="s">
        <v>26</v>
      </c>
      <c r="L345" s="127" t="s">
        <v>26</v>
      </c>
      <c r="O345" s="7" t="str">
        <f t="shared" si="168"/>
        <v/>
      </c>
      <c r="P345" s="7" t="str">
        <f t="shared" si="153"/>
        <v>OK</v>
      </c>
      <c r="AS345" s="7" t="str">
        <f t="shared" si="154"/>
        <v>M</v>
      </c>
      <c r="AT345" s="7">
        <f t="shared" si="155"/>
        <v>0</v>
      </c>
      <c r="AU345" t="b">
        <f t="shared" si="156"/>
        <v>0</v>
      </c>
      <c r="AV345">
        <f t="shared" si="157"/>
        <v>0</v>
      </c>
      <c r="AW345">
        <f t="shared" si="158"/>
        <v>0</v>
      </c>
      <c r="AX345">
        <f t="shared" si="159"/>
        <v>0</v>
      </c>
      <c r="AY345">
        <f t="shared" si="160"/>
        <v>0</v>
      </c>
      <c r="AZ345">
        <f t="shared" si="161"/>
        <v>0</v>
      </c>
      <c r="BA345">
        <f t="shared" si="162"/>
        <v>0</v>
      </c>
      <c r="BC345">
        <f t="shared" si="163"/>
        <v>142</v>
      </c>
      <c r="BE345">
        <f t="shared" si="164"/>
        <v>0</v>
      </c>
      <c r="BF345">
        <f t="shared" si="165"/>
        <v>0</v>
      </c>
      <c r="BH345" s="10">
        <f t="shared" si="167"/>
        <v>0</v>
      </c>
    </row>
    <row r="346" spans="1:60" x14ac:dyDescent="0.25">
      <c r="A346">
        <v>343</v>
      </c>
      <c r="B346" s="7">
        <v>143</v>
      </c>
      <c r="C346" s="2" t="s">
        <v>26</v>
      </c>
      <c r="D346" s="2" t="s">
        <v>26</v>
      </c>
      <c r="E346" s="2" t="s">
        <v>26</v>
      </c>
      <c r="F346" s="2" t="s">
        <v>26</v>
      </c>
      <c r="G346" s="8" t="s">
        <v>26</v>
      </c>
      <c r="H346" s="8" t="s">
        <v>26</v>
      </c>
      <c r="I346" s="2" t="s">
        <v>26</v>
      </c>
      <c r="J346" s="2" t="s">
        <v>26</v>
      </c>
      <c r="K346" s="2" t="s">
        <v>26</v>
      </c>
      <c r="L346" s="127" t="s">
        <v>26</v>
      </c>
      <c r="O346" s="7" t="str">
        <f t="shared" si="168"/>
        <v/>
      </c>
      <c r="P346" s="7" t="str">
        <f t="shared" si="153"/>
        <v>OK</v>
      </c>
      <c r="AS346" s="7" t="str">
        <f t="shared" si="154"/>
        <v>M</v>
      </c>
      <c r="AT346" s="7">
        <f t="shared" si="155"/>
        <v>0</v>
      </c>
      <c r="AU346" t="b">
        <f t="shared" si="156"/>
        <v>0</v>
      </c>
      <c r="AV346">
        <f t="shared" si="157"/>
        <v>0</v>
      </c>
      <c r="AW346">
        <f t="shared" si="158"/>
        <v>0</v>
      </c>
      <c r="AX346">
        <f t="shared" si="159"/>
        <v>0</v>
      </c>
      <c r="AY346">
        <f t="shared" si="160"/>
        <v>0</v>
      </c>
      <c r="AZ346">
        <f t="shared" si="161"/>
        <v>0</v>
      </c>
      <c r="BA346">
        <f t="shared" si="162"/>
        <v>0</v>
      </c>
      <c r="BC346">
        <f t="shared" si="163"/>
        <v>143</v>
      </c>
      <c r="BE346">
        <f t="shared" si="164"/>
        <v>0</v>
      </c>
      <c r="BF346">
        <f t="shared" si="165"/>
        <v>0</v>
      </c>
      <c r="BH346" s="10">
        <f t="shared" si="167"/>
        <v>0</v>
      </c>
    </row>
    <row r="347" spans="1:60" x14ac:dyDescent="0.25">
      <c r="A347">
        <v>344</v>
      </c>
      <c r="B347" s="7">
        <v>144</v>
      </c>
      <c r="C347" s="2" t="s">
        <v>26</v>
      </c>
      <c r="D347" s="2" t="s">
        <v>26</v>
      </c>
      <c r="E347" s="2" t="s">
        <v>26</v>
      </c>
      <c r="F347" s="2" t="s">
        <v>26</v>
      </c>
      <c r="G347" s="8" t="s">
        <v>26</v>
      </c>
      <c r="H347" s="8" t="s">
        <v>26</v>
      </c>
      <c r="I347" s="2" t="s">
        <v>26</v>
      </c>
      <c r="J347" s="2" t="s">
        <v>26</v>
      </c>
      <c r="K347" s="2" t="s">
        <v>26</v>
      </c>
      <c r="L347" s="127" t="s">
        <v>26</v>
      </c>
      <c r="O347" s="7" t="str">
        <f t="shared" si="168"/>
        <v/>
      </c>
      <c r="P347" s="7" t="str">
        <f t="shared" si="153"/>
        <v>OK</v>
      </c>
      <c r="AS347" s="7" t="str">
        <f t="shared" si="154"/>
        <v>M</v>
      </c>
      <c r="AT347" s="7">
        <f t="shared" si="155"/>
        <v>0</v>
      </c>
      <c r="AU347" t="b">
        <f t="shared" si="156"/>
        <v>0</v>
      </c>
      <c r="AV347">
        <f t="shared" si="157"/>
        <v>0</v>
      </c>
      <c r="AW347">
        <f t="shared" si="158"/>
        <v>0</v>
      </c>
      <c r="AX347">
        <f t="shared" si="159"/>
        <v>0</v>
      </c>
      <c r="AY347">
        <f t="shared" si="160"/>
        <v>0</v>
      </c>
      <c r="AZ347">
        <f t="shared" si="161"/>
        <v>0</v>
      </c>
      <c r="BA347">
        <f t="shared" si="162"/>
        <v>0</v>
      </c>
      <c r="BC347">
        <f t="shared" si="163"/>
        <v>144</v>
      </c>
      <c r="BE347">
        <f t="shared" si="164"/>
        <v>0</v>
      </c>
      <c r="BF347">
        <f t="shared" si="165"/>
        <v>0</v>
      </c>
      <c r="BH347" s="10">
        <f t="shared" si="167"/>
        <v>0</v>
      </c>
    </row>
    <row r="348" spans="1:60" x14ac:dyDescent="0.25">
      <c r="A348">
        <v>345</v>
      </c>
      <c r="B348" s="7">
        <v>145</v>
      </c>
      <c r="C348" t="s">
        <v>952</v>
      </c>
      <c r="D348" t="s">
        <v>953</v>
      </c>
      <c r="E348" s="2" t="str">
        <f t="shared" ref="E348" si="169">C348&amp;" "&amp;D348</f>
        <v>Matilda Percy</v>
      </c>
      <c r="F348" t="s">
        <v>736</v>
      </c>
      <c r="G348" s="8" t="s">
        <v>508</v>
      </c>
      <c r="H348" s="8" t="s">
        <v>509</v>
      </c>
      <c r="I348" t="s">
        <v>793</v>
      </c>
      <c r="K348" t="s">
        <v>290</v>
      </c>
      <c r="L348" s="3">
        <v>41337</v>
      </c>
      <c r="O348" s="7" t="str">
        <f t="shared" si="168"/>
        <v>U13</v>
      </c>
      <c r="P348" s="7" t="str">
        <f t="shared" si="153"/>
        <v>Error</v>
      </c>
      <c r="AS348" s="7" t="str">
        <f t="shared" si="154"/>
        <v>F</v>
      </c>
      <c r="AT348" s="7">
        <f t="shared" si="155"/>
        <v>0</v>
      </c>
      <c r="AU348" t="b">
        <f t="shared" si="156"/>
        <v>0</v>
      </c>
      <c r="AV348">
        <f t="shared" si="157"/>
        <v>0</v>
      </c>
      <c r="AW348">
        <f t="shared" si="158"/>
        <v>0</v>
      </c>
      <c r="AX348">
        <f t="shared" si="159"/>
        <v>0</v>
      </c>
      <c r="AY348">
        <f t="shared" si="160"/>
        <v>0</v>
      </c>
      <c r="AZ348">
        <f t="shared" si="161"/>
        <v>0</v>
      </c>
      <c r="BA348">
        <f t="shared" si="162"/>
        <v>0</v>
      </c>
      <c r="BC348">
        <f t="shared" si="163"/>
        <v>145</v>
      </c>
      <c r="BE348">
        <f t="shared" si="164"/>
        <v>0</v>
      </c>
      <c r="BF348">
        <f t="shared" si="165"/>
        <v>0</v>
      </c>
      <c r="BH348" s="10">
        <f t="shared" si="167"/>
        <v>0</v>
      </c>
    </row>
    <row r="349" spans="1:60" x14ac:dyDescent="0.25">
      <c r="A349">
        <v>346</v>
      </c>
      <c r="B349" s="7">
        <v>146</v>
      </c>
      <c r="K349"/>
      <c r="L349" s="3"/>
      <c r="AS349" s="7" t="str">
        <f t="shared" si="154"/>
        <v>M</v>
      </c>
      <c r="AT349" s="7">
        <f t="shared" si="155"/>
        <v>0</v>
      </c>
      <c r="AU349" t="b">
        <f t="shared" si="156"/>
        <v>0</v>
      </c>
      <c r="AV349">
        <f t="shared" si="157"/>
        <v>0</v>
      </c>
      <c r="AW349">
        <f t="shared" si="158"/>
        <v>0</v>
      </c>
      <c r="AX349">
        <f t="shared" si="159"/>
        <v>0</v>
      </c>
      <c r="AY349">
        <f t="shared" si="160"/>
        <v>0</v>
      </c>
      <c r="AZ349">
        <f t="shared" si="161"/>
        <v>0</v>
      </c>
      <c r="BA349">
        <f t="shared" si="162"/>
        <v>0</v>
      </c>
      <c r="BC349">
        <f t="shared" si="163"/>
        <v>146</v>
      </c>
      <c r="BE349">
        <f t="shared" si="164"/>
        <v>0</v>
      </c>
      <c r="BF349">
        <f t="shared" si="165"/>
        <v>0</v>
      </c>
      <c r="BH349" s="10">
        <f t="shared" si="167"/>
        <v>0</v>
      </c>
    </row>
    <row r="350" spans="1:60" x14ac:dyDescent="0.25">
      <c r="A350">
        <v>347</v>
      </c>
      <c r="B350" s="7">
        <v>147</v>
      </c>
      <c r="E350" s="2" t="str">
        <f t="shared" ref="E350:E387" si="170">C350&amp;" "&amp;D350</f>
        <v xml:space="preserve"> </v>
      </c>
      <c r="G350" s="8" t="s">
        <v>26</v>
      </c>
      <c r="H350" s="8" t="s">
        <v>26</v>
      </c>
      <c r="K350"/>
      <c r="L350" s="3"/>
      <c r="AS350" s="7" t="str">
        <f t="shared" si="154"/>
        <v>M</v>
      </c>
      <c r="AT350" s="7">
        <f t="shared" si="155"/>
        <v>0</v>
      </c>
      <c r="AU350" t="b">
        <f t="shared" si="156"/>
        <v>0</v>
      </c>
      <c r="AV350">
        <f t="shared" si="157"/>
        <v>0</v>
      </c>
      <c r="AW350">
        <f t="shared" si="158"/>
        <v>0</v>
      </c>
      <c r="AX350">
        <f t="shared" si="159"/>
        <v>0</v>
      </c>
      <c r="AY350">
        <f t="shared" si="160"/>
        <v>0</v>
      </c>
      <c r="AZ350">
        <f t="shared" si="161"/>
        <v>0</v>
      </c>
      <c r="BA350">
        <f t="shared" si="162"/>
        <v>0</v>
      </c>
      <c r="BC350">
        <f t="shared" si="163"/>
        <v>147</v>
      </c>
      <c r="BE350">
        <f t="shared" si="164"/>
        <v>0</v>
      </c>
      <c r="BF350">
        <f t="shared" si="165"/>
        <v>0</v>
      </c>
      <c r="BH350" s="10">
        <f t="shared" si="167"/>
        <v>0</v>
      </c>
    </row>
    <row r="351" spans="1:60" x14ac:dyDescent="0.25">
      <c r="A351">
        <v>348</v>
      </c>
      <c r="B351" s="7">
        <v>148</v>
      </c>
      <c r="E351" s="2" t="str">
        <f t="shared" si="170"/>
        <v xml:space="preserve"> </v>
      </c>
      <c r="G351" s="8" t="s">
        <v>26</v>
      </c>
      <c r="H351" s="8" t="s">
        <v>26</v>
      </c>
      <c r="K351"/>
      <c r="L351" s="3"/>
      <c r="AS351" s="7" t="str">
        <f t="shared" si="154"/>
        <v>M</v>
      </c>
      <c r="AT351" s="7">
        <f t="shared" si="155"/>
        <v>0</v>
      </c>
      <c r="AU351" t="b">
        <f t="shared" si="156"/>
        <v>0</v>
      </c>
      <c r="AV351">
        <f t="shared" si="157"/>
        <v>0</v>
      </c>
      <c r="AW351">
        <f t="shared" si="158"/>
        <v>0</v>
      </c>
      <c r="AX351">
        <f t="shared" si="159"/>
        <v>0</v>
      </c>
      <c r="AY351">
        <f t="shared" si="160"/>
        <v>0</v>
      </c>
      <c r="AZ351">
        <f t="shared" si="161"/>
        <v>0</v>
      </c>
      <c r="BA351">
        <f t="shared" si="162"/>
        <v>0</v>
      </c>
      <c r="BC351">
        <f t="shared" si="163"/>
        <v>148</v>
      </c>
      <c r="BE351">
        <f t="shared" si="164"/>
        <v>0</v>
      </c>
      <c r="BF351">
        <f t="shared" si="165"/>
        <v>0</v>
      </c>
      <c r="BH351" s="10">
        <f t="shared" si="167"/>
        <v>0</v>
      </c>
    </row>
    <row r="352" spans="1:60" x14ac:dyDescent="0.25">
      <c r="A352">
        <v>349</v>
      </c>
      <c r="B352" s="7">
        <v>149</v>
      </c>
      <c r="E352" s="2" t="str">
        <f t="shared" si="170"/>
        <v xml:space="preserve"> </v>
      </c>
      <c r="G352" s="8" t="s">
        <v>26</v>
      </c>
      <c r="H352" s="8" t="s">
        <v>26</v>
      </c>
      <c r="K352"/>
      <c r="L352" s="3"/>
      <c r="AS352" s="7" t="str">
        <f t="shared" si="154"/>
        <v>M</v>
      </c>
      <c r="AT352" s="7">
        <f t="shared" si="155"/>
        <v>0</v>
      </c>
      <c r="AU352" t="b">
        <f t="shared" si="156"/>
        <v>0</v>
      </c>
      <c r="AV352">
        <f t="shared" si="157"/>
        <v>0</v>
      </c>
      <c r="AW352">
        <f t="shared" si="158"/>
        <v>0</v>
      </c>
      <c r="AX352">
        <f t="shared" si="159"/>
        <v>0</v>
      </c>
      <c r="AY352">
        <f t="shared" si="160"/>
        <v>0</v>
      </c>
      <c r="AZ352">
        <f t="shared" si="161"/>
        <v>0</v>
      </c>
      <c r="BA352">
        <f t="shared" si="162"/>
        <v>0</v>
      </c>
      <c r="BC352">
        <f t="shared" si="163"/>
        <v>149</v>
      </c>
      <c r="BE352">
        <f t="shared" si="164"/>
        <v>0</v>
      </c>
      <c r="BF352">
        <f t="shared" si="165"/>
        <v>0</v>
      </c>
      <c r="BH352" s="10">
        <f t="shared" si="167"/>
        <v>0</v>
      </c>
    </row>
    <row r="353" spans="1:60" x14ac:dyDescent="0.25">
      <c r="A353">
        <v>350</v>
      </c>
      <c r="B353" s="7">
        <v>150</v>
      </c>
      <c r="E353" s="2" t="str">
        <f t="shared" si="170"/>
        <v xml:space="preserve"> </v>
      </c>
      <c r="G353" s="8" t="s">
        <v>26</v>
      </c>
      <c r="H353" s="8" t="s">
        <v>26</v>
      </c>
      <c r="K353"/>
      <c r="L353" s="3"/>
      <c r="AS353" s="7" t="str">
        <f t="shared" si="154"/>
        <v>M</v>
      </c>
      <c r="AT353" s="7">
        <f t="shared" si="155"/>
        <v>0</v>
      </c>
      <c r="AU353" t="b">
        <f t="shared" si="156"/>
        <v>0</v>
      </c>
      <c r="AV353">
        <f t="shared" si="157"/>
        <v>0</v>
      </c>
      <c r="AW353">
        <f t="shared" si="158"/>
        <v>0</v>
      </c>
      <c r="AX353">
        <f t="shared" si="159"/>
        <v>0</v>
      </c>
      <c r="AY353">
        <f t="shared" si="160"/>
        <v>0</v>
      </c>
      <c r="AZ353">
        <f t="shared" si="161"/>
        <v>0</v>
      </c>
      <c r="BA353">
        <f t="shared" si="162"/>
        <v>0</v>
      </c>
      <c r="BC353">
        <f t="shared" si="163"/>
        <v>150</v>
      </c>
      <c r="BE353">
        <f t="shared" si="164"/>
        <v>0</v>
      </c>
      <c r="BF353">
        <f t="shared" si="165"/>
        <v>0</v>
      </c>
      <c r="BH353" s="10">
        <f t="shared" si="167"/>
        <v>0</v>
      </c>
    </row>
    <row r="354" spans="1:60" x14ac:dyDescent="0.25">
      <c r="A354">
        <v>351</v>
      </c>
      <c r="B354" s="7">
        <v>151</v>
      </c>
      <c r="E354" s="2" t="str">
        <f t="shared" si="170"/>
        <v xml:space="preserve"> </v>
      </c>
      <c r="G354" s="8" t="s">
        <v>26</v>
      </c>
      <c r="H354" s="8" t="s">
        <v>26</v>
      </c>
      <c r="K354"/>
      <c r="L354" s="3"/>
      <c r="AS354" s="7" t="str">
        <f t="shared" si="154"/>
        <v>M</v>
      </c>
      <c r="AT354" s="7">
        <f t="shared" si="155"/>
        <v>0</v>
      </c>
      <c r="AU354" t="b">
        <f t="shared" si="156"/>
        <v>0</v>
      </c>
      <c r="AV354">
        <f t="shared" si="157"/>
        <v>0</v>
      </c>
      <c r="AW354">
        <f t="shared" si="158"/>
        <v>0</v>
      </c>
      <c r="AX354">
        <f t="shared" si="159"/>
        <v>0</v>
      </c>
      <c r="AY354">
        <f t="shared" si="160"/>
        <v>0</v>
      </c>
      <c r="AZ354">
        <f t="shared" si="161"/>
        <v>0</v>
      </c>
      <c r="BA354">
        <f t="shared" si="162"/>
        <v>0</v>
      </c>
      <c r="BC354">
        <f t="shared" si="163"/>
        <v>151</v>
      </c>
      <c r="BE354">
        <f t="shared" si="164"/>
        <v>0</v>
      </c>
      <c r="BF354">
        <f t="shared" si="165"/>
        <v>0</v>
      </c>
      <c r="BH354" s="10">
        <f t="shared" si="167"/>
        <v>0</v>
      </c>
    </row>
    <row r="355" spans="1:60" x14ac:dyDescent="0.25">
      <c r="A355">
        <v>352</v>
      </c>
      <c r="B355" s="7">
        <v>152</v>
      </c>
      <c r="E355" s="2" t="str">
        <f t="shared" si="170"/>
        <v xml:space="preserve"> </v>
      </c>
      <c r="G355" s="8" t="s">
        <v>26</v>
      </c>
      <c r="H355" s="8" t="s">
        <v>26</v>
      </c>
      <c r="K355"/>
      <c r="L355" s="3"/>
      <c r="AS355" s="7" t="str">
        <f t="shared" si="154"/>
        <v>M</v>
      </c>
      <c r="AT355" s="7">
        <f t="shared" si="155"/>
        <v>0</v>
      </c>
      <c r="AU355" t="b">
        <f t="shared" si="156"/>
        <v>0</v>
      </c>
      <c r="AV355">
        <f t="shared" si="157"/>
        <v>0</v>
      </c>
      <c r="AW355">
        <f t="shared" si="158"/>
        <v>0</v>
      </c>
      <c r="AX355">
        <f t="shared" si="159"/>
        <v>0</v>
      </c>
      <c r="AY355">
        <f t="shared" si="160"/>
        <v>0</v>
      </c>
      <c r="AZ355">
        <f t="shared" si="161"/>
        <v>0</v>
      </c>
      <c r="BA355">
        <f t="shared" si="162"/>
        <v>0</v>
      </c>
      <c r="BC355">
        <f t="shared" si="163"/>
        <v>152</v>
      </c>
      <c r="BE355">
        <f t="shared" si="164"/>
        <v>0</v>
      </c>
      <c r="BF355">
        <f t="shared" si="165"/>
        <v>0</v>
      </c>
      <c r="BH355" s="10">
        <f t="shared" si="167"/>
        <v>0</v>
      </c>
    </row>
    <row r="356" spans="1:60" x14ac:dyDescent="0.25">
      <c r="A356">
        <v>353</v>
      </c>
      <c r="B356" s="7">
        <v>153</v>
      </c>
      <c r="E356" s="2" t="str">
        <f t="shared" si="170"/>
        <v xml:space="preserve"> </v>
      </c>
      <c r="G356" s="8" t="s">
        <v>26</v>
      </c>
      <c r="H356" s="8" t="s">
        <v>26</v>
      </c>
      <c r="K356"/>
      <c r="L356" s="3"/>
      <c r="AS356" s="7" t="str">
        <f t="shared" si="154"/>
        <v>M</v>
      </c>
      <c r="AT356" s="7">
        <f t="shared" si="155"/>
        <v>0</v>
      </c>
      <c r="AU356" t="b">
        <f t="shared" si="156"/>
        <v>0</v>
      </c>
      <c r="AV356">
        <f t="shared" si="157"/>
        <v>0</v>
      </c>
      <c r="AW356">
        <f t="shared" si="158"/>
        <v>0</v>
      </c>
      <c r="AX356">
        <f t="shared" si="159"/>
        <v>0</v>
      </c>
      <c r="AY356">
        <f t="shared" si="160"/>
        <v>0</v>
      </c>
      <c r="AZ356">
        <f t="shared" si="161"/>
        <v>0</v>
      </c>
      <c r="BA356">
        <f t="shared" si="162"/>
        <v>0</v>
      </c>
      <c r="BC356">
        <f t="shared" si="163"/>
        <v>153</v>
      </c>
      <c r="BE356">
        <f t="shared" si="164"/>
        <v>0</v>
      </c>
      <c r="BF356">
        <f t="shared" si="165"/>
        <v>0</v>
      </c>
      <c r="BH356" s="10">
        <f t="shared" si="167"/>
        <v>0</v>
      </c>
    </row>
    <row r="357" spans="1:60" x14ac:dyDescent="0.25">
      <c r="A357">
        <v>354</v>
      </c>
      <c r="B357" s="7">
        <v>154</v>
      </c>
      <c r="E357" s="2" t="str">
        <f t="shared" si="170"/>
        <v xml:space="preserve"> </v>
      </c>
      <c r="G357" s="8" t="s">
        <v>26</v>
      </c>
      <c r="H357" s="8" t="s">
        <v>26</v>
      </c>
      <c r="K357"/>
      <c r="L357" s="3"/>
      <c r="AS357" s="7" t="str">
        <f t="shared" si="154"/>
        <v>M</v>
      </c>
      <c r="AT357" s="7">
        <f t="shared" si="155"/>
        <v>0</v>
      </c>
      <c r="AU357" t="b">
        <f t="shared" si="156"/>
        <v>0</v>
      </c>
      <c r="AV357">
        <f t="shared" si="157"/>
        <v>0</v>
      </c>
      <c r="AW357">
        <f t="shared" si="158"/>
        <v>0</v>
      </c>
      <c r="AX357">
        <f t="shared" si="159"/>
        <v>0</v>
      </c>
      <c r="AY357">
        <f t="shared" si="160"/>
        <v>0</v>
      </c>
      <c r="AZ357">
        <f t="shared" si="161"/>
        <v>0</v>
      </c>
      <c r="BA357">
        <f t="shared" si="162"/>
        <v>0</v>
      </c>
      <c r="BC357">
        <f t="shared" si="163"/>
        <v>154</v>
      </c>
      <c r="BE357">
        <f t="shared" si="164"/>
        <v>0</v>
      </c>
      <c r="BF357">
        <f t="shared" si="165"/>
        <v>0</v>
      </c>
      <c r="BH357" s="10">
        <f t="shared" si="167"/>
        <v>0</v>
      </c>
    </row>
    <row r="358" spans="1:60" x14ac:dyDescent="0.25">
      <c r="A358">
        <v>355</v>
      </c>
      <c r="B358" s="7">
        <v>155</v>
      </c>
      <c r="E358" s="2" t="str">
        <f t="shared" si="170"/>
        <v xml:space="preserve"> </v>
      </c>
      <c r="G358" s="8" t="s">
        <v>26</v>
      </c>
      <c r="H358" s="8" t="s">
        <v>26</v>
      </c>
      <c r="K358"/>
      <c r="L358" s="3"/>
      <c r="AS358" s="7" t="str">
        <f t="shared" si="154"/>
        <v>M</v>
      </c>
      <c r="AT358" s="7">
        <f t="shared" si="155"/>
        <v>0</v>
      </c>
      <c r="AU358" t="b">
        <f t="shared" si="156"/>
        <v>0</v>
      </c>
      <c r="AV358">
        <f t="shared" si="157"/>
        <v>0</v>
      </c>
      <c r="AW358">
        <f t="shared" si="158"/>
        <v>0</v>
      </c>
      <c r="AX358">
        <f t="shared" si="159"/>
        <v>0</v>
      </c>
      <c r="AY358">
        <f t="shared" si="160"/>
        <v>0</v>
      </c>
      <c r="AZ358">
        <f t="shared" si="161"/>
        <v>0</v>
      </c>
      <c r="BA358">
        <f t="shared" si="162"/>
        <v>0</v>
      </c>
      <c r="BC358">
        <f t="shared" si="163"/>
        <v>155</v>
      </c>
      <c r="BE358">
        <f t="shared" si="164"/>
        <v>0</v>
      </c>
      <c r="BF358">
        <f t="shared" si="165"/>
        <v>0</v>
      </c>
      <c r="BH358" s="10">
        <f t="shared" si="167"/>
        <v>0</v>
      </c>
    </row>
    <row r="359" spans="1:60" x14ac:dyDescent="0.25">
      <c r="A359">
        <v>356</v>
      </c>
      <c r="B359" s="7">
        <v>156</v>
      </c>
      <c r="E359" s="2" t="str">
        <f t="shared" si="170"/>
        <v xml:space="preserve"> </v>
      </c>
      <c r="G359" s="8" t="s">
        <v>26</v>
      </c>
      <c r="H359" s="8" t="s">
        <v>26</v>
      </c>
      <c r="K359"/>
      <c r="L359" s="3"/>
      <c r="AS359" s="7" t="str">
        <f t="shared" si="154"/>
        <v>M</v>
      </c>
      <c r="AT359" s="7">
        <f t="shared" si="155"/>
        <v>0</v>
      </c>
      <c r="AU359" t="b">
        <f t="shared" si="156"/>
        <v>0</v>
      </c>
      <c r="AV359">
        <f t="shared" si="157"/>
        <v>0</v>
      </c>
      <c r="AW359">
        <f t="shared" si="158"/>
        <v>0</v>
      </c>
      <c r="AX359">
        <f t="shared" si="159"/>
        <v>0</v>
      </c>
      <c r="AY359">
        <f t="shared" si="160"/>
        <v>0</v>
      </c>
      <c r="AZ359">
        <f t="shared" si="161"/>
        <v>0</v>
      </c>
      <c r="BA359">
        <f t="shared" si="162"/>
        <v>0</v>
      </c>
      <c r="BC359">
        <f t="shared" si="163"/>
        <v>156</v>
      </c>
      <c r="BE359">
        <f t="shared" si="164"/>
        <v>0</v>
      </c>
      <c r="BF359">
        <f t="shared" si="165"/>
        <v>0</v>
      </c>
      <c r="BH359" s="10">
        <f t="shared" si="167"/>
        <v>0</v>
      </c>
    </row>
    <row r="360" spans="1:60" x14ac:dyDescent="0.25">
      <c r="A360">
        <v>357</v>
      </c>
      <c r="B360" s="7">
        <v>157</v>
      </c>
      <c r="E360" s="2" t="str">
        <f t="shared" si="170"/>
        <v xml:space="preserve"> </v>
      </c>
      <c r="G360" s="8" t="s">
        <v>26</v>
      </c>
      <c r="H360" s="8" t="s">
        <v>26</v>
      </c>
      <c r="K360"/>
      <c r="L360" s="3"/>
      <c r="AS360" s="7" t="str">
        <f t="shared" si="154"/>
        <v>M</v>
      </c>
      <c r="AT360" s="7">
        <f t="shared" si="155"/>
        <v>0</v>
      </c>
      <c r="AU360" t="b">
        <f t="shared" si="156"/>
        <v>0</v>
      </c>
      <c r="AV360">
        <f t="shared" si="157"/>
        <v>0</v>
      </c>
      <c r="AW360">
        <f t="shared" si="158"/>
        <v>0</v>
      </c>
      <c r="AX360">
        <f t="shared" si="159"/>
        <v>0</v>
      </c>
      <c r="AY360">
        <f t="shared" si="160"/>
        <v>0</v>
      </c>
      <c r="AZ360">
        <f t="shared" si="161"/>
        <v>0</v>
      </c>
      <c r="BA360">
        <f t="shared" si="162"/>
        <v>0</v>
      </c>
      <c r="BC360">
        <f t="shared" si="163"/>
        <v>157</v>
      </c>
      <c r="BE360">
        <f t="shared" si="164"/>
        <v>0</v>
      </c>
      <c r="BF360">
        <f t="shared" si="165"/>
        <v>0</v>
      </c>
      <c r="BH360" s="10">
        <f t="shared" si="167"/>
        <v>0</v>
      </c>
    </row>
    <row r="361" spans="1:60" x14ac:dyDescent="0.25">
      <c r="A361">
        <v>358</v>
      </c>
      <c r="B361" s="7">
        <v>158</v>
      </c>
      <c r="E361" s="2" t="str">
        <f t="shared" si="170"/>
        <v xml:space="preserve"> </v>
      </c>
      <c r="G361" s="8" t="s">
        <v>26</v>
      </c>
      <c r="H361" s="8" t="s">
        <v>26</v>
      </c>
      <c r="K361"/>
      <c r="L361" s="3"/>
      <c r="AS361" s="7" t="str">
        <f t="shared" si="154"/>
        <v>M</v>
      </c>
      <c r="AT361" s="7">
        <f t="shared" si="155"/>
        <v>0</v>
      </c>
      <c r="AU361" t="b">
        <f t="shared" si="156"/>
        <v>0</v>
      </c>
      <c r="AV361">
        <f t="shared" si="157"/>
        <v>0</v>
      </c>
      <c r="AW361">
        <f t="shared" si="158"/>
        <v>0</v>
      </c>
      <c r="AX361">
        <f t="shared" si="159"/>
        <v>0</v>
      </c>
      <c r="AY361">
        <f t="shared" si="160"/>
        <v>0</v>
      </c>
      <c r="AZ361">
        <f t="shared" si="161"/>
        <v>0</v>
      </c>
      <c r="BA361">
        <f t="shared" si="162"/>
        <v>0</v>
      </c>
      <c r="BC361">
        <f t="shared" si="163"/>
        <v>158</v>
      </c>
      <c r="BE361">
        <f t="shared" si="164"/>
        <v>0</v>
      </c>
      <c r="BF361">
        <f t="shared" si="165"/>
        <v>0</v>
      </c>
      <c r="BH361" s="10">
        <f t="shared" si="167"/>
        <v>0</v>
      </c>
    </row>
    <row r="362" spans="1:60" x14ac:dyDescent="0.25">
      <c r="A362">
        <v>359</v>
      </c>
      <c r="B362" s="7">
        <v>159</v>
      </c>
      <c r="E362" s="2" t="str">
        <f t="shared" si="170"/>
        <v xml:space="preserve"> </v>
      </c>
      <c r="G362" s="8" t="s">
        <v>26</v>
      </c>
      <c r="H362" s="8" t="s">
        <v>26</v>
      </c>
      <c r="K362"/>
      <c r="L362" s="3"/>
      <c r="AS362" s="7" t="str">
        <f t="shared" si="154"/>
        <v>M</v>
      </c>
      <c r="AT362" s="7">
        <f t="shared" si="155"/>
        <v>0</v>
      </c>
      <c r="AU362" t="b">
        <f t="shared" si="156"/>
        <v>0</v>
      </c>
      <c r="AV362">
        <f t="shared" si="157"/>
        <v>0</v>
      </c>
      <c r="AW362">
        <f t="shared" si="158"/>
        <v>0</v>
      </c>
      <c r="AX362">
        <f t="shared" si="159"/>
        <v>0</v>
      </c>
      <c r="AY362">
        <f t="shared" si="160"/>
        <v>0</v>
      </c>
      <c r="AZ362">
        <f t="shared" si="161"/>
        <v>0</v>
      </c>
      <c r="BA362">
        <f t="shared" si="162"/>
        <v>0</v>
      </c>
      <c r="BC362">
        <f t="shared" si="163"/>
        <v>159</v>
      </c>
      <c r="BE362">
        <f t="shared" si="164"/>
        <v>0</v>
      </c>
      <c r="BF362">
        <f t="shared" si="165"/>
        <v>0</v>
      </c>
      <c r="BH362" s="10">
        <f t="shared" si="167"/>
        <v>0</v>
      </c>
    </row>
    <row r="363" spans="1:60" x14ac:dyDescent="0.25">
      <c r="A363">
        <v>360</v>
      </c>
      <c r="B363" s="7">
        <v>160</v>
      </c>
      <c r="E363" s="2" t="str">
        <f t="shared" si="170"/>
        <v xml:space="preserve"> </v>
      </c>
      <c r="G363" s="8" t="s">
        <v>26</v>
      </c>
      <c r="H363" s="8" t="s">
        <v>26</v>
      </c>
      <c r="K363"/>
      <c r="L363" s="3"/>
      <c r="AS363" s="7" t="str">
        <f t="shared" si="154"/>
        <v>M</v>
      </c>
      <c r="AT363" s="7">
        <f t="shared" si="155"/>
        <v>0</v>
      </c>
      <c r="AU363" t="b">
        <f t="shared" si="156"/>
        <v>0</v>
      </c>
      <c r="AV363">
        <f t="shared" si="157"/>
        <v>0</v>
      </c>
      <c r="AW363">
        <f t="shared" si="158"/>
        <v>0</v>
      </c>
      <c r="AX363">
        <f t="shared" si="159"/>
        <v>0</v>
      </c>
      <c r="AY363">
        <f t="shared" si="160"/>
        <v>0</v>
      </c>
      <c r="AZ363">
        <f t="shared" si="161"/>
        <v>0</v>
      </c>
      <c r="BA363">
        <f t="shared" si="162"/>
        <v>0</v>
      </c>
      <c r="BC363">
        <f t="shared" si="163"/>
        <v>160</v>
      </c>
      <c r="BE363">
        <f t="shared" si="164"/>
        <v>0</v>
      </c>
      <c r="BF363">
        <f t="shared" si="165"/>
        <v>0</v>
      </c>
      <c r="BH363" s="10">
        <f t="shared" si="167"/>
        <v>0</v>
      </c>
    </row>
    <row r="364" spans="1:60" x14ac:dyDescent="0.25">
      <c r="A364">
        <v>361</v>
      </c>
      <c r="B364" s="7">
        <v>161</v>
      </c>
      <c r="E364" s="2" t="str">
        <f t="shared" si="170"/>
        <v xml:space="preserve"> </v>
      </c>
      <c r="G364" s="8" t="s">
        <v>26</v>
      </c>
      <c r="H364" s="8" t="s">
        <v>26</v>
      </c>
      <c r="K364"/>
      <c r="L364" s="3"/>
      <c r="AS364" s="7" t="str">
        <f t="shared" si="154"/>
        <v>M</v>
      </c>
      <c r="AT364" s="7">
        <f t="shared" si="155"/>
        <v>0</v>
      </c>
      <c r="AU364" t="b">
        <f t="shared" si="156"/>
        <v>0</v>
      </c>
      <c r="AV364">
        <f t="shared" si="157"/>
        <v>0</v>
      </c>
      <c r="AW364">
        <f t="shared" si="158"/>
        <v>0</v>
      </c>
      <c r="AX364">
        <f t="shared" si="159"/>
        <v>0</v>
      </c>
      <c r="AY364">
        <f t="shared" si="160"/>
        <v>0</v>
      </c>
      <c r="AZ364">
        <f t="shared" si="161"/>
        <v>0</v>
      </c>
      <c r="BA364">
        <f t="shared" si="162"/>
        <v>0</v>
      </c>
      <c r="BC364">
        <f t="shared" si="163"/>
        <v>161</v>
      </c>
      <c r="BE364">
        <f t="shared" si="164"/>
        <v>0</v>
      </c>
      <c r="BF364">
        <f t="shared" si="165"/>
        <v>0</v>
      </c>
      <c r="BH364" s="10">
        <f t="shared" si="167"/>
        <v>0</v>
      </c>
    </row>
    <row r="365" spans="1:60" x14ac:dyDescent="0.25">
      <c r="A365">
        <v>362</v>
      </c>
      <c r="B365" s="7">
        <v>162</v>
      </c>
      <c r="E365" s="2" t="str">
        <f t="shared" si="170"/>
        <v xml:space="preserve"> </v>
      </c>
      <c r="G365" s="8" t="s">
        <v>26</v>
      </c>
      <c r="H365" s="8" t="s">
        <v>26</v>
      </c>
      <c r="K365"/>
      <c r="L365" s="3"/>
      <c r="AS365" s="7" t="str">
        <f t="shared" si="154"/>
        <v>M</v>
      </c>
      <c r="AT365" s="7">
        <f t="shared" si="155"/>
        <v>0</v>
      </c>
      <c r="AU365" t="b">
        <f t="shared" si="156"/>
        <v>0</v>
      </c>
      <c r="AV365">
        <f t="shared" si="157"/>
        <v>0</v>
      </c>
      <c r="AW365">
        <f t="shared" si="158"/>
        <v>0</v>
      </c>
      <c r="AX365">
        <f t="shared" si="159"/>
        <v>0</v>
      </c>
      <c r="AY365">
        <f t="shared" si="160"/>
        <v>0</v>
      </c>
      <c r="AZ365">
        <f t="shared" si="161"/>
        <v>0</v>
      </c>
      <c r="BA365">
        <f t="shared" si="162"/>
        <v>0</v>
      </c>
      <c r="BC365">
        <f t="shared" si="163"/>
        <v>162</v>
      </c>
      <c r="BE365">
        <f t="shared" si="164"/>
        <v>0</v>
      </c>
      <c r="BF365">
        <f t="shared" si="165"/>
        <v>0</v>
      </c>
      <c r="BH365" s="10">
        <f t="shared" si="167"/>
        <v>0</v>
      </c>
    </row>
    <row r="366" spans="1:60" x14ac:dyDescent="0.25">
      <c r="A366">
        <v>363</v>
      </c>
      <c r="B366" s="7">
        <v>163</v>
      </c>
      <c r="E366" s="2" t="str">
        <f t="shared" si="170"/>
        <v xml:space="preserve"> </v>
      </c>
      <c r="G366" s="8" t="s">
        <v>26</v>
      </c>
      <c r="H366" s="8" t="s">
        <v>26</v>
      </c>
      <c r="K366"/>
      <c r="L366" s="3"/>
      <c r="AS366" s="7" t="str">
        <f t="shared" ref="AS366:AS403" si="171">IF(K366="U13G","F",IF(K366="U15G","F",IF(K366="u17w","F",IF(K366="U20W","F",IF(K366="SW","F",IF(K366=" "," ","M"))))))</f>
        <v>M</v>
      </c>
      <c r="AT366" s="7">
        <f t="shared" ref="AT366:AT403" si="172">SUM(Y366:AR366)-AU366</f>
        <v>0</v>
      </c>
      <c r="AU366" t="b">
        <f t="shared" ref="AU366:AU403" si="173">IF(AV366=1,IF(AE366=1,IF(AF366=1,1)))</f>
        <v>0</v>
      </c>
      <c r="AV366">
        <f t="shared" ref="AV366:AV403" si="174">IF(N366="u13",1,IF(N366="u15",1,0))</f>
        <v>0</v>
      </c>
      <c r="AW366">
        <f t="shared" ref="AW366:AW403" si="175">IF(AT366=1,1,0)</f>
        <v>0</v>
      </c>
      <c r="AX366">
        <f t="shared" ref="AX366:AX403" si="176">IF(AT366=2,1,0)</f>
        <v>0</v>
      </c>
      <c r="AY366">
        <f t="shared" ref="AY366:AY403" si="177">IF(AT366=3,1,0)</f>
        <v>0</v>
      </c>
      <c r="AZ366">
        <f t="shared" ref="AZ366:AZ403" si="178">IF(AT366=4,1,0)</f>
        <v>0</v>
      </c>
      <c r="BA366">
        <f t="shared" ref="BA366:BA403" si="179">IF(AT366=5,1,0)</f>
        <v>0</v>
      </c>
      <c r="BC366">
        <f t="shared" ref="BC366:BC403" si="180">B366</f>
        <v>163</v>
      </c>
      <c r="BE366">
        <f t="shared" ref="BE366:BE403" si="181">IF(BD366=" ",0,IF(B366=0,1,0))</f>
        <v>0</v>
      </c>
      <c r="BF366">
        <f t="shared" ref="BF366:BF403" si="182">IF(S366="Y",1,0)</f>
        <v>0</v>
      </c>
      <c r="BH366" s="10">
        <f t="shared" si="167"/>
        <v>0</v>
      </c>
    </row>
    <row r="367" spans="1:60" x14ac:dyDescent="0.25">
      <c r="A367">
        <v>364</v>
      </c>
      <c r="B367" s="7">
        <v>164</v>
      </c>
      <c r="E367" s="2" t="str">
        <f t="shared" si="170"/>
        <v xml:space="preserve"> </v>
      </c>
      <c r="G367" s="8" t="s">
        <v>26</v>
      </c>
      <c r="H367" s="8" t="s">
        <v>26</v>
      </c>
      <c r="K367"/>
      <c r="L367" s="3"/>
      <c r="AS367" s="7" t="str">
        <f t="shared" si="171"/>
        <v>M</v>
      </c>
      <c r="AT367" s="7">
        <f t="shared" si="172"/>
        <v>0</v>
      </c>
      <c r="AU367" t="b">
        <f t="shared" si="173"/>
        <v>0</v>
      </c>
      <c r="AV367">
        <f t="shared" si="174"/>
        <v>0</v>
      </c>
      <c r="AW367">
        <f t="shared" si="175"/>
        <v>0</v>
      </c>
      <c r="AX367">
        <f t="shared" si="176"/>
        <v>0</v>
      </c>
      <c r="AY367">
        <f t="shared" si="177"/>
        <v>0</v>
      </c>
      <c r="AZ367">
        <f t="shared" si="178"/>
        <v>0</v>
      </c>
      <c r="BA367">
        <f t="shared" si="179"/>
        <v>0</v>
      </c>
      <c r="BC367">
        <f t="shared" si="180"/>
        <v>164</v>
      </c>
      <c r="BE367">
        <f t="shared" si="181"/>
        <v>0</v>
      </c>
      <c r="BF367">
        <f t="shared" si="182"/>
        <v>0</v>
      </c>
      <c r="BH367" s="10">
        <f t="shared" si="167"/>
        <v>0</v>
      </c>
    </row>
    <row r="368" spans="1:60" x14ac:dyDescent="0.25">
      <c r="A368">
        <v>365</v>
      </c>
      <c r="B368" s="7">
        <v>165</v>
      </c>
      <c r="E368" s="2" t="str">
        <f t="shared" si="170"/>
        <v xml:space="preserve"> </v>
      </c>
      <c r="G368" s="8" t="s">
        <v>26</v>
      </c>
      <c r="H368" s="8" t="s">
        <v>26</v>
      </c>
      <c r="K368"/>
      <c r="L368" s="3"/>
      <c r="AS368" s="7" t="str">
        <f t="shared" si="171"/>
        <v>M</v>
      </c>
      <c r="AT368" s="7">
        <f t="shared" si="172"/>
        <v>0</v>
      </c>
      <c r="AU368" t="b">
        <f t="shared" si="173"/>
        <v>0</v>
      </c>
      <c r="AV368">
        <f t="shared" si="174"/>
        <v>0</v>
      </c>
      <c r="AW368">
        <f t="shared" si="175"/>
        <v>0</v>
      </c>
      <c r="AX368">
        <f t="shared" si="176"/>
        <v>0</v>
      </c>
      <c r="AY368">
        <f t="shared" si="177"/>
        <v>0</v>
      </c>
      <c r="AZ368">
        <f t="shared" si="178"/>
        <v>0</v>
      </c>
      <c r="BA368">
        <f t="shared" si="179"/>
        <v>0</v>
      </c>
      <c r="BC368">
        <f t="shared" si="180"/>
        <v>165</v>
      </c>
      <c r="BE368">
        <f t="shared" si="181"/>
        <v>0</v>
      </c>
      <c r="BF368">
        <f t="shared" si="182"/>
        <v>0</v>
      </c>
      <c r="BH368" s="10">
        <f t="shared" si="167"/>
        <v>0</v>
      </c>
    </row>
    <row r="369" spans="1:60" x14ac:dyDescent="0.25">
      <c r="A369">
        <v>366</v>
      </c>
      <c r="B369" s="7">
        <v>166</v>
      </c>
      <c r="E369" s="2" t="str">
        <f t="shared" si="170"/>
        <v xml:space="preserve"> </v>
      </c>
      <c r="G369" s="8" t="s">
        <v>26</v>
      </c>
      <c r="H369" s="8" t="s">
        <v>26</v>
      </c>
      <c r="K369"/>
      <c r="L369" s="3"/>
      <c r="AS369" s="7" t="str">
        <f t="shared" si="171"/>
        <v>M</v>
      </c>
      <c r="AT369" s="7">
        <f t="shared" si="172"/>
        <v>0</v>
      </c>
      <c r="AU369" t="b">
        <f t="shared" si="173"/>
        <v>0</v>
      </c>
      <c r="AV369">
        <f t="shared" si="174"/>
        <v>0</v>
      </c>
      <c r="AW369">
        <f t="shared" si="175"/>
        <v>0</v>
      </c>
      <c r="AX369">
        <f t="shared" si="176"/>
        <v>0</v>
      </c>
      <c r="AY369">
        <f t="shared" si="177"/>
        <v>0</v>
      </c>
      <c r="AZ369">
        <f t="shared" si="178"/>
        <v>0</v>
      </c>
      <c r="BA369">
        <f t="shared" si="179"/>
        <v>0</v>
      </c>
      <c r="BC369">
        <f t="shared" si="180"/>
        <v>166</v>
      </c>
      <c r="BE369">
        <f t="shared" si="181"/>
        <v>0</v>
      </c>
      <c r="BF369">
        <f t="shared" si="182"/>
        <v>0</v>
      </c>
      <c r="BH369" s="10">
        <f t="shared" si="167"/>
        <v>0</v>
      </c>
    </row>
    <row r="370" spans="1:60" x14ac:dyDescent="0.25">
      <c r="A370">
        <v>367</v>
      </c>
      <c r="B370" s="7">
        <v>167</v>
      </c>
      <c r="E370" s="2" t="str">
        <f t="shared" si="170"/>
        <v xml:space="preserve"> </v>
      </c>
      <c r="G370" s="8" t="s">
        <v>26</v>
      </c>
      <c r="H370" s="8" t="s">
        <v>26</v>
      </c>
      <c r="K370"/>
      <c r="L370" s="3"/>
      <c r="AS370" s="7" t="str">
        <f t="shared" si="171"/>
        <v>M</v>
      </c>
      <c r="AT370" s="7">
        <f t="shared" si="172"/>
        <v>0</v>
      </c>
      <c r="AU370" t="b">
        <f t="shared" si="173"/>
        <v>0</v>
      </c>
      <c r="AV370">
        <f t="shared" si="174"/>
        <v>0</v>
      </c>
      <c r="AW370">
        <f t="shared" si="175"/>
        <v>0</v>
      </c>
      <c r="AX370">
        <f t="shared" si="176"/>
        <v>0</v>
      </c>
      <c r="AY370">
        <f t="shared" si="177"/>
        <v>0</v>
      </c>
      <c r="AZ370">
        <f t="shared" si="178"/>
        <v>0</v>
      </c>
      <c r="BA370">
        <f t="shared" si="179"/>
        <v>0</v>
      </c>
      <c r="BC370">
        <f t="shared" si="180"/>
        <v>167</v>
      </c>
      <c r="BE370">
        <f t="shared" si="181"/>
        <v>0</v>
      </c>
      <c r="BF370">
        <f t="shared" si="182"/>
        <v>0</v>
      </c>
      <c r="BH370" s="10">
        <f t="shared" si="167"/>
        <v>0</v>
      </c>
    </row>
    <row r="371" spans="1:60" x14ac:dyDescent="0.25">
      <c r="A371">
        <v>368</v>
      </c>
      <c r="B371" s="7">
        <v>168</v>
      </c>
      <c r="E371" s="2" t="str">
        <f t="shared" si="170"/>
        <v xml:space="preserve"> </v>
      </c>
      <c r="G371" s="8" t="s">
        <v>26</v>
      </c>
      <c r="H371" s="8" t="s">
        <v>26</v>
      </c>
      <c r="K371"/>
      <c r="L371" s="3"/>
      <c r="AS371" s="7" t="str">
        <f t="shared" si="171"/>
        <v>M</v>
      </c>
      <c r="AT371" s="7">
        <f t="shared" si="172"/>
        <v>0</v>
      </c>
      <c r="AU371" t="b">
        <f t="shared" si="173"/>
        <v>0</v>
      </c>
      <c r="AV371">
        <f t="shared" si="174"/>
        <v>0</v>
      </c>
      <c r="AW371">
        <f t="shared" si="175"/>
        <v>0</v>
      </c>
      <c r="AX371">
        <f t="shared" si="176"/>
        <v>0</v>
      </c>
      <c r="AY371">
        <f t="shared" si="177"/>
        <v>0</v>
      </c>
      <c r="AZ371">
        <f t="shared" si="178"/>
        <v>0</v>
      </c>
      <c r="BA371">
        <f t="shared" si="179"/>
        <v>0</v>
      </c>
      <c r="BC371">
        <f t="shared" si="180"/>
        <v>168</v>
      </c>
      <c r="BE371">
        <f t="shared" si="181"/>
        <v>0</v>
      </c>
      <c r="BF371">
        <f t="shared" si="182"/>
        <v>0</v>
      </c>
      <c r="BH371" s="10">
        <f t="shared" si="167"/>
        <v>0</v>
      </c>
    </row>
    <row r="372" spans="1:60" x14ac:dyDescent="0.25">
      <c r="A372">
        <v>369</v>
      </c>
      <c r="B372" s="7">
        <v>169</v>
      </c>
      <c r="E372" s="2" t="str">
        <f t="shared" si="170"/>
        <v xml:space="preserve"> </v>
      </c>
      <c r="G372" s="8" t="s">
        <v>26</v>
      </c>
      <c r="H372" s="8" t="s">
        <v>26</v>
      </c>
      <c r="K372"/>
      <c r="L372" s="3"/>
      <c r="AS372" s="7" t="str">
        <f t="shared" si="171"/>
        <v>M</v>
      </c>
      <c r="AT372" s="7">
        <f t="shared" si="172"/>
        <v>0</v>
      </c>
      <c r="AU372" t="b">
        <f t="shared" si="173"/>
        <v>0</v>
      </c>
      <c r="AV372">
        <f t="shared" si="174"/>
        <v>0</v>
      </c>
      <c r="AW372">
        <f t="shared" si="175"/>
        <v>0</v>
      </c>
      <c r="AX372">
        <f t="shared" si="176"/>
        <v>0</v>
      </c>
      <c r="AY372">
        <f t="shared" si="177"/>
        <v>0</v>
      </c>
      <c r="AZ372">
        <f t="shared" si="178"/>
        <v>0</v>
      </c>
      <c r="BA372">
        <f t="shared" si="179"/>
        <v>0</v>
      </c>
      <c r="BC372">
        <f t="shared" si="180"/>
        <v>169</v>
      </c>
      <c r="BE372">
        <f t="shared" si="181"/>
        <v>0</v>
      </c>
      <c r="BF372">
        <f t="shared" si="182"/>
        <v>0</v>
      </c>
      <c r="BH372" s="10">
        <f t="shared" si="167"/>
        <v>0</v>
      </c>
    </row>
    <row r="373" spans="1:60" x14ac:dyDescent="0.25">
      <c r="A373">
        <v>370</v>
      </c>
      <c r="B373" s="7">
        <v>170</v>
      </c>
      <c r="E373" s="2" t="str">
        <f t="shared" si="170"/>
        <v xml:space="preserve"> </v>
      </c>
      <c r="G373" s="8" t="s">
        <v>26</v>
      </c>
      <c r="H373" s="8" t="s">
        <v>26</v>
      </c>
      <c r="K373"/>
      <c r="L373" s="3"/>
      <c r="AS373" s="7" t="str">
        <f t="shared" si="171"/>
        <v>M</v>
      </c>
      <c r="AT373" s="7">
        <f t="shared" si="172"/>
        <v>0</v>
      </c>
      <c r="AU373" t="b">
        <f t="shared" si="173"/>
        <v>0</v>
      </c>
      <c r="AV373">
        <f t="shared" si="174"/>
        <v>0</v>
      </c>
      <c r="AW373">
        <f t="shared" si="175"/>
        <v>0</v>
      </c>
      <c r="AX373">
        <f t="shared" si="176"/>
        <v>0</v>
      </c>
      <c r="AY373">
        <f t="shared" si="177"/>
        <v>0</v>
      </c>
      <c r="AZ373">
        <f t="shared" si="178"/>
        <v>0</v>
      </c>
      <c r="BA373">
        <f t="shared" si="179"/>
        <v>0</v>
      </c>
      <c r="BC373">
        <f t="shared" si="180"/>
        <v>170</v>
      </c>
      <c r="BE373">
        <f t="shared" si="181"/>
        <v>0</v>
      </c>
      <c r="BF373">
        <f t="shared" si="182"/>
        <v>0</v>
      </c>
      <c r="BH373" s="10">
        <f t="shared" si="167"/>
        <v>0</v>
      </c>
    </row>
    <row r="374" spans="1:60" x14ac:dyDescent="0.25">
      <c r="A374">
        <v>371</v>
      </c>
      <c r="B374" s="7">
        <v>171</v>
      </c>
      <c r="E374" s="2" t="str">
        <f t="shared" si="170"/>
        <v xml:space="preserve"> </v>
      </c>
      <c r="G374" s="8" t="s">
        <v>26</v>
      </c>
      <c r="H374" s="8" t="s">
        <v>26</v>
      </c>
      <c r="K374"/>
      <c r="L374" s="3"/>
      <c r="AS374" s="7" t="str">
        <f t="shared" si="171"/>
        <v>M</v>
      </c>
      <c r="AT374" s="7">
        <f t="shared" si="172"/>
        <v>0</v>
      </c>
      <c r="AU374" t="b">
        <f t="shared" si="173"/>
        <v>0</v>
      </c>
      <c r="AV374">
        <f t="shared" si="174"/>
        <v>0</v>
      </c>
      <c r="AW374">
        <f t="shared" si="175"/>
        <v>0</v>
      </c>
      <c r="AX374">
        <f t="shared" si="176"/>
        <v>0</v>
      </c>
      <c r="AY374">
        <f t="shared" si="177"/>
        <v>0</v>
      </c>
      <c r="AZ374">
        <f t="shared" si="178"/>
        <v>0</v>
      </c>
      <c r="BA374">
        <f t="shared" si="179"/>
        <v>0</v>
      </c>
      <c r="BC374">
        <f t="shared" si="180"/>
        <v>171</v>
      </c>
      <c r="BE374">
        <f t="shared" si="181"/>
        <v>0</v>
      </c>
      <c r="BF374">
        <f t="shared" si="182"/>
        <v>0</v>
      </c>
      <c r="BH374" s="10">
        <f t="shared" si="167"/>
        <v>0</v>
      </c>
    </row>
    <row r="375" spans="1:60" x14ac:dyDescent="0.25">
      <c r="A375">
        <v>372</v>
      </c>
      <c r="B375" s="7">
        <v>172</v>
      </c>
      <c r="E375" s="2" t="str">
        <f t="shared" si="170"/>
        <v xml:space="preserve"> </v>
      </c>
      <c r="G375" s="8" t="s">
        <v>26</v>
      </c>
      <c r="H375" s="8" t="s">
        <v>26</v>
      </c>
      <c r="K375"/>
      <c r="L375" s="3"/>
      <c r="AS375" s="7" t="str">
        <f t="shared" si="171"/>
        <v>M</v>
      </c>
      <c r="AT375" s="7">
        <f t="shared" si="172"/>
        <v>0</v>
      </c>
      <c r="AU375" t="b">
        <f t="shared" si="173"/>
        <v>0</v>
      </c>
      <c r="AV375">
        <f t="shared" si="174"/>
        <v>0</v>
      </c>
      <c r="AW375">
        <f t="shared" si="175"/>
        <v>0</v>
      </c>
      <c r="AX375">
        <f t="shared" si="176"/>
        <v>0</v>
      </c>
      <c r="AY375">
        <f t="shared" si="177"/>
        <v>0</v>
      </c>
      <c r="AZ375">
        <f t="shared" si="178"/>
        <v>0</v>
      </c>
      <c r="BA375">
        <f t="shared" si="179"/>
        <v>0</v>
      </c>
      <c r="BC375">
        <f t="shared" si="180"/>
        <v>172</v>
      </c>
      <c r="BE375">
        <f t="shared" si="181"/>
        <v>0</v>
      </c>
      <c r="BF375">
        <f t="shared" si="182"/>
        <v>0</v>
      </c>
      <c r="BH375" s="10">
        <f t="shared" si="167"/>
        <v>0</v>
      </c>
    </row>
    <row r="376" spans="1:60" x14ac:dyDescent="0.25">
      <c r="A376">
        <v>373</v>
      </c>
      <c r="B376" s="7">
        <v>173</v>
      </c>
      <c r="E376" s="2" t="str">
        <f t="shared" si="170"/>
        <v xml:space="preserve"> </v>
      </c>
      <c r="G376" s="8" t="s">
        <v>26</v>
      </c>
      <c r="H376" s="8" t="s">
        <v>26</v>
      </c>
      <c r="K376"/>
      <c r="L376" s="3"/>
      <c r="AS376" s="7" t="str">
        <f t="shared" si="171"/>
        <v>M</v>
      </c>
      <c r="AT376" s="7">
        <f t="shared" si="172"/>
        <v>0</v>
      </c>
      <c r="AU376" t="b">
        <f t="shared" si="173"/>
        <v>0</v>
      </c>
      <c r="AV376">
        <f t="shared" si="174"/>
        <v>0</v>
      </c>
      <c r="AW376">
        <f t="shared" si="175"/>
        <v>0</v>
      </c>
      <c r="AX376">
        <f t="shared" si="176"/>
        <v>0</v>
      </c>
      <c r="AY376">
        <f t="shared" si="177"/>
        <v>0</v>
      </c>
      <c r="AZ376">
        <f t="shared" si="178"/>
        <v>0</v>
      </c>
      <c r="BA376">
        <f t="shared" si="179"/>
        <v>0</v>
      </c>
      <c r="BC376">
        <f t="shared" si="180"/>
        <v>173</v>
      </c>
      <c r="BE376">
        <f t="shared" si="181"/>
        <v>0</v>
      </c>
      <c r="BF376">
        <f t="shared" si="182"/>
        <v>0</v>
      </c>
      <c r="BH376" s="10">
        <f t="shared" si="167"/>
        <v>0</v>
      </c>
    </row>
    <row r="377" spans="1:60" x14ac:dyDescent="0.25">
      <c r="A377">
        <v>374</v>
      </c>
      <c r="B377" s="7">
        <v>174</v>
      </c>
      <c r="E377" s="2" t="str">
        <f t="shared" si="170"/>
        <v xml:space="preserve"> </v>
      </c>
      <c r="G377" s="8" t="s">
        <v>26</v>
      </c>
      <c r="H377" s="8" t="s">
        <v>26</v>
      </c>
      <c r="K377"/>
      <c r="L377" s="3"/>
      <c r="AS377" s="7" t="str">
        <f t="shared" si="171"/>
        <v>M</v>
      </c>
      <c r="AT377" s="7">
        <f t="shared" si="172"/>
        <v>0</v>
      </c>
      <c r="AU377" t="b">
        <f t="shared" si="173"/>
        <v>0</v>
      </c>
      <c r="AV377">
        <f t="shared" si="174"/>
        <v>0</v>
      </c>
      <c r="AW377">
        <f t="shared" si="175"/>
        <v>0</v>
      </c>
      <c r="AX377">
        <f t="shared" si="176"/>
        <v>0</v>
      </c>
      <c r="AY377">
        <f t="shared" si="177"/>
        <v>0</v>
      </c>
      <c r="AZ377">
        <f t="shared" si="178"/>
        <v>0</v>
      </c>
      <c r="BA377">
        <f t="shared" si="179"/>
        <v>0</v>
      </c>
      <c r="BC377">
        <f t="shared" si="180"/>
        <v>174</v>
      </c>
      <c r="BE377">
        <f t="shared" si="181"/>
        <v>0</v>
      </c>
      <c r="BF377">
        <f t="shared" si="182"/>
        <v>0</v>
      </c>
      <c r="BH377" s="10">
        <f t="shared" si="167"/>
        <v>0</v>
      </c>
    </row>
    <row r="378" spans="1:60" x14ac:dyDescent="0.25">
      <c r="A378">
        <v>375</v>
      </c>
      <c r="B378" s="7">
        <v>175</v>
      </c>
      <c r="E378" s="2" t="str">
        <f t="shared" si="170"/>
        <v xml:space="preserve"> </v>
      </c>
      <c r="G378" s="8" t="s">
        <v>26</v>
      </c>
      <c r="H378" s="8" t="s">
        <v>26</v>
      </c>
      <c r="K378"/>
      <c r="L378" s="3"/>
      <c r="AS378" s="7" t="str">
        <f t="shared" si="171"/>
        <v>M</v>
      </c>
      <c r="AT378" s="7">
        <f t="shared" si="172"/>
        <v>0</v>
      </c>
      <c r="AU378" t="b">
        <f t="shared" si="173"/>
        <v>0</v>
      </c>
      <c r="AV378">
        <f t="shared" si="174"/>
        <v>0</v>
      </c>
      <c r="AW378">
        <f t="shared" si="175"/>
        <v>0</v>
      </c>
      <c r="AX378">
        <f t="shared" si="176"/>
        <v>0</v>
      </c>
      <c r="AY378">
        <f t="shared" si="177"/>
        <v>0</v>
      </c>
      <c r="AZ378">
        <f t="shared" si="178"/>
        <v>0</v>
      </c>
      <c r="BA378">
        <f t="shared" si="179"/>
        <v>0</v>
      </c>
      <c r="BC378">
        <f t="shared" si="180"/>
        <v>175</v>
      </c>
      <c r="BE378">
        <f t="shared" si="181"/>
        <v>0</v>
      </c>
      <c r="BF378">
        <f t="shared" si="182"/>
        <v>0</v>
      </c>
      <c r="BH378" s="10">
        <f t="shared" si="167"/>
        <v>0</v>
      </c>
    </row>
    <row r="379" spans="1:60" x14ac:dyDescent="0.25">
      <c r="A379">
        <v>376</v>
      </c>
      <c r="B379" s="7">
        <v>176</v>
      </c>
      <c r="E379" s="2" t="str">
        <f t="shared" si="170"/>
        <v xml:space="preserve"> </v>
      </c>
      <c r="G379" s="8" t="s">
        <v>26</v>
      </c>
      <c r="H379" s="8" t="s">
        <v>26</v>
      </c>
      <c r="K379"/>
      <c r="L379" s="3"/>
      <c r="AS379" s="7" t="str">
        <f t="shared" si="171"/>
        <v>M</v>
      </c>
      <c r="AT379" s="7">
        <f t="shared" si="172"/>
        <v>0</v>
      </c>
      <c r="AU379" t="b">
        <f t="shared" si="173"/>
        <v>0</v>
      </c>
      <c r="AV379">
        <f t="shared" si="174"/>
        <v>0</v>
      </c>
      <c r="AW379">
        <f t="shared" si="175"/>
        <v>0</v>
      </c>
      <c r="AX379">
        <f t="shared" si="176"/>
        <v>0</v>
      </c>
      <c r="AY379">
        <f t="shared" si="177"/>
        <v>0</v>
      </c>
      <c r="AZ379">
        <f t="shared" si="178"/>
        <v>0</v>
      </c>
      <c r="BA379">
        <f t="shared" si="179"/>
        <v>0</v>
      </c>
      <c r="BC379">
        <f t="shared" si="180"/>
        <v>176</v>
      </c>
      <c r="BE379">
        <f t="shared" si="181"/>
        <v>0</v>
      </c>
      <c r="BF379">
        <f t="shared" si="182"/>
        <v>0</v>
      </c>
      <c r="BH379" s="10">
        <f t="shared" si="167"/>
        <v>0</v>
      </c>
    </row>
    <row r="380" spans="1:60" x14ac:dyDescent="0.25">
      <c r="A380">
        <v>377</v>
      </c>
      <c r="B380" s="7">
        <v>177</v>
      </c>
      <c r="E380" s="2" t="str">
        <f t="shared" si="170"/>
        <v xml:space="preserve"> </v>
      </c>
      <c r="G380" s="8" t="s">
        <v>26</v>
      </c>
      <c r="H380" s="8" t="s">
        <v>26</v>
      </c>
      <c r="K380"/>
      <c r="L380" s="3"/>
      <c r="AS380" s="7" t="str">
        <f t="shared" si="171"/>
        <v>M</v>
      </c>
      <c r="AT380" s="7">
        <f t="shared" si="172"/>
        <v>0</v>
      </c>
      <c r="AU380" t="b">
        <f t="shared" si="173"/>
        <v>0</v>
      </c>
      <c r="AV380">
        <f t="shared" si="174"/>
        <v>0</v>
      </c>
      <c r="AW380">
        <f t="shared" si="175"/>
        <v>0</v>
      </c>
      <c r="AX380">
        <f t="shared" si="176"/>
        <v>0</v>
      </c>
      <c r="AY380">
        <f t="shared" si="177"/>
        <v>0</v>
      </c>
      <c r="AZ380">
        <f t="shared" si="178"/>
        <v>0</v>
      </c>
      <c r="BA380">
        <f t="shared" si="179"/>
        <v>0</v>
      </c>
      <c r="BC380">
        <f t="shared" si="180"/>
        <v>177</v>
      </c>
      <c r="BE380">
        <f t="shared" si="181"/>
        <v>0</v>
      </c>
      <c r="BF380">
        <f t="shared" si="182"/>
        <v>0</v>
      </c>
      <c r="BH380" s="10">
        <f t="shared" si="167"/>
        <v>0</v>
      </c>
    </row>
    <row r="381" spans="1:60" x14ac:dyDescent="0.25">
      <c r="A381">
        <v>378</v>
      </c>
      <c r="B381" s="7">
        <v>178</v>
      </c>
      <c r="E381" s="2" t="str">
        <f t="shared" si="170"/>
        <v xml:space="preserve"> </v>
      </c>
      <c r="G381" s="8" t="s">
        <v>26</v>
      </c>
      <c r="H381" s="8" t="s">
        <v>26</v>
      </c>
      <c r="K381"/>
      <c r="L381" s="3"/>
      <c r="AS381" s="7" t="str">
        <f t="shared" si="171"/>
        <v>M</v>
      </c>
      <c r="AT381" s="7">
        <f t="shared" si="172"/>
        <v>0</v>
      </c>
      <c r="AU381" t="b">
        <f t="shared" si="173"/>
        <v>0</v>
      </c>
      <c r="AV381">
        <f t="shared" si="174"/>
        <v>0</v>
      </c>
      <c r="AW381">
        <f t="shared" si="175"/>
        <v>0</v>
      </c>
      <c r="AX381">
        <f t="shared" si="176"/>
        <v>0</v>
      </c>
      <c r="AY381">
        <f t="shared" si="177"/>
        <v>0</v>
      </c>
      <c r="AZ381">
        <f t="shared" si="178"/>
        <v>0</v>
      </c>
      <c r="BA381">
        <f t="shared" si="179"/>
        <v>0</v>
      </c>
      <c r="BC381">
        <f t="shared" si="180"/>
        <v>178</v>
      </c>
      <c r="BE381">
        <f t="shared" si="181"/>
        <v>0</v>
      </c>
      <c r="BF381">
        <f t="shared" si="182"/>
        <v>0</v>
      </c>
      <c r="BH381" s="10">
        <f t="shared" si="167"/>
        <v>0</v>
      </c>
    </row>
    <row r="382" spans="1:60" x14ac:dyDescent="0.25">
      <c r="A382">
        <v>379</v>
      </c>
      <c r="B382" s="7">
        <v>179</v>
      </c>
      <c r="E382" s="2" t="str">
        <f t="shared" si="170"/>
        <v xml:space="preserve"> </v>
      </c>
      <c r="G382" s="8" t="s">
        <v>26</v>
      </c>
      <c r="H382" s="8" t="s">
        <v>26</v>
      </c>
      <c r="K382"/>
      <c r="L382" s="3"/>
      <c r="AS382" s="7" t="str">
        <f t="shared" si="171"/>
        <v>M</v>
      </c>
      <c r="AT382" s="7">
        <f t="shared" si="172"/>
        <v>0</v>
      </c>
      <c r="AU382" t="b">
        <f t="shared" si="173"/>
        <v>0</v>
      </c>
      <c r="AV382">
        <f t="shared" si="174"/>
        <v>0</v>
      </c>
      <c r="AW382">
        <f t="shared" si="175"/>
        <v>0</v>
      </c>
      <c r="AX382">
        <f t="shared" si="176"/>
        <v>0</v>
      </c>
      <c r="AY382">
        <f t="shared" si="177"/>
        <v>0</v>
      </c>
      <c r="AZ382">
        <f t="shared" si="178"/>
        <v>0</v>
      </c>
      <c r="BA382">
        <f t="shared" si="179"/>
        <v>0</v>
      </c>
      <c r="BC382">
        <f t="shared" si="180"/>
        <v>179</v>
      </c>
      <c r="BE382">
        <f t="shared" si="181"/>
        <v>0</v>
      </c>
      <c r="BF382">
        <f t="shared" si="182"/>
        <v>0</v>
      </c>
      <c r="BH382" s="10">
        <f t="shared" si="167"/>
        <v>0</v>
      </c>
    </row>
    <row r="383" spans="1:60" x14ac:dyDescent="0.25">
      <c r="A383">
        <v>380</v>
      </c>
      <c r="B383" s="7">
        <v>180</v>
      </c>
      <c r="E383" s="2" t="str">
        <f t="shared" si="170"/>
        <v xml:space="preserve"> </v>
      </c>
      <c r="G383" s="8" t="s">
        <v>26</v>
      </c>
      <c r="H383" s="8" t="s">
        <v>26</v>
      </c>
      <c r="K383"/>
      <c r="L383" s="3"/>
      <c r="AS383" s="7" t="str">
        <f t="shared" si="171"/>
        <v>M</v>
      </c>
      <c r="AT383" s="7">
        <f t="shared" si="172"/>
        <v>0</v>
      </c>
      <c r="AU383" t="b">
        <f t="shared" si="173"/>
        <v>0</v>
      </c>
      <c r="AV383">
        <f t="shared" si="174"/>
        <v>0</v>
      </c>
      <c r="AW383">
        <f t="shared" si="175"/>
        <v>0</v>
      </c>
      <c r="AX383">
        <f t="shared" si="176"/>
        <v>0</v>
      </c>
      <c r="AY383">
        <f t="shared" si="177"/>
        <v>0</v>
      </c>
      <c r="AZ383">
        <f t="shared" si="178"/>
        <v>0</v>
      </c>
      <c r="BA383">
        <f t="shared" si="179"/>
        <v>0</v>
      </c>
      <c r="BC383">
        <f t="shared" si="180"/>
        <v>180</v>
      </c>
      <c r="BE383">
        <f t="shared" si="181"/>
        <v>0</v>
      </c>
      <c r="BF383">
        <f t="shared" si="182"/>
        <v>0</v>
      </c>
      <c r="BH383" s="10">
        <f t="shared" si="167"/>
        <v>0</v>
      </c>
    </row>
    <row r="384" spans="1:60" x14ac:dyDescent="0.25">
      <c r="A384">
        <v>381</v>
      </c>
      <c r="B384" s="7">
        <v>181</v>
      </c>
      <c r="E384" s="2" t="str">
        <f t="shared" si="170"/>
        <v xml:space="preserve"> </v>
      </c>
      <c r="G384" s="8" t="s">
        <v>26</v>
      </c>
      <c r="H384" s="8" t="s">
        <v>26</v>
      </c>
      <c r="K384"/>
      <c r="L384" s="3"/>
      <c r="AS384" s="7" t="str">
        <f t="shared" si="171"/>
        <v>M</v>
      </c>
      <c r="AT384" s="7">
        <f t="shared" si="172"/>
        <v>0</v>
      </c>
      <c r="AU384" t="b">
        <f t="shared" si="173"/>
        <v>0</v>
      </c>
      <c r="AV384">
        <f t="shared" si="174"/>
        <v>0</v>
      </c>
      <c r="AW384">
        <f t="shared" si="175"/>
        <v>0</v>
      </c>
      <c r="AX384">
        <f t="shared" si="176"/>
        <v>0</v>
      </c>
      <c r="AY384">
        <f t="shared" si="177"/>
        <v>0</v>
      </c>
      <c r="AZ384">
        <f t="shared" si="178"/>
        <v>0</v>
      </c>
      <c r="BA384">
        <f t="shared" si="179"/>
        <v>0</v>
      </c>
      <c r="BC384">
        <f t="shared" si="180"/>
        <v>181</v>
      </c>
      <c r="BE384">
        <f t="shared" si="181"/>
        <v>0</v>
      </c>
      <c r="BF384">
        <f t="shared" si="182"/>
        <v>0</v>
      </c>
      <c r="BH384" s="10">
        <f t="shared" si="167"/>
        <v>0</v>
      </c>
    </row>
    <row r="385" spans="1:60" x14ac:dyDescent="0.25">
      <c r="A385">
        <v>382</v>
      </c>
      <c r="B385" s="7">
        <v>182</v>
      </c>
      <c r="E385" s="2" t="str">
        <f t="shared" si="170"/>
        <v xml:space="preserve"> </v>
      </c>
      <c r="G385" s="8" t="s">
        <v>26</v>
      </c>
      <c r="H385" s="8" t="s">
        <v>26</v>
      </c>
      <c r="K385"/>
      <c r="L385" s="3"/>
      <c r="AS385" s="7" t="str">
        <f t="shared" si="171"/>
        <v>M</v>
      </c>
      <c r="AT385" s="7">
        <f t="shared" si="172"/>
        <v>0</v>
      </c>
      <c r="AU385" t="b">
        <f t="shared" si="173"/>
        <v>0</v>
      </c>
      <c r="AV385">
        <f t="shared" si="174"/>
        <v>0</v>
      </c>
      <c r="AW385">
        <f t="shared" si="175"/>
        <v>0</v>
      </c>
      <c r="AX385">
        <f t="shared" si="176"/>
        <v>0</v>
      </c>
      <c r="AY385">
        <f t="shared" si="177"/>
        <v>0</v>
      </c>
      <c r="AZ385">
        <f t="shared" si="178"/>
        <v>0</v>
      </c>
      <c r="BA385">
        <f t="shared" si="179"/>
        <v>0</v>
      </c>
      <c r="BC385">
        <f t="shared" si="180"/>
        <v>182</v>
      </c>
      <c r="BE385">
        <f t="shared" si="181"/>
        <v>0</v>
      </c>
      <c r="BF385">
        <f t="shared" si="182"/>
        <v>0</v>
      </c>
      <c r="BH385" s="10">
        <f t="shared" si="167"/>
        <v>0</v>
      </c>
    </row>
    <row r="386" spans="1:60" x14ac:dyDescent="0.25">
      <c r="A386">
        <v>383</v>
      </c>
      <c r="B386" s="7">
        <v>183</v>
      </c>
      <c r="E386" s="2" t="str">
        <f t="shared" si="170"/>
        <v xml:space="preserve"> </v>
      </c>
      <c r="G386" s="8" t="s">
        <v>26</v>
      </c>
      <c r="H386" s="8" t="s">
        <v>26</v>
      </c>
      <c r="K386"/>
      <c r="L386" s="3"/>
      <c r="AS386" s="7" t="str">
        <f t="shared" si="171"/>
        <v>M</v>
      </c>
      <c r="AT386" s="7">
        <f t="shared" si="172"/>
        <v>0</v>
      </c>
      <c r="AU386" t="b">
        <f t="shared" si="173"/>
        <v>0</v>
      </c>
      <c r="AV386">
        <f t="shared" si="174"/>
        <v>0</v>
      </c>
      <c r="AW386">
        <f t="shared" si="175"/>
        <v>0</v>
      </c>
      <c r="AX386">
        <f t="shared" si="176"/>
        <v>0</v>
      </c>
      <c r="AY386">
        <f t="shared" si="177"/>
        <v>0</v>
      </c>
      <c r="AZ386">
        <f t="shared" si="178"/>
        <v>0</v>
      </c>
      <c r="BA386">
        <f t="shared" si="179"/>
        <v>0</v>
      </c>
      <c r="BC386">
        <f t="shared" si="180"/>
        <v>183</v>
      </c>
      <c r="BE386">
        <f t="shared" si="181"/>
        <v>0</v>
      </c>
      <c r="BF386">
        <f t="shared" si="182"/>
        <v>0</v>
      </c>
      <c r="BH386" s="10">
        <f t="shared" si="167"/>
        <v>0</v>
      </c>
    </row>
    <row r="387" spans="1:60" x14ac:dyDescent="0.25">
      <c r="A387">
        <v>384</v>
      </c>
      <c r="B387" s="7">
        <v>184</v>
      </c>
      <c r="E387" s="2" t="str">
        <f t="shared" si="170"/>
        <v xml:space="preserve"> </v>
      </c>
      <c r="G387" s="8" t="s">
        <v>26</v>
      </c>
      <c r="H387" s="8" t="s">
        <v>26</v>
      </c>
      <c r="K387"/>
      <c r="L387" s="3"/>
      <c r="AS387" s="7" t="str">
        <f t="shared" si="171"/>
        <v>M</v>
      </c>
      <c r="AT387" s="7">
        <f t="shared" si="172"/>
        <v>0</v>
      </c>
      <c r="AU387" t="b">
        <f t="shared" si="173"/>
        <v>0</v>
      </c>
      <c r="AV387">
        <f t="shared" si="174"/>
        <v>0</v>
      </c>
      <c r="AW387">
        <f t="shared" si="175"/>
        <v>0</v>
      </c>
      <c r="AX387">
        <f t="shared" si="176"/>
        <v>0</v>
      </c>
      <c r="AY387">
        <f t="shared" si="177"/>
        <v>0</v>
      </c>
      <c r="AZ387">
        <f t="shared" si="178"/>
        <v>0</v>
      </c>
      <c r="BA387">
        <f t="shared" si="179"/>
        <v>0</v>
      </c>
      <c r="BC387">
        <f t="shared" si="180"/>
        <v>184</v>
      </c>
      <c r="BE387">
        <f t="shared" si="181"/>
        <v>0</v>
      </c>
      <c r="BF387">
        <f t="shared" si="182"/>
        <v>0</v>
      </c>
      <c r="BH387" s="10">
        <f t="shared" si="167"/>
        <v>0</v>
      </c>
    </row>
    <row r="388" spans="1:60" x14ac:dyDescent="0.25">
      <c r="A388">
        <v>385</v>
      </c>
      <c r="B388" s="7">
        <v>185</v>
      </c>
      <c r="E388" s="2" t="str">
        <f t="shared" ref="E388:E403" si="183">C388&amp;" "&amp;D388</f>
        <v xml:space="preserve"> </v>
      </c>
      <c r="G388" s="8" t="s">
        <v>26</v>
      </c>
      <c r="H388" s="8" t="s">
        <v>26</v>
      </c>
      <c r="K388"/>
      <c r="L388" s="3"/>
      <c r="AS388" s="7" t="str">
        <f t="shared" si="171"/>
        <v>M</v>
      </c>
      <c r="AT388" s="7">
        <f t="shared" si="172"/>
        <v>0</v>
      </c>
      <c r="AU388" t="b">
        <f t="shared" si="173"/>
        <v>0</v>
      </c>
      <c r="AV388">
        <f t="shared" si="174"/>
        <v>0</v>
      </c>
      <c r="AW388">
        <f t="shared" si="175"/>
        <v>0</v>
      </c>
      <c r="AX388">
        <f t="shared" si="176"/>
        <v>0</v>
      </c>
      <c r="AY388">
        <f t="shared" si="177"/>
        <v>0</v>
      </c>
      <c r="AZ388">
        <f t="shared" si="178"/>
        <v>0</v>
      </c>
      <c r="BA388">
        <f t="shared" si="179"/>
        <v>0</v>
      </c>
      <c r="BC388">
        <f t="shared" si="180"/>
        <v>185</v>
      </c>
      <c r="BE388">
        <f t="shared" si="181"/>
        <v>0</v>
      </c>
      <c r="BF388">
        <f t="shared" si="182"/>
        <v>0</v>
      </c>
      <c r="BH388" s="10">
        <f t="shared" ref="BH388:BH403" si="184">SUM(U388+V388-X388)</f>
        <v>0</v>
      </c>
    </row>
    <row r="389" spans="1:60" x14ac:dyDescent="0.25">
      <c r="A389">
        <v>386</v>
      </c>
      <c r="B389" s="7">
        <v>186</v>
      </c>
      <c r="E389" s="2" t="str">
        <f t="shared" si="183"/>
        <v xml:space="preserve"> </v>
      </c>
      <c r="G389" s="8" t="s">
        <v>26</v>
      </c>
      <c r="H389" s="8" t="s">
        <v>26</v>
      </c>
      <c r="K389"/>
      <c r="L389" s="3"/>
      <c r="AS389" s="7" t="str">
        <f t="shared" si="171"/>
        <v>M</v>
      </c>
      <c r="AT389" s="7">
        <f t="shared" si="172"/>
        <v>0</v>
      </c>
      <c r="AU389" t="b">
        <f t="shared" si="173"/>
        <v>0</v>
      </c>
      <c r="AV389">
        <f t="shared" si="174"/>
        <v>0</v>
      </c>
      <c r="AW389">
        <f t="shared" si="175"/>
        <v>0</v>
      </c>
      <c r="AX389">
        <f t="shared" si="176"/>
        <v>0</v>
      </c>
      <c r="AY389">
        <f t="shared" si="177"/>
        <v>0</v>
      </c>
      <c r="AZ389">
        <f t="shared" si="178"/>
        <v>0</v>
      </c>
      <c r="BA389">
        <f t="shared" si="179"/>
        <v>0</v>
      </c>
      <c r="BC389">
        <f t="shared" si="180"/>
        <v>186</v>
      </c>
      <c r="BE389">
        <f t="shared" si="181"/>
        <v>0</v>
      </c>
      <c r="BF389">
        <f t="shared" si="182"/>
        <v>0</v>
      </c>
      <c r="BH389" s="10">
        <f t="shared" si="184"/>
        <v>0</v>
      </c>
    </row>
    <row r="390" spans="1:60" x14ac:dyDescent="0.25">
      <c r="A390">
        <v>387</v>
      </c>
      <c r="B390" s="7">
        <v>187</v>
      </c>
      <c r="E390" s="2" t="str">
        <f t="shared" si="183"/>
        <v xml:space="preserve"> </v>
      </c>
      <c r="G390" s="8" t="s">
        <v>26</v>
      </c>
      <c r="H390" s="8" t="s">
        <v>26</v>
      </c>
      <c r="K390"/>
      <c r="L390" s="3"/>
      <c r="AS390" s="7" t="str">
        <f t="shared" si="171"/>
        <v>M</v>
      </c>
      <c r="AT390" s="7">
        <f t="shared" si="172"/>
        <v>0</v>
      </c>
      <c r="AU390" t="b">
        <f t="shared" si="173"/>
        <v>0</v>
      </c>
      <c r="AV390">
        <f t="shared" si="174"/>
        <v>0</v>
      </c>
      <c r="AW390">
        <f t="shared" si="175"/>
        <v>0</v>
      </c>
      <c r="AX390">
        <f t="shared" si="176"/>
        <v>0</v>
      </c>
      <c r="AY390">
        <f t="shared" si="177"/>
        <v>0</v>
      </c>
      <c r="AZ390">
        <f t="shared" si="178"/>
        <v>0</v>
      </c>
      <c r="BA390">
        <f t="shared" si="179"/>
        <v>0</v>
      </c>
      <c r="BC390">
        <f t="shared" si="180"/>
        <v>187</v>
      </c>
      <c r="BE390">
        <f t="shared" si="181"/>
        <v>0</v>
      </c>
      <c r="BF390">
        <f t="shared" si="182"/>
        <v>0</v>
      </c>
      <c r="BH390" s="10">
        <f t="shared" si="184"/>
        <v>0</v>
      </c>
    </row>
    <row r="391" spans="1:60" x14ac:dyDescent="0.25">
      <c r="A391">
        <v>388</v>
      </c>
      <c r="B391" s="7">
        <v>188</v>
      </c>
      <c r="E391" s="2" t="str">
        <f t="shared" si="183"/>
        <v xml:space="preserve"> </v>
      </c>
      <c r="G391" s="8" t="s">
        <v>26</v>
      </c>
      <c r="H391" s="8" t="s">
        <v>26</v>
      </c>
      <c r="K391"/>
      <c r="L391" s="3"/>
      <c r="AS391" s="7" t="str">
        <f t="shared" si="171"/>
        <v>M</v>
      </c>
      <c r="AT391" s="7">
        <f t="shared" si="172"/>
        <v>0</v>
      </c>
      <c r="AU391" t="b">
        <f t="shared" si="173"/>
        <v>0</v>
      </c>
      <c r="AV391">
        <f t="shared" si="174"/>
        <v>0</v>
      </c>
      <c r="AW391">
        <f t="shared" si="175"/>
        <v>0</v>
      </c>
      <c r="AX391">
        <f t="shared" si="176"/>
        <v>0</v>
      </c>
      <c r="AY391">
        <f t="shared" si="177"/>
        <v>0</v>
      </c>
      <c r="AZ391">
        <f t="shared" si="178"/>
        <v>0</v>
      </c>
      <c r="BA391">
        <f t="shared" si="179"/>
        <v>0</v>
      </c>
      <c r="BC391">
        <f t="shared" si="180"/>
        <v>188</v>
      </c>
      <c r="BE391">
        <f t="shared" si="181"/>
        <v>0</v>
      </c>
      <c r="BF391">
        <f t="shared" si="182"/>
        <v>0</v>
      </c>
      <c r="BH391" s="10">
        <f t="shared" si="184"/>
        <v>0</v>
      </c>
    </row>
    <row r="392" spans="1:60" x14ac:dyDescent="0.25">
      <c r="A392">
        <v>389</v>
      </c>
      <c r="B392" s="7">
        <v>189</v>
      </c>
      <c r="E392" s="2" t="str">
        <f t="shared" si="183"/>
        <v xml:space="preserve"> </v>
      </c>
      <c r="G392" s="8" t="s">
        <v>26</v>
      </c>
      <c r="H392" s="8" t="s">
        <v>26</v>
      </c>
      <c r="K392"/>
      <c r="L392" s="3"/>
      <c r="AS392" s="7" t="str">
        <f t="shared" si="171"/>
        <v>M</v>
      </c>
      <c r="AT392" s="7">
        <f t="shared" si="172"/>
        <v>0</v>
      </c>
      <c r="AU392" t="b">
        <f t="shared" si="173"/>
        <v>0</v>
      </c>
      <c r="AV392">
        <f t="shared" si="174"/>
        <v>0</v>
      </c>
      <c r="AW392">
        <f t="shared" si="175"/>
        <v>0</v>
      </c>
      <c r="AX392">
        <f t="shared" si="176"/>
        <v>0</v>
      </c>
      <c r="AY392">
        <f t="shared" si="177"/>
        <v>0</v>
      </c>
      <c r="AZ392">
        <f t="shared" si="178"/>
        <v>0</v>
      </c>
      <c r="BA392">
        <f t="shared" si="179"/>
        <v>0</v>
      </c>
      <c r="BC392">
        <f t="shared" si="180"/>
        <v>189</v>
      </c>
      <c r="BE392">
        <f t="shared" si="181"/>
        <v>0</v>
      </c>
      <c r="BF392">
        <f t="shared" si="182"/>
        <v>0</v>
      </c>
      <c r="BH392" s="10">
        <f t="shared" si="184"/>
        <v>0</v>
      </c>
    </row>
    <row r="393" spans="1:60" x14ac:dyDescent="0.25">
      <c r="A393">
        <v>390</v>
      </c>
      <c r="B393" s="7">
        <v>190</v>
      </c>
      <c r="E393" s="2" t="str">
        <f t="shared" si="183"/>
        <v xml:space="preserve"> </v>
      </c>
      <c r="G393" s="8" t="s">
        <v>26</v>
      </c>
      <c r="H393" s="8" t="s">
        <v>26</v>
      </c>
      <c r="K393"/>
      <c r="L393" s="3"/>
      <c r="AS393" s="7" t="str">
        <f t="shared" si="171"/>
        <v>M</v>
      </c>
      <c r="AT393" s="7">
        <f t="shared" si="172"/>
        <v>0</v>
      </c>
      <c r="AU393" t="b">
        <f t="shared" si="173"/>
        <v>0</v>
      </c>
      <c r="AV393">
        <f t="shared" si="174"/>
        <v>0</v>
      </c>
      <c r="AW393">
        <f t="shared" si="175"/>
        <v>0</v>
      </c>
      <c r="AX393">
        <f t="shared" si="176"/>
        <v>0</v>
      </c>
      <c r="AY393">
        <f t="shared" si="177"/>
        <v>0</v>
      </c>
      <c r="AZ393">
        <f t="shared" si="178"/>
        <v>0</v>
      </c>
      <c r="BA393">
        <f t="shared" si="179"/>
        <v>0</v>
      </c>
      <c r="BC393">
        <f t="shared" si="180"/>
        <v>190</v>
      </c>
      <c r="BE393">
        <f t="shared" si="181"/>
        <v>0</v>
      </c>
      <c r="BF393">
        <f t="shared" si="182"/>
        <v>0</v>
      </c>
      <c r="BH393" s="10">
        <f t="shared" si="184"/>
        <v>0</v>
      </c>
    </row>
    <row r="394" spans="1:60" x14ac:dyDescent="0.25">
      <c r="A394">
        <v>391</v>
      </c>
      <c r="B394" s="7">
        <v>191</v>
      </c>
      <c r="E394" s="2" t="str">
        <f t="shared" si="183"/>
        <v xml:space="preserve"> </v>
      </c>
      <c r="G394" s="8" t="s">
        <v>26</v>
      </c>
      <c r="H394" s="8" t="s">
        <v>26</v>
      </c>
      <c r="K394"/>
      <c r="L394" s="3"/>
      <c r="AS394" s="7" t="str">
        <f t="shared" si="171"/>
        <v>M</v>
      </c>
      <c r="AT394" s="7">
        <f t="shared" si="172"/>
        <v>0</v>
      </c>
      <c r="AU394" t="b">
        <f t="shared" si="173"/>
        <v>0</v>
      </c>
      <c r="AV394">
        <f t="shared" si="174"/>
        <v>0</v>
      </c>
      <c r="AW394">
        <f t="shared" si="175"/>
        <v>0</v>
      </c>
      <c r="AX394">
        <f t="shared" si="176"/>
        <v>0</v>
      </c>
      <c r="AY394">
        <f t="shared" si="177"/>
        <v>0</v>
      </c>
      <c r="AZ394">
        <f t="shared" si="178"/>
        <v>0</v>
      </c>
      <c r="BA394">
        <f t="shared" si="179"/>
        <v>0</v>
      </c>
      <c r="BC394">
        <f t="shared" si="180"/>
        <v>191</v>
      </c>
      <c r="BE394">
        <f t="shared" si="181"/>
        <v>0</v>
      </c>
      <c r="BF394">
        <f t="shared" si="182"/>
        <v>0</v>
      </c>
      <c r="BH394" s="10">
        <f t="shared" si="184"/>
        <v>0</v>
      </c>
    </row>
    <row r="395" spans="1:60" x14ac:dyDescent="0.25">
      <c r="A395">
        <v>392</v>
      </c>
      <c r="B395" s="7">
        <v>192</v>
      </c>
      <c r="E395" s="2" t="str">
        <f t="shared" si="183"/>
        <v xml:space="preserve"> </v>
      </c>
      <c r="G395" s="8" t="s">
        <v>26</v>
      </c>
      <c r="H395" s="8" t="s">
        <v>26</v>
      </c>
      <c r="K395"/>
      <c r="L395" s="3"/>
      <c r="AS395" s="7" t="str">
        <f t="shared" si="171"/>
        <v>M</v>
      </c>
      <c r="AT395" s="7">
        <f t="shared" si="172"/>
        <v>0</v>
      </c>
      <c r="AU395" t="b">
        <f t="shared" si="173"/>
        <v>0</v>
      </c>
      <c r="AV395">
        <f t="shared" si="174"/>
        <v>0</v>
      </c>
      <c r="AW395">
        <f t="shared" si="175"/>
        <v>0</v>
      </c>
      <c r="AX395">
        <f t="shared" si="176"/>
        <v>0</v>
      </c>
      <c r="AY395">
        <f t="shared" si="177"/>
        <v>0</v>
      </c>
      <c r="AZ395">
        <f t="shared" si="178"/>
        <v>0</v>
      </c>
      <c r="BA395">
        <f t="shared" si="179"/>
        <v>0</v>
      </c>
      <c r="BC395">
        <f t="shared" si="180"/>
        <v>192</v>
      </c>
      <c r="BE395">
        <f t="shared" si="181"/>
        <v>0</v>
      </c>
      <c r="BF395">
        <f t="shared" si="182"/>
        <v>0</v>
      </c>
      <c r="BH395" s="10">
        <f t="shared" si="184"/>
        <v>0</v>
      </c>
    </row>
    <row r="396" spans="1:60" x14ac:dyDescent="0.25">
      <c r="A396">
        <v>393</v>
      </c>
      <c r="B396" s="7">
        <v>193</v>
      </c>
      <c r="E396" s="2" t="str">
        <f t="shared" si="183"/>
        <v xml:space="preserve"> </v>
      </c>
      <c r="G396" s="8" t="s">
        <v>26</v>
      </c>
      <c r="H396" s="8" t="s">
        <v>26</v>
      </c>
      <c r="K396"/>
      <c r="L396" s="3"/>
      <c r="AS396" s="7" t="str">
        <f t="shared" si="171"/>
        <v>M</v>
      </c>
      <c r="AT396" s="7">
        <f t="shared" si="172"/>
        <v>0</v>
      </c>
      <c r="AU396" t="b">
        <f t="shared" si="173"/>
        <v>0</v>
      </c>
      <c r="AV396">
        <f t="shared" si="174"/>
        <v>0</v>
      </c>
      <c r="AW396">
        <f t="shared" si="175"/>
        <v>0</v>
      </c>
      <c r="AX396">
        <f t="shared" si="176"/>
        <v>0</v>
      </c>
      <c r="AY396">
        <f t="shared" si="177"/>
        <v>0</v>
      </c>
      <c r="AZ396">
        <f t="shared" si="178"/>
        <v>0</v>
      </c>
      <c r="BA396">
        <f t="shared" si="179"/>
        <v>0</v>
      </c>
      <c r="BC396">
        <f t="shared" si="180"/>
        <v>193</v>
      </c>
      <c r="BE396">
        <f t="shared" si="181"/>
        <v>0</v>
      </c>
      <c r="BF396">
        <f t="shared" si="182"/>
        <v>0</v>
      </c>
      <c r="BH396" s="10">
        <f t="shared" si="184"/>
        <v>0</v>
      </c>
    </row>
    <row r="397" spans="1:60" x14ac:dyDescent="0.25">
      <c r="A397">
        <v>394</v>
      </c>
      <c r="B397" s="7">
        <v>194</v>
      </c>
      <c r="E397" s="2" t="str">
        <f t="shared" si="183"/>
        <v xml:space="preserve"> </v>
      </c>
      <c r="G397" s="8" t="s">
        <v>26</v>
      </c>
      <c r="H397" s="8" t="s">
        <v>26</v>
      </c>
      <c r="K397"/>
      <c r="L397" s="3"/>
      <c r="AS397" s="7" t="str">
        <f t="shared" si="171"/>
        <v>M</v>
      </c>
      <c r="AT397" s="7">
        <f t="shared" si="172"/>
        <v>0</v>
      </c>
      <c r="AU397" t="b">
        <f t="shared" si="173"/>
        <v>0</v>
      </c>
      <c r="AV397">
        <f t="shared" si="174"/>
        <v>0</v>
      </c>
      <c r="AW397">
        <f t="shared" si="175"/>
        <v>0</v>
      </c>
      <c r="AX397">
        <f t="shared" si="176"/>
        <v>0</v>
      </c>
      <c r="AY397">
        <f t="shared" si="177"/>
        <v>0</v>
      </c>
      <c r="AZ397">
        <f t="shared" si="178"/>
        <v>0</v>
      </c>
      <c r="BA397">
        <f t="shared" si="179"/>
        <v>0</v>
      </c>
      <c r="BC397">
        <f t="shared" si="180"/>
        <v>194</v>
      </c>
      <c r="BE397">
        <f t="shared" si="181"/>
        <v>0</v>
      </c>
      <c r="BF397">
        <f t="shared" si="182"/>
        <v>0</v>
      </c>
      <c r="BH397" s="10">
        <f t="shared" si="184"/>
        <v>0</v>
      </c>
    </row>
    <row r="398" spans="1:60" x14ac:dyDescent="0.25">
      <c r="A398">
        <v>395</v>
      </c>
      <c r="B398" s="7">
        <v>195</v>
      </c>
      <c r="E398" s="2" t="str">
        <f t="shared" si="183"/>
        <v xml:space="preserve"> </v>
      </c>
      <c r="G398" s="8" t="s">
        <v>26</v>
      </c>
      <c r="H398" s="8" t="s">
        <v>26</v>
      </c>
      <c r="K398"/>
      <c r="L398" s="3"/>
      <c r="AS398" s="7" t="str">
        <f t="shared" si="171"/>
        <v>M</v>
      </c>
      <c r="AT398" s="7">
        <f t="shared" si="172"/>
        <v>0</v>
      </c>
      <c r="AU398" t="b">
        <f t="shared" si="173"/>
        <v>0</v>
      </c>
      <c r="AV398">
        <f t="shared" si="174"/>
        <v>0</v>
      </c>
      <c r="AW398">
        <f t="shared" si="175"/>
        <v>0</v>
      </c>
      <c r="AX398">
        <f t="shared" si="176"/>
        <v>0</v>
      </c>
      <c r="AY398">
        <f t="shared" si="177"/>
        <v>0</v>
      </c>
      <c r="AZ398">
        <f t="shared" si="178"/>
        <v>0</v>
      </c>
      <c r="BA398">
        <f t="shared" si="179"/>
        <v>0</v>
      </c>
      <c r="BC398">
        <f t="shared" si="180"/>
        <v>195</v>
      </c>
      <c r="BE398">
        <f t="shared" si="181"/>
        <v>0</v>
      </c>
      <c r="BF398">
        <f t="shared" si="182"/>
        <v>0</v>
      </c>
      <c r="BH398" s="10">
        <f t="shared" si="184"/>
        <v>0</v>
      </c>
    </row>
    <row r="399" spans="1:60" x14ac:dyDescent="0.25">
      <c r="A399">
        <v>396</v>
      </c>
      <c r="B399" s="7">
        <v>196</v>
      </c>
      <c r="E399" s="2" t="str">
        <f t="shared" si="183"/>
        <v xml:space="preserve"> </v>
      </c>
      <c r="G399" s="8" t="s">
        <v>26</v>
      </c>
      <c r="H399" s="8" t="s">
        <v>26</v>
      </c>
      <c r="K399"/>
      <c r="L399" s="3"/>
      <c r="AS399" s="7" t="str">
        <f t="shared" si="171"/>
        <v>M</v>
      </c>
      <c r="AT399" s="7">
        <f t="shared" si="172"/>
        <v>0</v>
      </c>
      <c r="AU399" t="b">
        <f t="shared" si="173"/>
        <v>0</v>
      </c>
      <c r="AV399">
        <f t="shared" si="174"/>
        <v>0</v>
      </c>
      <c r="AW399">
        <f t="shared" si="175"/>
        <v>0</v>
      </c>
      <c r="AX399">
        <f t="shared" si="176"/>
        <v>0</v>
      </c>
      <c r="AY399">
        <f t="shared" si="177"/>
        <v>0</v>
      </c>
      <c r="AZ399">
        <f t="shared" si="178"/>
        <v>0</v>
      </c>
      <c r="BA399">
        <f t="shared" si="179"/>
        <v>0</v>
      </c>
      <c r="BC399">
        <f t="shared" si="180"/>
        <v>196</v>
      </c>
      <c r="BE399">
        <f t="shared" si="181"/>
        <v>0</v>
      </c>
      <c r="BF399">
        <f t="shared" si="182"/>
        <v>0</v>
      </c>
      <c r="BH399" s="10">
        <f t="shared" si="184"/>
        <v>0</v>
      </c>
    </row>
    <row r="400" spans="1:60" x14ac:dyDescent="0.25">
      <c r="A400">
        <v>397</v>
      </c>
      <c r="B400" s="7">
        <v>197</v>
      </c>
      <c r="E400" s="2" t="str">
        <f t="shared" si="183"/>
        <v xml:space="preserve"> </v>
      </c>
      <c r="G400" s="8" t="s">
        <v>26</v>
      </c>
      <c r="H400" s="8" t="s">
        <v>26</v>
      </c>
      <c r="K400"/>
      <c r="L400" s="3"/>
      <c r="AS400" s="7" t="str">
        <f t="shared" si="171"/>
        <v>M</v>
      </c>
      <c r="AT400" s="7">
        <f t="shared" si="172"/>
        <v>0</v>
      </c>
      <c r="AU400" t="b">
        <f t="shared" si="173"/>
        <v>0</v>
      </c>
      <c r="AV400">
        <f t="shared" si="174"/>
        <v>0</v>
      </c>
      <c r="AW400">
        <f t="shared" si="175"/>
        <v>0</v>
      </c>
      <c r="AX400">
        <f t="shared" si="176"/>
        <v>0</v>
      </c>
      <c r="AY400">
        <f t="shared" si="177"/>
        <v>0</v>
      </c>
      <c r="AZ400">
        <f t="shared" si="178"/>
        <v>0</v>
      </c>
      <c r="BA400">
        <f t="shared" si="179"/>
        <v>0</v>
      </c>
      <c r="BC400">
        <f t="shared" si="180"/>
        <v>197</v>
      </c>
      <c r="BE400">
        <f t="shared" si="181"/>
        <v>0</v>
      </c>
      <c r="BF400">
        <f t="shared" si="182"/>
        <v>0</v>
      </c>
      <c r="BH400" s="10">
        <f t="shared" si="184"/>
        <v>0</v>
      </c>
    </row>
    <row r="401" spans="1:60" x14ac:dyDescent="0.25">
      <c r="A401">
        <v>398</v>
      </c>
      <c r="B401" s="7">
        <v>198</v>
      </c>
      <c r="E401" s="2" t="str">
        <f t="shared" si="183"/>
        <v xml:space="preserve"> </v>
      </c>
      <c r="G401" s="8" t="s">
        <v>26</v>
      </c>
      <c r="H401" s="8" t="s">
        <v>26</v>
      </c>
      <c r="K401"/>
      <c r="L401" s="3"/>
      <c r="AS401" s="7" t="str">
        <f t="shared" si="171"/>
        <v>M</v>
      </c>
      <c r="AT401" s="7">
        <f t="shared" si="172"/>
        <v>0</v>
      </c>
      <c r="AU401" t="b">
        <f t="shared" si="173"/>
        <v>0</v>
      </c>
      <c r="AV401">
        <f t="shared" si="174"/>
        <v>0</v>
      </c>
      <c r="AW401">
        <f t="shared" si="175"/>
        <v>0</v>
      </c>
      <c r="AX401">
        <f t="shared" si="176"/>
        <v>0</v>
      </c>
      <c r="AY401">
        <f t="shared" si="177"/>
        <v>0</v>
      </c>
      <c r="AZ401">
        <f t="shared" si="178"/>
        <v>0</v>
      </c>
      <c r="BA401">
        <f t="shared" si="179"/>
        <v>0</v>
      </c>
      <c r="BC401">
        <f t="shared" si="180"/>
        <v>198</v>
      </c>
      <c r="BE401">
        <f t="shared" si="181"/>
        <v>0</v>
      </c>
      <c r="BF401">
        <f t="shared" si="182"/>
        <v>0</v>
      </c>
      <c r="BH401" s="10">
        <f t="shared" si="184"/>
        <v>0</v>
      </c>
    </row>
    <row r="402" spans="1:60" x14ac:dyDescent="0.25">
      <c r="A402">
        <v>399</v>
      </c>
      <c r="B402" s="7">
        <v>199</v>
      </c>
      <c r="E402" s="2" t="str">
        <f t="shared" si="183"/>
        <v xml:space="preserve"> </v>
      </c>
      <c r="G402" s="8" t="s">
        <v>26</v>
      </c>
      <c r="H402" s="8" t="s">
        <v>26</v>
      </c>
      <c r="K402"/>
      <c r="L402" s="3"/>
      <c r="AS402" s="7" t="str">
        <f t="shared" si="171"/>
        <v>M</v>
      </c>
      <c r="AT402" s="7">
        <f t="shared" si="172"/>
        <v>0</v>
      </c>
      <c r="AU402" t="b">
        <f t="shared" si="173"/>
        <v>0</v>
      </c>
      <c r="AV402">
        <f t="shared" si="174"/>
        <v>0</v>
      </c>
      <c r="AW402">
        <f t="shared" si="175"/>
        <v>0</v>
      </c>
      <c r="AX402">
        <f t="shared" si="176"/>
        <v>0</v>
      </c>
      <c r="AY402">
        <f t="shared" si="177"/>
        <v>0</v>
      </c>
      <c r="AZ402">
        <f t="shared" si="178"/>
        <v>0</v>
      </c>
      <c r="BA402">
        <f t="shared" si="179"/>
        <v>0</v>
      </c>
      <c r="BC402">
        <f t="shared" si="180"/>
        <v>199</v>
      </c>
      <c r="BE402">
        <f t="shared" si="181"/>
        <v>0</v>
      </c>
      <c r="BF402">
        <f t="shared" si="182"/>
        <v>0</v>
      </c>
      <c r="BH402" s="10">
        <f t="shared" si="184"/>
        <v>0</v>
      </c>
    </row>
    <row r="403" spans="1:60" x14ac:dyDescent="0.25">
      <c r="A403">
        <v>400</v>
      </c>
      <c r="B403" s="7">
        <v>200</v>
      </c>
      <c r="E403" s="2" t="str">
        <f t="shared" si="183"/>
        <v xml:space="preserve"> </v>
      </c>
      <c r="G403" s="8" t="s">
        <v>26</v>
      </c>
      <c r="H403" s="8" t="s">
        <v>26</v>
      </c>
      <c r="K403"/>
      <c r="L403" s="3"/>
      <c r="AS403" s="7" t="str">
        <f t="shared" si="171"/>
        <v>M</v>
      </c>
      <c r="AT403" s="7">
        <f t="shared" si="172"/>
        <v>0</v>
      </c>
      <c r="AU403" t="b">
        <f t="shared" si="173"/>
        <v>0</v>
      </c>
      <c r="AV403">
        <f t="shared" si="174"/>
        <v>0</v>
      </c>
      <c r="AW403">
        <f t="shared" si="175"/>
        <v>0</v>
      </c>
      <c r="AX403">
        <f t="shared" si="176"/>
        <v>0</v>
      </c>
      <c r="AY403">
        <f t="shared" si="177"/>
        <v>0</v>
      </c>
      <c r="AZ403">
        <f t="shared" si="178"/>
        <v>0</v>
      </c>
      <c r="BA403">
        <f t="shared" si="179"/>
        <v>0</v>
      </c>
      <c r="BC403">
        <f t="shared" si="180"/>
        <v>200</v>
      </c>
      <c r="BE403">
        <f t="shared" si="181"/>
        <v>0</v>
      </c>
      <c r="BF403">
        <f t="shared" si="182"/>
        <v>0</v>
      </c>
      <c r="BH403" s="10">
        <f t="shared" si="184"/>
        <v>0</v>
      </c>
    </row>
    <row r="404" spans="1:60" x14ac:dyDescent="0.25">
      <c r="G404" s="8" t="s">
        <v>26</v>
      </c>
      <c r="H404" s="8" t="s">
        <v>26</v>
      </c>
      <c r="K404"/>
      <c r="L404" s="3"/>
    </row>
    <row r="405" spans="1:60" x14ac:dyDescent="0.25">
      <c r="K405"/>
      <c r="L405" s="3"/>
      <c r="U405" s="10">
        <f>SUM(U3:U404)</f>
        <v>0</v>
      </c>
      <c r="V405" s="10">
        <f t="shared" ref="V405:X405" si="185">SUM(V3:V404)</f>
        <v>0</v>
      </c>
      <c r="W405" s="10">
        <f t="shared" si="185"/>
        <v>0</v>
      </c>
      <c r="X405" s="10">
        <f t="shared" si="185"/>
        <v>0</v>
      </c>
      <c r="Y405" s="4">
        <f>SUM(Y3:Y403)</f>
        <v>0</v>
      </c>
      <c r="Z405" s="4">
        <f t="shared" ref="Z405:AR405" si="186">SUM(Z3:Z403)</f>
        <v>0</v>
      </c>
      <c r="AA405" s="4">
        <f t="shared" si="186"/>
        <v>0</v>
      </c>
      <c r="AB405" s="4">
        <f t="shared" si="186"/>
        <v>0</v>
      </c>
      <c r="AC405" s="4">
        <f t="shared" si="186"/>
        <v>0</v>
      </c>
      <c r="AD405" s="4">
        <f t="shared" si="186"/>
        <v>0</v>
      </c>
      <c r="AE405" s="4">
        <f t="shared" si="186"/>
        <v>0</v>
      </c>
      <c r="AF405" s="4">
        <f t="shared" si="186"/>
        <v>0</v>
      </c>
      <c r="AG405" s="4">
        <f t="shared" si="186"/>
        <v>0</v>
      </c>
      <c r="AH405" s="4">
        <f t="shared" si="186"/>
        <v>0</v>
      </c>
      <c r="AI405" s="4">
        <f t="shared" si="186"/>
        <v>0</v>
      </c>
      <c r="AJ405" s="4">
        <f t="shared" si="186"/>
        <v>0</v>
      </c>
      <c r="AK405" s="4">
        <f t="shared" si="186"/>
        <v>0</v>
      </c>
      <c r="AL405" s="4">
        <f t="shared" si="186"/>
        <v>0</v>
      </c>
      <c r="AM405" s="4">
        <f t="shared" si="186"/>
        <v>0</v>
      </c>
      <c r="AN405" s="4">
        <f t="shared" si="186"/>
        <v>0</v>
      </c>
      <c r="AO405" s="4">
        <f t="shared" si="186"/>
        <v>0</v>
      </c>
      <c r="AP405" s="4">
        <f t="shared" si="186"/>
        <v>0</v>
      </c>
      <c r="AQ405" s="4">
        <f t="shared" si="186"/>
        <v>0</v>
      </c>
      <c r="AR405" s="4">
        <f t="shared" si="186"/>
        <v>0</v>
      </c>
      <c r="AS405" s="10"/>
      <c r="AT405" s="10">
        <f t="shared" ref="AT405:BF405" si="187">SUM(AT3:AT304)</f>
        <v>0</v>
      </c>
      <c r="AU405" s="10"/>
      <c r="AV405" s="4">
        <f t="shared" si="187"/>
        <v>136</v>
      </c>
      <c r="AW405" s="4">
        <f t="shared" si="187"/>
        <v>0</v>
      </c>
      <c r="AX405" s="4">
        <f t="shared" si="187"/>
        <v>0</v>
      </c>
      <c r="AY405" s="4">
        <f t="shared" si="187"/>
        <v>0</v>
      </c>
      <c r="AZ405" s="4">
        <f t="shared" si="187"/>
        <v>0</v>
      </c>
      <c r="BA405" s="4">
        <f t="shared" si="187"/>
        <v>0</v>
      </c>
      <c r="BB405" s="10">
        <f t="shared" si="187"/>
        <v>0</v>
      </c>
      <c r="BC405" s="10"/>
      <c r="BD405" s="4">
        <f t="shared" si="187"/>
        <v>0</v>
      </c>
      <c r="BE405" s="4">
        <f t="shared" si="187"/>
        <v>0</v>
      </c>
      <c r="BF405" s="4">
        <f t="shared" si="187"/>
        <v>0</v>
      </c>
      <c r="BH405" s="10" t="e">
        <f>SUM(BH3:BH404)</f>
        <v>#VALUE!</v>
      </c>
    </row>
    <row r="406" spans="1:60" x14ac:dyDescent="0.25">
      <c r="K406"/>
      <c r="L406" s="3"/>
    </row>
    <row r="407" spans="1:60" x14ac:dyDescent="0.25">
      <c r="K407"/>
      <c r="L407" s="3"/>
      <c r="W407" s="10">
        <f>SUM(U405:V405)-W405</f>
        <v>0</v>
      </c>
      <c r="AJ407" s="5">
        <f>SUM(Y405:AJ405)</f>
        <v>0</v>
      </c>
      <c r="AR407" s="5">
        <f>SUM(Y405:AR405)</f>
        <v>0</v>
      </c>
    </row>
    <row r="408" spans="1:60" x14ac:dyDescent="0.25">
      <c r="K408"/>
      <c r="L408" s="3"/>
    </row>
    <row r="409" spans="1:60" x14ac:dyDescent="0.25">
      <c r="K409"/>
      <c r="L409" s="3"/>
    </row>
    <row r="410" spans="1:60" x14ac:dyDescent="0.25">
      <c r="K410"/>
      <c r="L410" s="3"/>
    </row>
    <row r="411" spans="1:60" x14ac:dyDescent="0.25">
      <c r="K411"/>
      <c r="L411" s="3"/>
    </row>
  </sheetData>
  <sortState ref="B324:B327">
    <sortCondition ref="B324:B327"/>
  </sortState>
  <conditionalFormatting sqref="P3:P292">
    <cfRule type="cellIs" dxfId="1" priority="5" operator="equal">
      <formula>"error"</formula>
    </cfRule>
  </conditionalFormatting>
  <conditionalFormatting sqref="X3">
    <cfRule type="cellIs" dxfId="0" priority="1" operator="notEqual">
      <formula>$U$3</formula>
    </cfRule>
    <cfRule type="cellIs" priority="2" operator="notEqual">
      <formula>$U$3</formula>
    </cfRule>
    <cfRule type="cellIs" priority="3" operator="notEqual">
      <formula>"p3"</formula>
    </cfRule>
  </conditionalFormatting>
  <pageMargins left="0.39370078740157483" right="0.39370078740157483" top="0.19685039370078741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workbookViewId="0">
      <selection activeCell="C1" sqref="C1:M177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1" width="8.7109375" customWidth="1"/>
    <col min="12" max="12" width="25.28515625" bestFit="1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x14ac:dyDescent="0.25">
      <c r="A2" s="7"/>
      <c r="B2" s="27"/>
      <c r="C2" s="203" t="s">
        <v>239</v>
      </c>
      <c r="D2" s="203"/>
      <c r="E2" s="203"/>
      <c r="G2" s="7"/>
      <c r="H2" s="27"/>
      <c r="I2" s="7"/>
      <c r="J2" s="7"/>
      <c r="K2" s="7"/>
      <c r="L2" s="7"/>
      <c r="M2" s="7"/>
      <c r="N2" s="27"/>
    </row>
    <row r="3" spans="1:14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 t="s">
        <v>511</v>
      </c>
      <c r="K4" s="7" t="s">
        <v>512</v>
      </c>
      <c r="L4" s="7" t="s">
        <v>513</v>
      </c>
      <c r="M4" s="7" t="s">
        <v>57</v>
      </c>
      <c r="N4" s="27"/>
    </row>
    <row r="5" spans="1:14" x14ac:dyDescent="0.25">
      <c r="A5" s="7" t="s">
        <v>25</v>
      </c>
      <c r="B5" s="88" t="s">
        <v>25</v>
      </c>
      <c r="C5" t="s">
        <v>269</v>
      </c>
      <c r="D5" s="7">
        <v>1</v>
      </c>
      <c r="E5" t="str">
        <f>VLOOKUP($A5,Entries!$B$3:$J$203,2)</f>
        <v/>
      </c>
      <c r="F5" t="str">
        <f>VLOOKUP($A5,Entries!$B$3:$J$203,3)</f>
        <v/>
      </c>
      <c r="G5" t="str">
        <f>VLOOKUP($A5,Entries!$B$3:$F$203,5)</f>
        <v/>
      </c>
      <c r="H5" s="27" t="str">
        <f>B5</f>
        <v xml:space="preserve"> </v>
      </c>
      <c r="I5" s="7" t="str">
        <f>IF(H5=" "," ",IF(H5&lt;N5,"CBP",IF(H5=N5,"=CBP"," ")))</f>
        <v xml:space="preserve"> </v>
      </c>
      <c r="J5" s="7" t="str">
        <f>VLOOKUP($A5,Entries!$B$3:$G$203,6)</f>
        <v/>
      </c>
      <c r="K5" s="7" t="str">
        <f>VLOOKUP($A5,Entries!$B$3:$FH203,7)</f>
        <v/>
      </c>
      <c r="L5" s="7" t="str">
        <f>VLOOKUP($A5,Entries!$B$3:$I$203,8)</f>
        <v/>
      </c>
      <c r="M5" s="7" t="str">
        <f>VLOOKUP($A5,Entries!$B$3:$J$203,9)</f>
        <v/>
      </c>
      <c r="N5" s="29">
        <v>11</v>
      </c>
    </row>
    <row r="6" spans="1:14" x14ac:dyDescent="0.25">
      <c r="A6" s="7" t="s">
        <v>25</v>
      </c>
      <c r="B6" s="88" t="s">
        <v>25</v>
      </c>
      <c r="D6" s="7">
        <v>2</v>
      </c>
      <c r="E6" t="str">
        <f>VLOOKUP($A6,Entries!$B$3:$J$203,2)</f>
        <v/>
      </c>
      <c r="F6" t="str">
        <f>VLOOKUP($A6,Entries!$B$3:$J$203,3)</f>
        <v/>
      </c>
      <c r="G6" t="str">
        <f>VLOOKUP($A6,Entries!$B$3:$F$203,5)</f>
        <v/>
      </c>
      <c r="H6" s="27" t="str">
        <f t="shared" ref="H6:H69" si="0">B6</f>
        <v xml:space="preserve"> </v>
      </c>
      <c r="I6" s="7"/>
      <c r="J6" s="7" t="str">
        <f>VLOOKUP($A6,Entries!$B$3:$G$203,6)</f>
        <v/>
      </c>
      <c r="K6" s="7" t="str">
        <f>VLOOKUP($A6,Entries!$B$3:$FH204,7)</f>
        <v/>
      </c>
      <c r="L6" s="7" t="str">
        <f>VLOOKUP($A6,Entries!$B$3:$I$203,8)</f>
        <v/>
      </c>
      <c r="M6" s="7" t="str">
        <f>VLOOKUP($A6,Entries!$B$3:$J$203,9)</f>
        <v/>
      </c>
      <c r="N6" s="29"/>
    </row>
    <row r="7" spans="1:14" x14ac:dyDescent="0.25">
      <c r="A7" s="7" t="s">
        <v>25</v>
      </c>
      <c r="B7" s="88" t="s">
        <v>25</v>
      </c>
      <c r="D7" s="7">
        <v>3</v>
      </c>
      <c r="E7" t="str">
        <f>VLOOKUP($A7,Entries!$B$3:$J$203,2)</f>
        <v/>
      </c>
      <c r="F7" t="str">
        <f>VLOOKUP($A7,Entries!$B$3:$J$203,3)</f>
        <v/>
      </c>
      <c r="G7" t="str">
        <f>VLOOKUP($A7,Entries!$B$3:$F$203,5)</f>
        <v/>
      </c>
      <c r="H7" s="27" t="str">
        <f t="shared" si="0"/>
        <v xml:space="preserve"> </v>
      </c>
      <c r="I7" s="7"/>
      <c r="J7" s="7" t="str">
        <f>VLOOKUP($A7,Entries!$B$3:$G$203,6)</f>
        <v/>
      </c>
      <c r="K7" s="7" t="str">
        <f>VLOOKUP($A7,Entries!$B$3:$FH205,7)</f>
        <v/>
      </c>
      <c r="L7" s="7" t="str">
        <f>VLOOKUP($A7,Entries!$B$3:$I$203,8)</f>
        <v/>
      </c>
      <c r="M7" s="7" t="str">
        <f>VLOOKUP($A7,Entries!$B$3:$J$203,9)</f>
        <v/>
      </c>
      <c r="N7" s="29"/>
    </row>
    <row r="8" spans="1:14" x14ac:dyDescent="0.25">
      <c r="A8" s="7" t="s">
        <v>25</v>
      </c>
      <c r="B8" s="88" t="s">
        <v>25</v>
      </c>
      <c r="D8" s="7">
        <v>4</v>
      </c>
      <c r="E8" t="str">
        <f>VLOOKUP($A8,Entries!$B$3:$J$203,2)</f>
        <v/>
      </c>
      <c r="F8" t="str">
        <f>VLOOKUP($A8,Entries!$B$3:$J$203,3)</f>
        <v/>
      </c>
      <c r="G8" t="str">
        <f>VLOOKUP($A8,Entries!$B$3:$F$203,5)</f>
        <v/>
      </c>
      <c r="H8" s="27" t="str">
        <f t="shared" si="0"/>
        <v xml:space="preserve"> </v>
      </c>
      <c r="I8" s="7"/>
      <c r="J8" s="7" t="str">
        <f>VLOOKUP($A8,Entries!$B$3:$G$203,6)</f>
        <v/>
      </c>
      <c r="K8" s="7" t="str">
        <f>VLOOKUP($A8,Entries!$B$3:$FH206,7)</f>
        <v/>
      </c>
      <c r="L8" s="7" t="str">
        <f>VLOOKUP($A8,Entries!$B$3:$I$203,8)</f>
        <v/>
      </c>
      <c r="M8" s="7" t="str">
        <f>VLOOKUP($A8,Entries!$B$3:$J$203,9)</f>
        <v/>
      </c>
      <c r="N8" s="29"/>
    </row>
    <row r="9" spans="1:14" x14ac:dyDescent="0.25">
      <c r="A9" s="7" t="s">
        <v>25</v>
      </c>
      <c r="B9" s="88" t="s">
        <v>25</v>
      </c>
      <c r="D9" s="7">
        <v>5</v>
      </c>
      <c r="E9" t="str">
        <f>VLOOKUP($A9,Entries!$B$3:$J$203,2)</f>
        <v/>
      </c>
      <c r="F9" t="str">
        <f>VLOOKUP($A9,Entries!$B$3:$J$203,3)</f>
        <v/>
      </c>
      <c r="G9" t="str">
        <f>VLOOKUP($A9,Entries!$B$3:$F$203,5)</f>
        <v/>
      </c>
      <c r="H9" s="27" t="str">
        <f t="shared" si="0"/>
        <v xml:space="preserve"> </v>
      </c>
      <c r="I9" s="7"/>
      <c r="J9" s="7" t="str">
        <f>VLOOKUP($A9,Entries!$B$3:$G$203,6)</f>
        <v/>
      </c>
      <c r="K9" s="7" t="str">
        <f>VLOOKUP($A9,Entries!$B$3:$FH207,7)</f>
        <v/>
      </c>
      <c r="L9" s="7" t="str">
        <f>VLOOKUP($A9,Entries!$B$3:$I$203,8)</f>
        <v/>
      </c>
      <c r="M9" s="7" t="str">
        <f>VLOOKUP($A9,Entries!$B$3:$J$203,9)</f>
        <v/>
      </c>
      <c r="N9" s="29"/>
    </row>
    <row r="10" spans="1:14" x14ac:dyDescent="0.25">
      <c r="A10" s="7" t="s">
        <v>25</v>
      </c>
      <c r="B10" s="88" t="s">
        <v>25</v>
      </c>
      <c r="D10" s="7">
        <v>6</v>
      </c>
      <c r="E10" t="str">
        <f>VLOOKUP($A10,Entries!$B$3:$J$203,2)</f>
        <v/>
      </c>
      <c r="F10" t="str">
        <f>VLOOKUP($A10,Entries!$B$3:$J$203,3)</f>
        <v/>
      </c>
      <c r="G10" t="str">
        <f>VLOOKUP($A10,Entries!$B$3:$F$203,5)</f>
        <v/>
      </c>
      <c r="H10" s="27" t="str">
        <f t="shared" si="0"/>
        <v xml:space="preserve"> </v>
      </c>
      <c r="I10" s="7"/>
      <c r="J10" s="7" t="str">
        <f>VLOOKUP($A10,Entries!$B$3:$G$203,6)</f>
        <v/>
      </c>
      <c r="K10" s="7" t="str">
        <f>VLOOKUP($A10,Entries!$B$3:$FH208,7)</f>
        <v/>
      </c>
      <c r="L10" s="7" t="str">
        <f>VLOOKUP($A10,Entries!$B$3:$I$203,8)</f>
        <v/>
      </c>
      <c r="M10" s="7" t="str">
        <f>VLOOKUP($A10,Entries!$B$3:$J$203,9)</f>
        <v/>
      </c>
      <c r="N10" s="29"/>
    </row>
    <row r="11" spans="1:14" x14ac:dyDescent="0.25">
      <c r="A11" s="7" t="s">
        <v>25</v>
      </c>
      <c r="B11" s="88" t="s">
        <v>25</v>
      </c>
      <c r="D11" s="7">
        <v>7</v>
      </c>
      <c r="E11" t="str">
        <f>VLOOKUP($A11,Entries!$B$3:$J$203,2)</f>
        <v/>
      </c>
      <c r="F11" t="str">
        <f>VLOOKUP($A11,Entries!$B$3:$J$203,3)</f>
        <v/>
      </c>
      <c r="G11" t="str">
        <f>VLOOKUP($A11,Entries!$B$3:$F$203,5)</f>
        <v/>
      </c>
      <c r="H11" s="27" t="str">
        <f t="shared" si="0"/>
        <v xml:space="preserve"> </v>
      </c>
      <c r="I11" s="7"/>
      <c r="J11" s="7" t="str">
        <f>VLOOKUP($A11,Entries!$B$3:$G$203,6)</f>
        <v/>
      </c>
      <c r="K11" s="7" t="str">
        <f>VLOOKUP($A11,Entries!$B$3:$FH209,7)</f>
        <v/>
      </c>
      <c r="L11" s="7" t="str">
        <f>VLOOKUP($A11,Entries!$B$3:$I$203,8)</f>
        <v/>
      </c>
      <c r="M11" s="7" t="str">
        <f>VLOOKUP($A11,Entries!$B$3:$J$203,9)</f>
        <v/>
      </c>
      <c r="N11" s="29"/>
    </row>
    <row r="12" spans="1:14" x14ac:dyDescent="0.25">
      <c r="A12" s="7" t="s">
        <v>25</v>
      </c>
      <c r="B12" s="88" t="s">
        <v>25</v>
      </c>
      <c r="D12" s="7">
        <v>8</v>
      </c>
      <c r="E12" t="str">
        <f>VLOOKUP($A12,Entries!$B$3:$J$203,2)</f>
        <v/>
      </c>
      <c r="F12" t="str">
        <f>VLOOKUP($A12,Entries!$B$3:$J$203,3)</f>
        <v/>
      </c>
      <c r="G12" t="str">
        <f>VLOOKUP($A12,Entries!$B$3:$F$203,5)</f>
        <v/>
      </c>
      <c r="H12" s="27" t="str">
        <f t="shared" si="0"/>
        <v xml:space="preserve"> </v>
      </c>
      <c r="I12" s="7"/>
      <c r="J12" s="7" t="str">
        <f>VLOOKUP($A12,Entries!$B$3:$G$203,6)</f>
        <v/>
      </c>
      <c r="K12" s="7" t="str">
        <f>VLOOKUP($A12,Entries!$B$3:$FH210,7)</f>
        <v/>
      </c>
      <c r="L12" s="7" t="str">
        <f>VLOOKUP($A12,Entries!$B$3:$I$203,8)</f>
        <v/>
      </c>
      <c r="M12" s="7" t="str">
        <f>VLOOKUP($A12,Entries!$B$3:$J$203,9)</f>
        <v/>
      </c>
      <c r="N12" s="29"/>
    </row>
    <row r="13" spans="1:14" x14ac:dyDescent="0.25">
      <c r="A13" s="7" t="s">
        <v>25</v>
      </c>
      <c r="B13" s="88" t="s">
        <v>25</v>
      </c>
      <c r="C13" t="s">
        <v>270</v>
      </c>
      <c r="D13" s="7">
        <v>1</v>
      </c>
      <c r="E13" t="str">
        <f>VLOOKUP($A13,Entries!$B$3:$J$203,2)</f>
        <v/>
      </c>
      <c r="F13" t="str">
        <f>VLOOKUP($A13,Entries!$B$3:$J$203,3)</f>
        <v/>
      </c>
      <c r="G13" t="str">
        <f>VLOOKUP($A13,Entries!$B$3:$F$203,5)</f>
        <v/>
      </c>
      <c r="H13" s="27" t="str">
        <f t="shared" si="0"/>
        <v xml:space="preserve"> </v>
      </c>
      <c r="I13" s="7" t="str">
        <f t="shared" ref="I13:I21" si="1">IF(H13=" "," ",IF(H13&lt;N13,"CBP",IF(H13=N13,"=CBP"," ")))</f>
        <v xml:space="preserve"> </v>
      </c>
      <c r="J13" s="7" t="str">
        <f>VLOOKUP($A13,Entries!$B$3:$G$203,6)</f>
        <v/>
      </c>
      <c r="K13" s="7" t="str">
        <f>VLOOKUP($A13,Entries!$B$3:$FH211,7)</f>
        <v/>
      </c>
      <c r="L13" s="7" t="str">
        <f>VLOOKUP($A13,Entries!$B$3:$I$203,8)</f>
        <v/>
      </c>
      <c r="M13" s="7" t="str">
        <f>VLOOKUP($A13,Entries!$B$3:$J$203,9)</f>
        <v/>
      </c>
      <c r="N13" s="29">
        <f>IF(H5&lt;N5,H5,N5)</f>
        <v>11</v>
      </c>
    </row>
    <row r="14" spans="1:14" x14ac:dyDescent="0.25">
      <c r="A14" s="7" t="s">
        <v>25</v>
      </c>
      <c r="B14" s="88" t="s">
        <v>25</v>
      </c>
      <c r="D14" s="7">
        <v>2</v>
      </c>
      <c r="E14" t="str">
        <f>VLOOKUP($A14,Entries!$B$3:$J$203,2)</f>
        <v/>
      </c>
      <c r="F14" t="str">
        <f>VLOOKUP($A14,Entries!$B$3:$J$203,3)</f>
        <v/>
      </c>
      <c r="G14" t="str">
        <f>VLOOKUP($A14,Entries!$B$3:$F$203,5)</f>
        <v/>
      </c>
      <c r="H14" s="27" t="str">
        <f t="shared" si="0"/>
        <v xml:space="preserve"> </v>
      </c>
      <c r="I14" s="7"/>
      <c r="J14" s="7" t="str">
        <f>VLOOKUP($A14,Entries!$B$3:$G$203,6)</f>
        <v/>
      </c>
      <c r="K14" s="7" t="str">
        <f>VLOOKUP($A14,Entries!$B$3:$FH212,7)</f>
        <v/>
      </c>
      <c r="L14" s="7" t="str">
        <f>VLOOKUP($A14,Entries!$B$3:$I$203,8)</f>
        <v/>
      </c>
      <c r="M14" s="7" t="str">
        <f>VLOOKUP($A14,Entries!$B$3:$J$203,9)</f>
        <v/>
      </c>
      <c r="N14" s="29"/>
    </row>
    <row r="15" spans="1:14" x14ac:dyDescent="0.25">
      <c r="A15" s="7" t="s">
        <v>25</v>
      </c>
      <c r="B15" s="88" t="s">
        <v>25</v>
      </c>
      <c r="D15" s="7">
        <v>3</v>
      </c>
      <c r="E15" t="str">
        <f>VLOOKUP($A15,Entries!$B$3:$J$203,2)</f>
        <v/>
      </c>
      <c r="F15" t="str">
        <f>VLOOKUP($A15,Entries!$B$3:$J$203,3)</f>
        <v/>
      </c>
      <c r="G15" t="str">
        <f>VLOOKUP($A15,Entries!$B$3:$F$203,5)</f>
        <v/>
      </c>
      <c r="H15" s="27" t="str">
        <f t="shared" si="0"/>
        <v xml:space="preserve"> </v>
      </c>
      <c r="I15" s="7"/>
      <c r="J15" s="7" t="str">
        <f>VLOOKUP($A15,Entries!$B$3:$G$203,6)</f>
        <v/>
      </c>
      <c r="K15" s="7" t="str">
        <f>VLOOKUP($A15,Entries!$B$3:$FH213,7)</f>
        <v/>
      </c>
      <c r="L15" s="7" t="str">
        <f>VLOOKUP($A15,Entries!$B$3:$I$203,8)</f>
        <v/>
      </c>
      <c r="M15" s="7" t="str">
        <f>VLOOKUP($A15,Entries!$B$3:$J$203,9)</f>
        <v/>
      </c>
      <c r="N15" s="29"/>
    </row>
    <row r="16" spans="1:14" x14ac:dyDescent="0.25">
      <c r="A16" s="7" t="s">
        <v>25</v>
      </c>
      <c r="B16" s="88" t="s">
        <v>25</v>
      </c>
      <c r="D16" s="7">
        <v>4</v>
      </c>
      <c r="E16" t="str">
        <f>VLOOKUP($A16,Entries!$B$3:$J$203,2)</f>
        <v/>
      </c>
      <c r="F16" t="str">
        <f>VLOOKUP($A16,Entries!$B$3:$J$203,3)</f>
        <v/>
      </c>
      <c r="G16" t="str">
        <f>VLOOKUP($A16,Entries!$B$3:$F$203,5)</f>
        <v/>
      </c>
      <c r="H16" s="27" t="str">
        <f t="shared" si="0"/>
        <v xml:space="preserve"> </v>
      </c>
      <c r="I16" s="7"/>
      <c r="J16" s="7" t="str">
        <f>VLOOKUP($A16,Entries!$B$3:$G$203,6)</f>
        <v/>
      </c>
      <c r="K16" s="7" t="str">
        <f>VLOOKUP($A16,Entries!$B$3:$FH214,7)</f>
        <v/>
      </c>
      <c r="L16" s="7" t="str">
        <f>VLOOKUP($A16,Entries!$B$3:$I$203,8)</f>
        <v/>
      </c>
      <c r="M16" s="7" t="str">
        <f>VLOOKUP($A16,Entries!$B$3:$J$203,9)</f>
        <v/>
      </c>
      <c r="N16" s="29"/>
    </row>
    <row r="17" spans="1:14" x14ac:dyDescent="0.25">
      <c r="A17" s="7" t="s">
        <v>25</v>
      </c>
      <c r="B17" s="88" t="s">
        <v>25</v>
      </c>
      <c r="D17" s="7">
        <v>5</v>
      </c>
      <c r="E17" t="str">
        <f>VLOOKUP($A17,Entries!$B$3:$J$203,2)</f>
        <v/>
      </c>
      <c r="F17" t="str">
        <f>VLOOKUP($A17,Entries!$B$3:$J$203,3)</f>
        <v/>
      </c>
      <c r="G17" t="str">
        <f>VLOOKUP($A17,Entries!$B$3:$F$203,5)</f>
        <v/>
      </c>
      <c r="H17" s="27" t="str">
        <f t="shared" si="0"/>
        <v xml:space="preserve"> </v>
      </c>
      <c r="I17" s="7"/>
      <c r="J17" s="7" t="str">
        <f>VLOOKUP($A17,Entries!$B$3:$G$203,6)</f>
        <v/>
      </c>
      <c r="K17" s="7" t="str">
        <f>VLOOKUP($A17,Entries!$B$3:$FH215,7)</f>
        <v/>
      </c>
      <c r="L17" s="7" t="str">
        <f>VLOOKUP($A17,Entries!$B$3:$I$203,8)</f>
        <v/>
      </c>
      <c r="M17" s="7" t="str">
        <f>VLOOKUP($A17,Entries!$B$3:$J$203,9)</f>
        <v/>
      </c>
      <c r="N17" s="29"/>
    </row>
    <row r="18" spans="1:14" x14ac:dyDescent="0.25">
      <c r="A18" s="7" t="s">
        <v>25</v>
      </c>
      <c r="B18" s="88" t="s">
        <v>25</v>
      </c>
      <c r="D18" s="7">
        <v>6</v>
      </c>
      <c r="E18" t="str">
        <f>VLOOKUP($A18,Entries!$B$3:$J$203,2)</f>
        <v/>
      </c>
      <c r="F18" t="str">
        <f>VLOOKUP($A18,Entries!$B$3:$J$203,3)</f>
        <v/>
      </c>
      <c r="G18" t="str">
        <f>VLOOKUP($A18,Entries!$B$3:$F$203,5)</f>
        <v/>
      </c>
      <c r="H18" s="27" t="str">
        <f t="shared" si="0"/>
        <v xml:space="preserve"> </v>
      </c>
      <c r="I18" s="7"/>
      <c r="J18" s="7" t="str">
        <f>VLOOKUP($A18,Entries!$B$3:$G$203,6)</f>
        <v/>
      </c>
      <c r="K18" s="7" t="str">
        <f>VLOOKUP($A18,Entries!$B$3:$FH216,7)</f>
        <v/>
      </c>
      <c r="L18" s="7" t="str">
        <f>VLOOKUP($A18,Entries!$B$3:$I$203,8)</f>
        <v/>
      </c>
      <c r="M18" s="7" t="str">
        <f>VLOOKUP($A18,Entries!$B$3:$J$203,9)</f>
        <v/>
      </c>
      <c r="N18" s="29"/>
    </row>
    <row r="19" spans="1:14" x14ac:dyDescent="0.25">
      <c r="A19" s="7" t="s">
        <v>25</v>
      </c>
      <c r="B19" s="88" t="s">
        <v>25</v>
      </c>
      <c r="D19" s="7">
        <v>7</v>
      </c>
      <c r="E19" t="str">
        <f>VLOOKUP($A19,Entries!$B$3:$J$203,2)</f>
        <v/>
      </c>
      <c r="F19" t="str">
        <f>VLOOKUP($A19,Entries!$B$3:$J$203,3)</f>
        <v/>
      </c>
      <c r="G19" t="str">
        <f>VLOOKUP($A19,Entries!$B$3:$F$203,5)</f>
        <v/>
      </c>
      <c r="H19" s="27" t="str">
        <f t="shared" si="0"/>
        <v xml:space="preserve"> </v>
      </c>
      <c r="I19" s="7"/>
      <c r="J19" s="7" t="str">
        <f>VLOOKUP($A19,Entries!$B$3:$G$203,6)</f>
        <v/>
      </c>
      <c r="K19" s="7" t="str">
        <f>VLOOKUP($A19,Entries!$B$3:$FH217,7)</f>
        <v/>
      </c>
      <c r="L19" s="7" t="str">
        <f>VLOOKUP($A19,Entries!$B$3:$I$203,8)</f>
        <v/>
      </c>
      <c r="M19" s="7" t="str">
        <f>VLOOKUP($A19,Entries!$B$3:$J$203,9)</f>
        <v/>
      </c>
      <c r="N19" s="29"/>
    </row>
    <row r="20" spans="1:14" x14ac:dyDescent="0.25">
      <c r="A20" s="7" t="s">
        <v>25</v>
      </c>
      <c r="B20" s="88" t="s">
        <v>25</v>
      </c>
      <c r="D20" s="7">
        <v>8</v>
      </c>
      <c r="E20" t="str">
        <f>VLOOKUP($A20,Entries!$B$3:$J$203,2)</f>
        <v/>
      </c>
      <c r="F20" t="str">
        <f>VLOOKUP($A20,Entries!$B$3:$J$203,3)</f>
        <v/>
      </c>
      <c r="G20" t="str">
        <f>VLOOKUP($A20,Entries!$B$3:$F$203,5)</f>
        <v/>
      </c>
      <c r="H20" s="27" t="str">
        <f t="shared" si="0"/>
        <v xml:space="preserve"> </v>
      </c>
      <c r="I20" s="7"/>
      <c r="J20" s="7" t="str">
        <f>VLOOKUP($A20,Entries!$B$3:$G$203,6)</f>
        <v/>
      </c>
      <c r="K20" s="7" t="str">
        <f>VLOOKUP($A20,Entries!$B$3:$FH218,7)</f>
        <v/>
      </c>
      <c r="L20" s="7" t="str">
        <f>VLOOKUP($A20,Entries!$B$3:$I$203,8)</f>
        <v/>
      </c>
      <c r="M20" s="7" t="str">
        <f>VLOOKUP($A20,Entries!$B$3:$J$203,9)</f>
        <v/>
      </c>
      <c r="N20" s="29"/>
    </row>
    <row r="21" spans="1:14" x14ac:dyDescent="0.25">
      <c r="A21" s="7">
        <v>93</v>
      </c>
      <c r="B21" s="88">
        <v>11.7</v>
      </c>
      <c r="C21" t="s">
        <v>59</v>
      </c>
      <c r="D21" s="7">
        <v>1</v>
      </c>
      <c r="E21" t="str">
        <f>VLOOKUP($A21,Entries!$B$3:$J$203,2)</f>
        <v>Mario</v>
      </c>
      <c r="F21" t="str">
        <f>VLOOKUP($A21,Entries!$B$3:$J$203,3)</f>
        <v>Salter</v>
      </c>
      <c r="G21" t="str">
        <f>VLOOKUP($A21,Entries!$B$3:$F$203,5)</f>
        <v>Ipswich Harriers</v>
      </c>
      <c r="H21" s="27">
        <f t="shared" si="0"/>
        <v>11.7</v>
      </c>
      <c r="I21" s="7" t="str">
        <f t="shared" si="1"/>
        <v xml:space="preserve"> </v>
      </c>
      <c r="J21" s="7" t="str">
        <f>VLOOKUP($A21,Entries!$B$3:$G$203,6)</f>
        <v>c</v>
      </c>
      <c r="K21" s="7" t="str">
        <f>VLOOKUP($A21,Entries!$B$3:$FH219,7)</f>
        <v>s</v>
      </c>
      <c r="L21" s="7" t="str">
        <f>VLOOKUP($A21,Entries!$B$3:$I$203,8)</f>
        <v>Kesgrave 6th Form</v>
      </c>
      <c r="M21" s="7">
        <f>VLOOKUP($A21,Entries!$B$3:$J$203,9)</f>
        <v>3835657</v>
      </c>
      <c r="N21" s="29">
        <f>IF(H13&lt;N13,H13,N13)</f>
        <v>11</v>
      </c>
    </row>
    <row r="22" spans="1:14" x14ac:dyDescent="0.25">
      <c r="A22" s="7" t="s">
        <v>25</v>
      </c>
      <c r="B22" s="88" t="s">
        <v>25</v>
      </c>
      <c r="D22" s="7">
        <v>2</v>
      </c>
      <c r="E22" t="str">
        <f>VLOOKUP($A22,Entries!$B$3:$J$203,2)</f>
        <v/>
      </c>
      <c r="F22" t="str">
        <f>VLOOKUP($A22,Entries!$B$3:$J$203,3)</f>
        <v/>
      </c>
      <c r="G22" t="str">
        <f>VLOOKUP($A22,Entries!$B$3:$F$203,5)</f>
        <v/>
      </c>
      <c r="H22" s="27" t="str">
        <f t="shared" si="0"/>
        <v xml:space="preserve"> </v>
      </c>
      <c r="J22" s="7" t="str">
        <f>VLOOKUP($A22,Entries!$B$3:$G$203,6)</f>
        <v/>
      </c>
      <c r="K22" s="7" t="str">
        <f>VLOOKUP($A22,Entries!$B$3:$FH220,7)</f>
        <v/>
      </c>
      <c r="L22" s="7" t="str">
        <f>VLOOKUP($A22,Entries!$B$3:$I$203,8)</f>
        <v/>
      </c>
      <c r="M22" s="7" t="str">
        <f>VLOOKUP($A22,Entries!$B$3:$J$203,9)</f>
        <v/>
      </c>
      <c r="N22" s="29"/>
    </row>
    <row r="23" spans="1:14" x14ac:dyDescent="0.25">
      <c r="A23" s="7" t="s">
        <v>25</v>
      </c>
      <c r="B23" s="88" t="s">
        <v>25</v>
      </c>
      <c r="D23" s="7">
        <v>3</v>
      </c>
      <c r="E23" t="str">
        <f>VLOOKUP($A23,Entries!$B$3:$J$203,2)</f>
        <v/>
      </c>
      <c r="F23" t="str">
        <f>VLOOKUP($A23,Entries!$B$3:$J$203,3)</f>
        <v/>
      </c>
      <c r="G23" t="str">
        <f>VLOOKUP($A23,Entries!$B$3:$F$203,5)</f>
        <v/>
      </c>
      <c r="H23" s="27" t="str">
        <f t="shared" si="0"/>
        <v xml:space="preserve"> </v>
      </c>
      <c r="J23" s="7" t="str">
        <f>VLOOKUP($A23,Entries!$B$3:$G$203,6)</f>
        <v/>
      </c>
      <c r="K23" s="7" t="str">
        <f>VLOOKUP($A23,Entries!$B$3:$FH221,7)</f>
        <v/>
      </c>
      <c r="L23" s="7" t="str">
        <f>VLOOKUP($A23,Entries!$B$3:$I$203,8)</f>
        <v/>
      </c>
      <c r="M23" s="7" t="str">
        <f>VLOOKUP($A23,Entries!$B$3:$J$203,9)</f>
        <v/>
      </c>
      <c r="N23" s="29"/>
    </row>
    <row r="24" spans="1:14" x14ac:dyDescent="0.25">
      <c r="A24" s="7" t="s">
        <v>25</v>
      </c>
      <c r="B24" s="88" t="s">
        <v>25</v>
      </c>
      <c r="D24" s="7">
        <v>4</v>
      </c>
      <c r="E24" t="str">
        <f>VLOOKUP($A24,Entries!$B$3:$J$203,2)</f>
        <v/>
      </c>
      <c r="F24" t="str">
        <f>VLOOKUP($A24,Entries!$B$3:$J$203,3)</f>
        <v/>
      </c>
      <c r="G24" t="str">
        <f>VLOOKUP($A24,Entries!$B$3:$F$203,5)</f>
        <v/>
      </c>
      <c r="H24" s="27" t="str">
        <f t="shared" si="0"/>
        <v xml:space="preserve"> </v>
      </c>
      <c r="J24" s="7" t="str">
        <f>VLOOKUP($A24,Entries!$B$3:$G$203,6)</f>
        <v/>
      </c>
      <c r="K24" s="7" t="str">
        <f>VLOOKUP($A24,Entries!$B$3:$FH222,7)</f>
        <v/>
      </c>
      <c r="L24" s="7" t="str">
        <f>VLOOKUP($A24,Entries!$B$3:$I$203,8)</f>
        <v/>
      </c>
      <c r="M24" s="7" t="str">
        <f>VLOOKUP($A24,Entries!$B$3:$J$203,9)</f>
        <v/>
      </c>
      <c r="N24" s="29"/>
    </row>
    <row r="25" spans="1:14" x14ac:dyDescent="0.25">
      <c r="A25" s="7" t="s">
        <v>25</v>
      </c>
      <c r="B25" s="88" t="s">
        <v>25</v>
      </c>
      <c r="D25" s="7">
        <v>5</v>
      </c>
      <c r="E25" t="str">
        <f>VLOOKUP($A25,Entries!$B$3:$J$203,2)</f>
        <v/>
      </c>
      <c r="F25" t="str">
        <f>VLOOKUP($A25,Entries!$B$3:$J$203,3)</f>
        <v/>
      </c>
      <c r="G25" t="str">
        <f>VLOOKUP($A25,Entries!$B$3:$F$203,5)</f>
        <v/>
      </c>
      <c r="H25" s="27" t="str">
        <f t="shared" si="0"/>
        <v xml:space="preserve"> </v>
      </c>
      <c r="J25" s="7" t="str">
        <f>VLOOKUP($A25,Entries!$B$3:$G$203,6)</f>
        <v/>
      </c>
      <c r="K25" s="7" t="str">
        <f>VLOOKUP($A25,Entries!$B$3:$FH223,7)</f>
        <v/>
      </c>
      <c r="L25" s="7" t="str">
        <f>VLOOKUP($A25,Entries!$B$3:$I$203,8)</f>
        <v/>
      </c>
      <c r="M25" s="7" t="str">
        <f>VLOOKUP($A25,Entries!$B$3:$J$203,9)</f>
        <v/>
      </c>
      <c r="N25" s="29"/>
    </row>
    <row r="26" spans="1:14" x14ac:dyDescent="0.25">
      <c r="A26" s="7" t="s">
        <v>25</v>
      </c>
      <c r="B26" s="88" t="s">
        <v>25</v>
      </c>
      <c r="D26" s="7">
        <v>6</v>
      </c>
      <c r="E26" t="str">
        <f>VLOOKUP($A26,Entries!$B$3:$J$203,2)</f>
        <v/>
      </c>
      <c r="F26" t="str">
        <f>VLOOKUP($A26,Entries!$B$3:$J$203,3)</f>
        <v/>
      </c>
      <c r="G26" t="str">
        <f>VLOOKUP($A26,Entries!$B$3:$F$203,5)</f>
        <v/>
      </c>
      <c r="H26" s="27" t="str">
        <f t="shared" si="0"/>
        <v xml:space="preserve"> </v>
      </c>
      <c r="J26" s="7" t="str">
        <f>VLOOKUP($A26,Entries!$B$3:$G$203,6)</f>
        <v/>
      </c>
      <c r="K26" s="7" t="str">
        <f>VLOOKUP($A26,Entries!$B$3:$FH224,7)</f>
        <v/>
      </c>
      <c r="L26" s="7" t="str">
        <f>VLOOKUP($A26,Entries!$B$3:$I$203,8)</f>
        <v/>
      </c>
      <c r="M26" s="7" t="str">
        <f>VLOOKUP($A26,Entries!$B$3:$J$203,9)</f>
        <v/>
      </c>
      <c r="N26" s="29"/>
    </row>
    <row r="27" spans="1:14" x14ac:dyDescent="0.25">
      <c r="A27" s="7" t="s">
        <v>25</v>
      </c>
      <c r="B27" s="88" t="s">
        <v>25</v>
      </c>
      <c r="D27" s="7">
        <v>7</v>
      </c>
      <c r="E27" t="str">
        <f>VLOOKUP($A27,Entries!$B$3:$J$203,2)</f>
        <v/>
      </c>
      <c r="F27" t="str">
        <f>VLOOKUP($A27,Entries!$B$3:$J$203,3)</f>
        <v/>
      </c>
      <c r="G27" t="str">
        <f>VLOOKUP($A27,Entries!$B$3:$F$203,5)</f>
        <v/>
      </c>
      <c r="H27" s="27" t="str">
        <f t="shared" si="0"/>
        <v xml:space="preserve"> </v>
      </c>
      <c r="J27" s="7" t="str">
        <f>VLOOKUP($A27,Entries!$B$3:$G$203,6)</f>
        <v/>
      </c>
      <c r="K27" s="7" t="str">
        <f>VLOOKUP($A27,Entries!$B$3:$FH225,7)</f>
        <v/>
      </c>
      <c r="L27" s="7" t="str">
        <f>VLOOKUP($A27,Entries!$B$3:$I$203,8)</f>
        <v/>
      </c>
      <c r="M27" s="7" t="str">
        <f>VLOOKUP($A27,Entries!$B$3:$J$203,9)</f>
        <v/>
      </c>
      <c r="N27" s="29"/>
    </row>
    <row r="28" spans="1:14" x14ac:dyDescent="0.25">
      <c r="A28" s="7" t="s">
        <v>25</v>
      </c>
      <c r="B28" s="88" t="s">
        <v>25</v>
      </c>
      <c r="D28" s="7">
        <v>8</v>
      </c>
      <c r="E28" t="str">
        <f>VLOOKUP($A28,Entries!$B$3:$J$203,2)</f>
        <v/>
      </c>
      <c r="F28" t="str">
        <f>VLOOKUP($A28,Entries!$B$3:$J$203,3)</f>
        <v/>
      </c>
      <c r="G28" t="str">
        <f>VLOOKUP($A28,Entries!$B$3:$F$203,5)</f>
        <v/>
      </c>
      <c r="H28" s="27" t="str">
        <f t="shared" si="0"/>
        <v xml:space="preserve"> </v>
      </c>
      <c r="J28" s="7" t="str">
        <f>VLOOKUP($A28,Entries!$B$3:$G$203,6)</f>
        <v/>
      </c>
      <c r="K28" s="7" t="str">
        <f>VLOOKUP($A28,Entries!$B$3:$FH226,7)</f>
        <v/>
      </c>
      <c r="L28" s="7" t="str">
        <f>VLOOKUP($A28,Entries!$B$3:$I$203,8)</f>
        <v/>
      </c>
      <c r="M28" s="7" t="str">
        <f>VLOOKUP($A28,Entries!$B$3:$J$203,9)</f>
        <v/>
      </c>
      <c r="N28" s="29"/>
    </row>
    <row r="29" spans="1:14" x14ac:dyDescent="0.25">
      <c r="A29" s="7" t="s">
        <v>25</v>
      </c>
      <c r="B29" s="88" t="s">
        <v>25</v>
      </c>
      <c r="C29" t="s">
        <v>271</v>
      </c>
      <c r="D29" s="7">
        <v>1</v>
      </c>
      <c r="E29" t="str">
        <f>VLOOKUP($A29,Entries!$B$3:$J$203,2)</f>
        <v/>
      </c>
      <c r="F29" t="str">
        <f>VLOOKUP($A29,Entries!$B$3:$J$203,3)</f>
        <v/>
      </c>
      <c r="G29" t="str">
        <f>VLOOKUP($A29,Entries!$B$3:$F$203,5)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 t="str">
        <f>VLOOKUP($A29,Entries!$B$3:$G$203,6)</f>
        <v/>
      </c>
      <c r="K29" s="7" t="str">
        <f>VLOOKUP($A29,Entries!$B$3:$FH227,7)</f>
        <v/>
      </c>
      <c r="L29" s="7" t="str">
        <f>VLOOKUP($A29,Entries!$B$3:$I$203,8)</f>
        <v/>
      </c>
      <c r="M29" s="7" t="str">
        <f>VLOOKUP($A29,Entries!$B$3:$J$203,9)</f>
        <v/>
      </c>
      <c r="N29" s="29">
        <v>22.3</v>
      </c>
    </row>
    <row r="30" spans="1:14" x14ac:dyDescent="0.25">
      <c r="A30" s="7" t="s">
        <v>25</v>
      </c>
      <c r="B30" s="88" t="s">
        <v>25</v>
      </c>
      <c r="D30" s="7">
        <v>2</v>
      </c>
      <c r="E30" t="str">
        <f>VLOOKUP($A30,Entries!$B$3:$J$203,2)</f>
        <v/>
      </c>
      <c r="F30" t="str">
        <f>VLOOKUP($A30,Entries!$B$3:$J$203,3)</f>
        <v/>
      </c>
      <c r="G30" t="str">
        <f>VLOOKUP($A30,Entries!$B$3:$F$203,5)</f>
        <v/>
      </c>
      <c r="H30" s="27" t="str">
        <f t="shared" si="0"/>
        <v xml:space="preserve"> </v>
      </c>
      <c r="I30" s="7"/>
      <c r="J30" s="7" t="str">
        <f>VLOOKUP($A30,Entries!$B$3:$G$203,6)</f>
        <v/>
      </c>
      <c r="K30" s="7" t="str">
        <f>VLOOKUP($A30,Entries!$B$3:$FH228,7)</f>
        <v/>
      </c>
      <c r="L30" s="7" t="str">
        <f>VLOOKUP($A30,Entries!$B$3:$I$203,8)</f>
        <v/>
      </c>
      <c r="M30" s="7" t="str">
        <f>VLOOKUP($A30,Entries!$B$3:$J$203,9)</f>
        <v/>
      </c>
      <c r="N30" s="29"/>
    </row>
    <row r="31" spans="1:14" x14ac:dyDescent="0.25">
      <c r="A31" s="7" t="s">
        <v>25</v>
      </c>
      <c r="B31" s="88" t="s">
        <v>25</v>
      </c>
      <c r="D31" s="7">
        <v>3</v>
      </c>
      <c r="E31" t="str">
        <f>VLOOKUP($A31,Entries!$B$3:$J$203,2)</f>
        <v/>
      </c>
      <c r="F31" t="str">
        <f>VLOOKUP($A31,Entries!$B$3:$J$203,3)</f>
        <v/>
      </c>
      <c r="G31" t="str">
        <f>VLOOKUP($A31,Entries!$B$3:$F$203,5)</f>
        <v/>
      </c>
      <c r="H31" s="27" t="str">
        <f t="shared" si="0"/>
        <v xml:space="preserve"> </v>
      </c>
      <c r="I31" s="7"/>
      <c r="J31" s="7" t="str">
        <f>VLOOKUP($A31,Entries!$B$3:$G$203,6)</f>
        <v/>
      </c>
      <c r="K31" s="7" t="str">
        <f>VLOOKUP($A31,Entries!$B$3:$FH229,7)</f>
        <v/>
      </c>
      <c r="L31" s="7" t="str">
        <f>VLOOKUP($A31,Entries!$B$3:$I$203,8)</f>
        <v/>
      </c>
      <c r="M31" s="7" t="str">
        <f>VLOOKUP($A31,Entries!$B$3:$J$203,9)</f>
        <v/>
      </c>
      <c r="N31" s="29"/>
    </row>
    <row r="32" spans="1:14" x14ac:dyDescent="0.25">
      <c r="A32" s="7" t="s">
        <v>25</v>
      </c>
      <c r="B32" s="88" t="s">
        <v>25</v>
      </c>
      <c r="D32" s="7">
        <v>4</v>
      </c>
      <c r="E32" t="str">
        <f>VLOOKUP($A32,Entries!$B$3:$J$203,2)</f>
        <v/>
      </c>
      <c r="F32" t="str">
        <f>VLOOKUP($A32,Entries!$B$3:$J$203,3)</f>
        <v/>
      </c>
      <c r="G32" t="str">
        <f>VLOOKUP($A32,Entries!$B$3:$F$203,5)</f>
        <v/>
      </c>
      <c r="H32" s="27" t="str">
        <f t="shared" si="0"/>
        <v xml:space="preserve"> </v>
      </c>
      <c r="I32" s="7"/>
      <c r="J32" s="7" t="str">
        <f>VLOOKUP($A32,Entries!$B$3:$G$203,6)</f>
        <v/>
      </c>
      <c r="K32" s="7" t="str">
        <f>VLOOKUP($A32,Entries!$B$3:$FH230,7)</f>
        <v/>
      </c>
      <c r="L32" s="7" t="str">
        <f>VLOOKUP($A32,Entries!$B$3:$I$203,8)</f>
        <v/>
      </c>
      <c r="M32" s="7" t="str">
        <f>VLOOKUP($A32,Entries!$B$3:$J$203,9)</f>
        <v/>
      </c>
      <c r="N32" s="29"/>
    </row>
    <row r="33" spans="1:14" x14ac:dyDescent="0.25">
      <c r="A33" s="7" t="s">
        <v>25</v>
      </c>
      <c r="B33" s="88" t="s">
        <v>25</v>
      </c>
      <c r="D33" s="7">
        <v>5</v>
      </c>
      <c r="E33" t="str">
        <f>VLOOKUP($A33,Entries!$B$3:$J$203,2)</f>
        <v/>
      </c>
      <c r="F33" t="str">
        <f>VLOOKUP($A33,Entries!$B$3:$J$203,3)</f>
        <v/>
      </c>
      <c r="G33" t="str">
        <f>VLOOKUP($A33,Entries!$B$3:$F$203,5)</f>
        <v/>
      </c>
      <c r="H33" s="27" t="str">
        <f t="shared" si="0"/>
        <v xml:space="preserve"> </v>
      </c>
      <c r="I33" s="7"/>
      <c r="J33" s="7" t="str">
        <f>VLOOKUP($A33,Entries!$B$3:$G$203,6)</f>
        <v/>
      </c>
      <c r="K33" s="7" t="str">
        <f>VLOOKUP($A33,Entries!$B$3:$FH231,7)</f>
        <v/>
      </c>
      <c r="L33" s="7" t="str">
        <f>VLOOKUP($A33,Entries!$B$3:$I$203,8)</f>
        <v/>
      </c>
      <c r="M33" s="7" t="str">
        <f>VLOOKUP($A33,Entries!$B$3:$J$203,9)</f>
        <v/>
      </c>
      <c r="N33" s="29"/>
    </row>
    <row r="34" spans="1:14" x14ac:dyDescent="0.25">
      <c r="A34" s="7" t="s">
        <v>25</v>
      </c>
      <c r="B34" s="88" t="s">
        <v>25</v>
      </c>
      <c r="D34" s="7">
        <v>6</v>
      </c>
      <c r="E34" t="str">
        <f>VLOOKUP($A34,Entries!$B$3:$J$203,2)</f>
        <v/>
      </c>
      <c r="F34" t="str">
        <f>VLOOKUP($A34,Entries!$B$3:$J$203,3)</f>
        <v/>
      </c>
      <c r="G34" t="str">
        <f>VLOOKUP($A34,Entries!$B$3:$F$203,5)</f>
        <v/>
      </c>
      <c r="H34" s="27" t="str">
        <f t="shared" si="0"/>
        <v xml:space="preserve"> </v>
      </c>
      <c r="I34" s="7"/>
      <c r="J34" s="7" t="str">
        <f>VLOOKUP($A34,Entries!$B$3:$G$203,6)</f>
        <v/>
      </c>
      <c r="K34" s="7" t="str">
        <f>VLOOKUP($A34,Entries!$B$3:$FH232,7)</f>
        <v/>
      </c>
      <c r="L34" s="7" t="str">
        <f>VLOOKUP($A34,Entries!$B$3:$I$203,8)</f>
        <v/>
      </c>
      <c r="M34" s="7" t="str">
        <f>VLOOKUP($A34,Entries!$B$3:$J$203,9)</f>
        <v/>
      </c>
      <c r="N34" s="29"/>
    </row>
    <row r="35" spans="1:14" x14ac:dyDescent="0.25">
      <c r="A35" s="7" t="s">
        <v>25</v>
      </c>
      <c r="B35" s="88" t="s">
        <v>25</v>
      </c>
      <c r="D35" s="7">
        <v>7</v>
      </c>
      <c r="E35" t="str">
        <f>VLOOKUP($A35,Entries!$B$3:$J$203,2)</f>
        <v/>
      </c>
      <c r="F35" t="str">
        <f>VLOOKUP($A35,Entries!$B$3:$J$203,3)</f>
        <v/>
      </c>
      <c r="G35" t="str">
        <f>VLOOKUP($A35,Entries!$B$3:$F$203,5)</f>
        <v/>
      </c>
      <c r="H35" s="27" t="str">
        <f t="shared" si="0"/>
        <v xml:space="preserve"> </v>
      </c>
      <c r="I35" s="7"/>
      <c r="J35" s="7" t="str">
        <f>VLOOKUP($A35,Entries!$B$3:$G$203,6)</f>
        <v/>
      </c>
      <c r="K35" s="7" t="str">
        <f>VLOOKUP($A35,Entries!$B$3:$FH233,7)</f>
        <v/>
      </c>
      <c r="L35" s="7" t="str">
        <f>VLOOKUP($A35,Entries!$B$3:$I$203,8)</f>
        <v/>
      </c>
      <c r="M35" s="7" t="str">
        <f>VLOOKUP($A35,Entries!$B$3:$J$203,9)</f>
        <v/>
      </c>
      <c r="N35" s="29"/>
    </row>
    <row r="36" spans="1:14" x14ac:dyDescent="0.25">
      <c r="A36" s="7" t="s">
        <v>25</v>
      </c>
      <c r="B36" s="88" t="s">
        <v>25</v>
      </c>
      <c r="D36" s="7">
        <v>8</v>
      </c>
      <c r="E36" t="str">
        <f>VLOOKUP($A36,Entries!$B$3:$J$203,2)</f>
        <v/>
      </c>
      <c r="F36" t="str">
        <f>VLOOKUP($A36,Entries!$B$3:$J$203,3)</f>
        <v/>
      </c>
      <c r="G36" t="str">
        <f>VLOOKUP($A36,Entries!$B$3:$F$203,5)</f>
        <v/>
      </c>
      <c r="H36" s="27" t="str">
        <f t="shared" si="0"/>
        <v xml:space="preserve"> </v>
      </c>
      <c r="I36" s="7"/>
      <c r="J36" s="7" t="str">
        <f>VLOOKUP($A36,Entries!$B$3:$G$203,6)</f>
        <v/>
      </c>
      <c r="K36" s="7" t="str">
        <f>VLOOKUP($A36,Entries!$B$3:$FH234,7)</f>
        <v/>
      </c>
      <c r="L36" s="7" t="str">
        <f>VLOOKUP($A36,Entries!$B$3:$I$203,8)</f>
        <v/>
      </c>
      <c r="M36" s="7" t="str">
        <f>VLOOKUP($A36,Entries!$B$3:$J$203,9)</f>
        <v/>
      </c>
      <c r="N36" s="29"/>
    </row>
    <row r="37" spans="1:14" x14ac:dyDescent="0.25">
      <c r="A37" s="7" t="s">
        <v>25</v>
      </c>
      <c r="B37" s="88" t="s">
        <v>25</v>
      </c>
      <c r="C37" t="s">
        <v>272</v>
      </c>
      <c r="D37" s="7">
        <v>1</v>
      </c>
      <c r="E37" t="str">
        <f>VLOOKUP($A37,Entries!$B$3:$J$203,2)</f>
        <v/>
      </c>
      <c r="F37" t="str">
        <f>VLOOKUP($A37,Entries!$B$3:$J$203,3)</f>
        <v/>
      </c>
      <c r="G37" t="str">
        <f>VLOOKUP($A37,Entries!$B$3:$F$203,5)</f>
        <v/>
      </c>
      <c r="H37" s="27" t="str">
        <f t="shared" si="0"/>
        <v xml:space="preserve"> </v>
      </c>
      <c r="I37" s="7" t="str">
        <f t="shared" ref="I37" si="2">IF(H37=" "," ",IF(H37&lt;N37,"CBP",IF(H37=N37,"=CBP"," ")))</f>
        <v xml:space="preserve"> </v>
      </c>
      <c r="J37" s="7" t="str">
        <f>VLOOKUP($A37,Entries!$B$3:$G$203,6)</f>
        <v/>
      </c>
      <c r="K37" s="7" t="str">
        <f>VLOOKUP($A37,Entries!$B$3:$FH235,7)</f>
        <v/>
      </c>
      <c r="L37" s="7" t="str">
        <f>VLOOKUP($A37,Entries!$B$3:$I$203,8)</f>
        <v/>
      </c>
      <c r="M37" s="7" t="str">
        <f>VLOOKUP($A37,Entries!$B$3:$J$203,9)</f>
        <v/>
      </c>
      <c r="N37" s="29">
        <f>IF(H29&lt;N29,H29,N29)</f>
        <v>22.3</v>
      </c>
    </row>
    <row r="38" spans="1:14" x14ac:dyDescent="0.25">
      <c r="A38" s="7" t="s">
        <v>25</v>
      </c>
      <c r="B38" s="88" t="s">
        <v>25</v>
      </c>
      <c r="D38" s="7">
        <v>2</v>
      </c>
      <c r="E38" t="str">
        <f>VLOOKUP($A38,Entries!$B$3:$J$203,2)</f>
        <v/>
      </c>
      <c r="F38" t="str">
        <f>VLOOKUP($A38,Entries!$B$3:$J$203,3)</f>
        <v/>
      </c>
      <c r="G38" t="str">
        <f>VLOOKUP($A38,Entries!$B$3:$F$203,5)</f>
        <v/>
      </c>
      <c r="H38" s="27" t="str">
        <f t="shared" si="0"/>
        <v xml:space="preserve"> </v>
      </c>
      <c r="I38" s="7"/>
      <c r="J38" s="7" t="str">
        <f>VLOOKUP($A38,Entries!$B$3:$G$203,6)</f>
        <v/>
      </c>
      <c r="K38" s="7" t="str">
        <f>VLOOKUP($A38,Entries!$B$3:$FH236,7)</f>
        <v/>
      </c>
      <c r="L38" s="7" t="str">
        <f>VLOOKUP($A38,Entries!$B$3:$I$203,8)</f>
        <v/>
      </c>
      <c r="M38" s="7" t="str">
        <f>VLOOKUP($A38,Entries!$B$3:$J$203,9)</f>
        <v/>
      </c>
      <c r="N38" s="29"/>
    </row>
    <row r="39" spans="1:14" x14ac:dyDescent="0.25">
      <c r="A39" s="7" t="s">
        <v>25</v>
      </c>
      <c r="B39" s="88" t="s">
        <v>25</v>
      </c>
      <c r="D39" s="7">
        <v>3</v>
      </c>
      <c r="E39" t="str">
        <f>VLOOKUP($A39,Entries!$B$3:$J$203,2)</f>
        <v/>
      </c>
      <c r="F39" t="str">
        <f>VLOOKUP($A39,Entries!$B$3:$J$203,3)</f>
        <v/>
      </c>
      <c r="G39" t="str">
        <f>VLOOKUP($A39,Entries!$B$3:$F$203,5)</f>
        <v/>
      </c>
      <c r="H39" s="27" t="str">
        <f t="shared" si="0"/>
        <v xml:space="preserve"> </v>
      </c>
      <c r="I39" s="7"/>
      <c r="J39" s="7" t="str">
        <f>VLOOKUP($A39,Entries!$B$3:$G$203,6)</f>
        <v/>
      </c>
      <c r="K39" s="7" t="str">
        <f>VLOOKUP($A39,Entries!$B$3:$FH237,7)</f>
        <v/>
      </c>
      <c r="L39" s="7" t="str">
        <f>VLOOKUP($A39,Entries!$B$3:$I$203,8)</f>
        <v/>
      </c>
      <c r="M39" s="7" t="str">
        <f>VLOOKUP($A39,Entries!$B$3:$J$203,9)</f>
        <v/>
      </c>
      <c r="N39" s="29"/>
    </row>
    <row r="40" spans="1:14" x14ac:dyDescent="0.25">
      <c r="A40" s="7" t="s">
        <v>25</v>
      </c>
      <c r="B40" s="88" t="s">
        <v>25</v>
      </c>
      <c r="D40" s="7">
        <v>4</v>
      </c>
      <c r="E40" t="str">
        <f>VLOOKUP($A40,Entries!$B$3:$J$203,2)</f>
        <v/>
      </c>
      <c r="F40" t="str">
        <f>VLOOKUP($A40,Entries!$B$3:$J$203,3)</f>
        <v/>
      </c>
      <c r="G40" t="str">
        <f>VLOOKUP($A40,Entries!$B$3:$F$203,5)</f>
        <v/>
      </c>
      <c r="H40" s="27" t="str">
        <f t="shared" si="0"/>
        <v xml:space="preserve"> </v>
      </c>
      <c r="I40" s="7"/>
      <c r="J40" s="7" t="str">
        <f>VLOOKUP($A40,Entries!$B$3:$G$203,6)</f>
        <v/>
      </c>
      <c r="K40" s="7" t="str">
        <f>VLOOKUP($A40,Entries!$B$3:$FH238,7)</f>
        <v/>
      </c>
      <c r="L40" s="7" t="str">
        <f>VLOOKUP($A40,Entries!$B$3:$I$203,8)</f>
        <v/>
      </c>
      <c r="M40" s="7" t="str">
        <f>VLOOKUP($A40,Entries!$B$3:$J$203,9)</f>
        <v/>
      </c>
      <c r="N40" s="29"/>
    </row>
    <row r="41" spans="1:14" x14ac:dyDescent="0.25">
      <c r="A41" s="7" t="s">
        <v>25</v>
      </c>
      <c r="B41" s="88" t="s">
        <v>25</v>
      </c>
      <c r="D41" s="7">
        <v>5</v>
      </c>
      <c r="E41" t="str">
        <f>VLOOKUP($A41,Entries!$B$3:$J$203,2)</f>
        <v/>
      </c>
      <c r="F41" t="str">
        <f>VLOOKUP($A41,Entries!$B$3:$J$203,3)</f>
        <v/>
      </c>
      <c r="G41" t="str">
        <f>VLOOKUP($A41,Entries!$B$3:$F$203,5)</f>
        <v/>
      </c>
      <c r="H41" s="27" t="str">
        <f t="shared" si="0"/>
        <v xml:space="preserve"> </v>
      </c>
      <c r="I41" s="7"/>
      <c r="J41" s="7" t="str">
        <f>VLOOKUP($A41,Entries!$B$3:$G$203,6)</f>
        <v/>
      </c>
      <c r="K41" s="7" t="str">
        <f>VLOOKUP($A41,Entries!$B$3:$FH239,7)</f>
        <v/>
      </c>
      <c r="L41" s="7" t="str">
        <f>VLOOKUP($A41,Entries!$B$3:$I$203,8)</f>
        <v/>
      </c>
      <c r="M41" s="7" t="str">
        <f>VLOOKUP($A41,Entries!$B$3:$J$203,9)</f>
        <v/>
      </c>
      <c r="N41" s="29"/>
    </row>
    <row r="42" spans="1:14" x14ac:dyDescent="0.25">
      <c r="A42" s="7" t="s">
        <v>25</v>
      </c>
      <c r="B42" s="88" t="s">
        <v>25</v>
      </c>
      <c r="D42" s="7">
        <v>6</v>
      </c>
      <c r="E42" t="str">
        <f>VLOOKUP($A42,Entries!$B$3:$J$203,2)</f>
        <v/>
      </c>
      <c r="F42" t="str">
        <f>VLOOKUP($A42,Entries!$B$3:$J$203,3)</f>
        <v/>
      </c>
      <c r="G42" t="str">
        <f>VLOOKUP($A42,Entries!$B$3:$F$203,5)</f>
        <v/>
      </c>
      <c r="H42" s="27" t="str">
        <f t="shared" si="0"/>
        <v xml:space="preserve"> </v>
      </c>
      <c r="I42" s="7"/>
      <c r="J42" s="7" t="str">
        <f>VLOOKUP($A42,Entries!$B$3:$G$203,6)</f>
        <v/>
      </c>
      <c r="K42" s="7" t="str">
        <f>VLOOKUP($A42,Entries!$B$3:$FH240,7)</f>
        <v/>
      </c>
      <c r="L42" s="7" t="str">
        <f>VLOOKUP($A42,Entries!$B$3:$I$203,8)</f>
        <v/>
      </c>
      <c r="M42" s="7" t="str">
        <f>VLOOKUP($A42,Entries!$B$3:$J$203,9)</f>
        <v/>
      </c>
      <c r="N42" s="29"/>
    </row>
    <row r="43" spans="1:14" x14ac:dyDescent="0.25">
      <c r="A43" s="7" t="s">
        <v>25</v>
      </c>
      <c r="B43" s="88" t="s">
        <v>25</v>
      </c>
      <c r="D43" s="7">
        <v>7</v>
      </c>
      <c r="E43" t="str">
        <f>VLOOKUP($A43,Entries!$B$3:$J$203,2)</f>
        <v/>
      </c>
      <c r="F43" t="str">
        <f>VLOOKUP($A43,Entries!$B$3:$J$203,3)</f>
        <v/>
      </c>
      <c r="G43" t="str">
        <f>VLOOKUP($A43,Entries!$B$3:$F$203,5)</f>
        <v/>
      </c>
      <c r="H43" s="27" t="str">
        <f t="shared" si="0"/>
        <v xml:space="preserve"> </v>
      </c>
      <c r="I43" s="7"/>
      <c r="J43" s="7" t="str">
        <f>VLOOKUP($A43,Entries!$B$3:$G$203,6)</f>
        <v/>
      </c>
      <c r="K43" s="7" t="str">
        <f>VLOOKUP($A43,Entries!$B$3:$FH241,7)</f>
        <v/>
      </c>
      <c r="L43" s="7" t="str">
        <f>VLOOKUP($A43,Entries!$B$3:$I$203,8)</f>
        <v/>
      </c>
      <c r="M43" s="7" t="str">
        <f>VLOOKUP($A43,Entries!$B$3:$J$203,9)</f>
        <v/>
      </c>
      <c r="N43" s="29"/>
    </row>
    <row r="44" spans="1:14" x14ac:dyDescent="0.25">
      <c r="A44" s="7" t="s">
        <v>25</v>
      </c>
      <c r="B44" s="88" t="s">
        <v>25</v>
      </c>
      <c r="D44" s="7">
        <v>8</v>
      </c>
      <c r="E44" t="str">
        <f>VLOOKUP($A44,Entries!$B$3:$J$203,2)</f>
        <v/>
      </c>
      <c r="F44" t="str">
        <f>VLOOKUP($A44,Entries!$B$3:$J$203,3)</f>
        <v/>
      </c>
      <c r="G44" t="str">
        <f>VLOOKUP($A44,Entries!$B$3:$F$203,5)</f>
        <v/>
      </c>
      <c r="H44" s="27" t="str">
        <f t="shared" si="0"/>
        <v xml:space="preserve"> </v>
      </c>
      <c r="I44" s="7"/>
      <c r="J44" s="7" t="str">
        <f>VLOOKUP($A44,Entries!$B$3:$G$203,6)</f>
        <v/>
      </c>
      <c r="K44" s="7" t="str">
        <f>VLOOKUP($A44,Entries!$B$3:$FH242,7)</f>
        <v/>
      </c>
      <c r="L44" s="7" t="str">
        <f>VLOOKUP($A44,Entries!$B$3:$I$203,8)</f>
        <v/>
      </c>
      <c r="M44" s="7" t="str">
        <f>VLOOKUP($A44,Entries!$B$3:$J$203,9)</f>
        <v/>
      </c>
      <c r="N44" s="29"/>
    </row>
    <row r="45" spans="1:14" x14ac:dyDescent="0.25">
      <c r="A45" s="7">
        <v>100</v>
      </c>
      <c r="B45" s="88">
        <v>23.4</v>
      </c>
      <c r="C45" t="s">
        <v>273</v>
      </c>
      <c r="D45" s="7">
        <v>1</v>
      </c>
      <c r="E45" t="str">
        <f>VLOOKUP($A45,Entries!$B$3:$J$203,2)</f>
        <v>Ben</v>
      </c>
      <c r="F45" t="str">
        <f>VLOOKUP($A45,Entries!$B$3:$J$203,3)</f>
        <v>Greenleaf</v>
      </c>
      <c r="G45" t="str">
        <f>VLOOKUP($A45,Entries!$B$3:$F$203,5)</f>
        <v>Ipswich Harriers</v>
      </c>
      <c r="H45" s="27">
        <f t="shared" si="0"/>
        <v>23.4</v>
      </c>
      <c r="I45" s="7" t="str">
        <f t="shared" ref="I45" si="3">IF(H45=" "," ",IF(H45&lt;N45,"CBP",IF(H45=N45,"=CBP"," ")))</f>
        <v xml:space="preserve"> </v>
      </c>
      <c r="J45" s="7" t="str">
        <f>VLOOKUP($A45,Entries!$B$3:$G$203,6)</f>
        <v>c</v>
      </c>
      <c r="K45" s="7" t="str">
        <f>VLOOKUP($A45,Entries!$B$3:$FH243,7)</f>
        <v>s</v>
      </c>
      <c r="L45" s="7" t="str">
        <f>VLOOKUP($A45,Entries!$B$3:$I$203,8)</f>
        <v>Copleston High School</v>
      </c>
      <c r="M45" s="7">
        <f>VLOOKUP($A45,Entries!$B$3:$J$203,9)</f>
        <v>3627276</v>
      </c>
      <c r="N45" s="29">
        <f>IF(H37&lt;N37,H37,N37)</f>
        <v>22.3</v>
      </c>
    </row>
    <row r="46" spans="1:14" x14ac:dyDescent="0.25">
      <c r="A46" s="7">
        <v>93</v>
      </c>
      <c r="B46" s="88">
        <v>23.8</v>
      </c>
      <c r="D46" s="7">
        <v>2</v>
      </c>
      <c r="E46" t="str">
        <f>VLOOKUP($A46,Entries!$B$3:$J$203,2)</f>
        <v>Mario</v>
      </c>
      <c r="F46" t="str">
        <f>VLOOKUP($A46,Entries!$B$3:$J$203,3)</f>
        <v>Salter</v>
      </c>
      <c r="G46" t="str">
        <f>VLOOKUP($A46,Entries!$B$3:$F$203,5)</f>
        <v>Ipswich Harriers</v>
      </c>
      <c r="H46" s="27">
        <f t="shared" si="0"/>
        <v>23.8</v>
      </c>
      <c r="J46" s="7" t="str">
        <f>VLOOKUP($A46,Entries!$B$3:$G$203,6)</f>
        <v>c</v>
      </c>
      <c r="K46" s="7" t="str">
        <f>VLOOKUP($A46,Entries!$B$3:$FH244,7)</f>
        <v>s</v>
      </c>
      <c r="L46" s="7" t="str">
        <f>VLOOKUP($A46,Entries!$B$3:$I$203,8)</f>
        <v>Kesgrave 6th Form</v>
      </c>
      <c r="M46" s="7">
        <f>VLOOKUP($A46,Entries!$B$3:$J$203,9)</f>
        <v>3835657</v>
      </c>
      <c r="N46" s="29"/>
    </row>
    <row r="47" spans="1:14" x14ac:dyDescent="0.25">
      <c r="A47" s="7" t="s">
        <v>25</v>
      </c>
      <c r="B47" s="88" t="s">
        <v>25</v>
      </c>
      <c r="D47" s="7">
        <v>3</v>
      </c>
      <c r="E47" t="str">
        <f>VLOOKUP($A47,Entries!$B$3:$J$203,2)</f>
        <v/>
      </c>
      <c r="F47" t="str">
        <f>VLOOKUP($A47,Entries!$B$3:$J$203,3)</f>
        <v/>
      </c>
      <c r="G47" t="str">
        <f>VLOOKUP($A47,Entries!$B$3:$F$203,5)</f>
        <v/>
      </c>
      <c r="H47" s="27" t="str">
        <f t="shared" si="0"/>
        <v xml:space="preserve"> </v>
      </c>
      <c r="J47" s="7" t="str">
        <f>VLOOKUP($A47,Entries!$B$3:$G$203,6)</f>
        <v/>
      </c>
      <c r="K47" s="7" t="str">
        <f>VLOOKUP($A47,Entries!$B$3:$FH245,7)</f>
        <v/>
      </c>
      <c r="L47" s="7" t="str">
        <f>VLOOKUP($A47,Entries!$B$3:$I$203,8)</f>
        <v/>
      </c>
      <c r="M47" s="7" t="str">
        <f>VLOOKUP($A47,Entries!$B$3:$J$203,9)</f>
        <v/>
      </c>
      <c r="N47" s="29"/>
    </row>
    <row r="48" spans="1:14" x14ac:dyDescent="0.25">
      <c r="A48" s="7" t="s">
        <v>25</v>
      </c>
      <c r="B48" s="88" t="s">
        <v>25</v>
      </c>
      <c r="D48" s="7">
        <v>4</v>
      </c>
      <c r="E48" t="str">
        <f>VLOOKUP($A48,Entries!$B$3:$J$203,2)</f>
        <v/>
      </c>
      <c r="F48" t="str">
        <f>VLOOKUP($A48,Entries!$B$3:$J$203,3)</f>
        <v/>
      </c>
      <c r="G48" t="str">
        <f>VLOOKUP($A48,Entries!$B$3:$F$203,5)</f>
        <v/>
      </c>
      <c r="H48" s="27" t="str">
        <f t="shared" si="0"/>
        <v xml:space="preserve"> </v>
      </c>
      <c r="J48" s="7" t="str">
        <f>VLOOKUP($A48,Entries!$B$3:$G$203,6)</f>
        <v/>
      </c>
      <c r="K48" s="7" t="str">
        <f>VLOOKUP($A48,Entries!$B$3:$FH246,7)</f>
        <v/>
      </c>
      <c r="L48" s="7" t="str">
        <f>VLOOKUP($A48,Entries!$B$3:$I$203,8)</f>
        <v/>
      </c>
      <c r="M48" s="7" t="str">
        <f>VLOOKUP($A48,Entries!$B$3:$J$203,9)</f>
        <v/>
      </c>
      <c r="N48" s="29"/>
    </row>
    <row r="49" spans="1:14" x14ac:dyDescent="0.25">
      <c r="A49" s="7" t="s">
        <v>25</v>
      </c>
      <c r="B49" s="88" t="s">
        <v>25</v>
      </c>
      <c r="D49" s="7">
        <v>5</v>
      </c>
      <c r="E49" t="str">
        <f>VLOOKUP($A49,Entries!$B$3:$J$203,2)</f>
        <v/>
      </c>
      <c r="F49" t="str">
        <f>VLOOKUP($A49,Entries!$B$3:$J$203,3)</f>
        <v/>
      </c>
      <c r="G49" t="str">
        <f>VLOOKUP($A49,Entries!$B$3:$F$203,5)</f>
        <v/>
      </c>
      <c r="H49" s="27" t="str">
        <f t="shared" si="0"/>
        <v xml:space="preserve"> </v>
      </c>
      <c r="J49" s="7" t="str">
        <f>VLOOKUP($A49,Entries!$B$3:$G$203,6)</f>
        <v/>
      </c>
      <c r="K49" s="7" t="str">
        <f>VLOOKUP($A49,Entries!$B$3:$FH247,7)</f>
        <v/>
      </c>
      <c r="L49" s="7" t="str">
        <f>VLOOKUP($A49,Entries!$B$3:$I$203,8)</f>
        <v/>
      </c>
      <c r="M49" s="7" t="str">
        <f>VLOOKUP($A49,Entries!$B$3:$J$203,9)</f>
        <v/>
      </c>
      <c r="N49" s="29"/>
    </row>
    <row r="50" spans="1:14" x14ac:dyDescent="0.25">
      <c r="A50" s="7" t="s">
        <v>25</v>
      </c>
      <c r="B50" s="88" t="s">
        <v>25</v>
      </c>
      <c r="D50" s="7">
        <v>6</v>
      </c>
      <c r="E50" t="str">
        <f>VLOOKUP($A50,Entries!$B$3:$J$203,2)</f>
        <v/>
      </c>
      <c r="F50" t="str">
        <f>VLOOKUP($A50,Entries!$B$3:$J$203,3)</f>
        <v/>
      </c>
      <c r="G50" t="str">
        <f>VLOOKUP($A50,Entries!$B$3:$F$203,5)</f>
        <v/>
      </c>
      <c r="H50" s="27" t="str">
        <f t="shared" si="0"/>
        <v xml:space="preserve"> </v>
      </c>
      <c r="J50" s="7" t="str">
        <f>VLOOKUP($A50,Entries!$B$3:$G$203,6)</f>
        <v/>
      </c>
      <c r="K50" s="7" t="str">
        <f>VLOOKUP($A50,Entries!$B$3:$FH248,7)</f>
        <v/>
      </c>
      <c r="L50" s="7" t="str">
        <f>VLOOKUP($A50,Entries!$B$3:$I$203,8)</f>
        <v/>
      </c>
      <c r="M50" s="7" t="str">
        <f>VLOOKUP($A50,Entries!$B$3:$J$203,9)</f>
        <v/>
      </c>
      <c r="N50" s="29"/>
    </row>
    <row r="51" spans="1:14" x14ac:dyDescent="0.25">
      <c r="A51" s="7" t="s">
        <v>25</v>
      </c>
      <c r="B51" s="88" t="s">
        <v>25</v>
      </c>
      <c r="D51" s="7">
        <v>7</v>
      </c>
      <c r="E51" t="str">
        <f>VLOOKUP($A51,Entries!$B$3:$J$203,2)</f>
        <v/>
      </c>
      <c r="F51" t="str">
        <f>VLOOKUP($A51,Entries!$B$3:$J$203,3)</f>
        <v/>
      </c>
      <c r="G51" t="str">
        <f>VLOOKUP($A51,Entries!$B$3:$F$203,5)</f>
        <v/>
      </c>
      <c r="H51" s="27" t="str">
        <f t="shared" si="0"/>
        <v xml:space="preserve"> </v>
      </c>
      <c r="J51" s="7" t="str">
        <f>VLOOKUP($A51,Entries!$B$3:$G$203,6)</f>
        <v/>
      </c>
      <c r="K51" s="7" t="str">
        <f>VLOOKUP($A51,Entries!$B$3:$FH249,7)</f>
        <v/>
      </c>
      <c r="L51" s="7" t="str">
        <f>VLOOKUP($A51,Entries!$B$3:$I$203,8)</f>
        <v/>
      </c>
      <c r="M51" s="7" t="str">
        <f>VLOOKUP($A51,Entries!$B$3:$J$203,9)</f>
        <v/>
      </c>
      <c r="N51" s="29"/>
    </row>
    <row r="52" spans="1:14" x14ac:dyDescent="0.25">
      <c r="A52" s="7" t="s">
        <v>25</v>
      </c>
      <c r="B52" s="88" t="s">
        <v>25</v>
      </c>
      <c r="D52" s="7">
        <v>8</v>
      </c>
      <c r="E52" t="str">
        <f>VLOOKUP($A52,Entries!$B$3:$J$203,2)</f>
        <v/>
      </c>
      <c r="F52" t="str">
        <f>VLOOKUP($A52,Entries!$B$3:$J$203,3)</f>
        <v/>
      </c>
      <c r="G52" t="str">
        <f>VLOOKUP($A52,Entries!$B$3:$F$203,5)</f>
        <v/>
      </c>
      <c r="H52" s="27" t="str">
        <f t="shared" si="0"/>
        <v xml:space="preserve"> </v>
      </c>
      <c r="J52" s="7" t="str">
        <f>VLOOKUP($A52,Entries!$B$3:$G$203,6)</f>
        <v/>
      </c>
      <c r="K52" s="7" t="str">
        <f>VLOOKUP($A52,Entries!$B$3:$FH250,7)</f>
        <v/>
      </c>
      <c r="L52" s="7" t="str">
        <f>VLOOKUP($A52,Entries!$B$3:$I$203,8)</f>
        <v/>
      </c>
      <c r="M52" s="7" t="str">
        <f>VLOOKUP($A52,Entries!$B$3:$J$203,9)</f>
        <v/>
      </c>
      <c r="N52" s="29"/>
    </row>
    <row r="53" spans="1:14" x14ac:dyDescent="0.25">
      <c r="A53" s="7">
        <v>123</v>
      </c>
      <c r="B53" s="88">
        <v>48.5</v>
      </c>
      <c r="C53" t="s">
        <v>389</v>
      </c>
      <c r="D53" s="7">
        <v>1</v>
      </c>
      <c r="E53" t="str">
        <f>VLOOKUP($A53,Entries!$B$3:$J$203,2)</f>
        <v>Stan</v>
      </c>
      <c r="F53" t="str">
        <f>VLOOKUP($A53,Entries!$B$3:$J$203,3)</f>
        <v>Chevous</v>
      </c>
      <c r="G53" t="str">
        <f>VLOOKUP($A53,Entries!$B$3:$F$203,5)</f>
        <v>Ipswich Harriers</v>
      </c>
      <c r="H53" s="27">
        <f t="shared" si="0"/>
        <v>48.5</v>
      </c>
      <c r="I53" s="7" t="str">
        <f t="shared" ref="I53" si="4">IF(H53=" "," ",IF(H53&lt;N53,"CBP",IF(H53=N53,"=CBP"," ")))</f>
        <v>CBP</v>
      </c>
      <c r="J53" s="7" t="str">
        <f>VLOOKUP($A53,Entries!$B$3:$G$203,6)</f>
        <v>c</v>
      </c>
      <c r="K53" s="7" t="str">
        <f>VLOOKUP($A53,Entries!$B$3:$FH251,7)</f>
        <v/>
      </c>
      <c r="L53" s="7" t="str">
        <f>VLOOKUP($A53,Entries!$B$3:$I$203,8)</f>
        <v/>
      </c>
      <c r="M53" s="7">
        <f>VLOOKUP($A53,Entries!$B$3:$J$203,9)</f>
        <v>3743929</v>
      </c>
      <c r="N53" s="29">
        <v>49.9</v>
      </c>
    </row>
    <row r="54" spans="1:14" x14ac:dyDescent="0.25">
      <c r="A54" s="7">
        <v>100</v>
      </c>
      <c r="B54" s="88">
        <v>50.7</v>
      </c>
      <c r="D54" s="7">
        <v>2</v>
      </c>
      <c r="E54" t="str">
        <f>VLOOKUP($A54,Entries!$B$3:$J$203,2)</f>
        <v>Ben</v>
      </c>
      <c r="F54" t="str">
        <f>VLOOKUP($A54,Entries!$B$3:$J$203,3)</f>
        <v>Greenleaf</v>
      </c>
      <c r="G54" t="str">
        <f>VLOOKUP($A54,Entries!$B$3:$F$203,5)</f>
        <v>Ipswich Harriers</v>
      </c>
      <c r="H54" s="27">
        <f t="shared" si="0"/>
        <v>50.7</v>
      </c>
      <c r="J54" s="7" t="str">
        <f>VLOOKUP($A54,Entries!$B$3:$G$203,6)</f>
        <v>c</v>
      </c>
      <c r="K54" s="7" t="str">
        <f>VLOOKUP($A54,Entries!$B$3:$FH252,7)</f>
        <v>s</v>
      </c>
      <c r="L54" s="7" t="str">
        <f>VLOOKUP($A54,Entries!$B$3:$I$203,8)</f>
        <v>Copleston High School</v>
      </c>
      <c r="M54" s="7">
        <f>VLOOKUP($A54,Entries!$B$3:$J$203,9)</f>
        <v>3627276</v>
      </c>
      <c r="N54" s="29"/>
    </row>
    <row r="55" spans="1:14" x14ac:dyDescent="0.25">
      <c r="A55" s="7">
        <v>121</v>
      </c>
      <c r="B55" s="88">
        <v>56.8</v>
      </c>
      <c r="D55" s="7">
        <v>3</v>
      </c>
      <c r="E55" t="str">
        <f>VLOOKUP($A55,Entries!$B$3:$J$203,2)</f>
        <v>Sean</v>
      </c>
      <c r="F55" t="str">
        <f>VLOOKUP($A55,Entries!$B$3:$J$203,3)</f>
        <v>Eales</v>
      </c>
      <c r="G55" t="str">
        <f>VLOOKUP($A55,Entries!$B$3:$F$203,5)</f>
        <v>Colchester Harriers AC</v>
      </c>
      <c r="H55" s="27">
        <f t="shared" si="0"/>
        <v>56.8</v>
      </c>
      <c r="J55" s="7" t="str">
        <f>VLOOKUP($A55,Entries!$B$3:$G$203,6)</f>
        <v>c</v>
      </c>
      <c r="K55" s="7" t="str">
        <f>VLOOKUP($A55,Entries!$B$3:$FH253,7)</f>
        <v/>
      </c>
      <c r="L55" s="7" t="str">
        <f>VLOOKUP($A55,Entries!$B$3:$I$203,8)</f>
        <v/>
      </c>
      <c r="M55" s="7">
        <f>VLOOKUP($A55,Entries!$B$3:$J$203,9)</f>
        <v>3798311</v>
      </c>
      <c r="N55" s="29"/>
    </row>
    <row r="56" spans="1:14" x14ac:dyDescent="0.25">
      <c r="A56" s="7" t="s">
        <v>25</v>
      </c>
      <c r="B56" s="88" t="s">
        <v>25</v>
      </c>
      <c r="D56" s="7">
        <v>4</v>
      </c>
      <c r="E56" t="str">
        <f>VLOOKUP($A56,Entries!$B$3:$J$203,2)</f>
        <v/>
      </c>
      <c r="F56" t="str">
        <f>VLOOKUP($A56,Entries!$B$3:$J$203,3)</f>
        <v/>
      </c>
      <c r="G56" t="str">
        <f>VLOOKUP($A56,Entries!$B$3:$F$203,5)</f>
        <v/>
      </c>
      <c r="H56" s="27" t="str">
        <f t="shared" si="0"/>
        <v xml:space="preserve"> </v>
      </c>
      <c r="J56" s="7" t="str">
        <f>VLOOKUP($A56,Entries!$B$3:$G$203,6)</f>
        <v/>
      </c>
      <c r="K56" s="7" t="str">
        <f>VLOOKUP($A56,Entries!$B$3:$FH254,7)</f>
        <v/>
      </c>
      <c r="L56" s="7" t="str">
        <f>VLOOKUP($A56,Entries!$B$3:$I$203,8)</f>
        <v/>
      </c>
      <c r="M56" s="7" t="str">
        <f>VLOOKUP($A56,Entries!$B$3:$J$203,9)</f>
        <v/>
      </c>
      <c r="N56" s="29"/>
    </row>
    <row r="57" spans="1:14" x14ac:dyDescent="0.25">
      <c r="A57" s="7" t="s">
        <v>25</v>
      </c>
      <c r="B57" s="88" t="s">
        <v>25</v>
      </c>
      <c r="D57" s="7">
        <v>5</v>
      </c>
      <c r="E57" t="str">
        <f>VLOOKUP($A57,Entries!$B$3:$J$203,2)</f>
        <v/>
      </c>
      <c r="F57" t="str">
        <f>VLOOKUP($A57,Entries!$B$3:$J$203,3)</f>
        <v/>
      </c>
      <c r="G57" t="str">
        <f>VLOOKUP($A57,Entries!$B$3:$F$203,5)</f>
        <v/>
      </c>
      <c r="H57" s="27" t="str">
        <f t="shared" si="0"/>
        <v xml:space="preserve"> </v>
      </c>
      <c r="J57" s="7" t="str">
        <f>VLOOKUP($A57,Entries!$B$3:$G$203,6)</f>
        <v/>
      </c>
      <c r="K57" s="7" t="str">
        <f>VLOOKUP($A57,Entries!$B$3:$FH255,7)</f>
        <v/>
      </c>
      <c r="L57" s="7" t="str">
        <f>VLOOKUP($A57,Entries!$B$3:$I$203,8)</f>
        <v/>
      </c>
      <c r="M57" s="7" t="str">
        <f>VLOOKUP($A57,Entries!$B$3:$J$203,9)</f>
        <v/>
      </c>
      <c r="N57" s="29"/>
    </row>
    <row r="58" spans="1:14" x14ac:dyDescent="0.25">
      <c r="A58" s="7" t="s">
        <v>25</v>
      </c>
      <c r="B58" s="88" t="s">
        <v>25</v>
      </c>
      <c r="D58" s="7">
        <v>6</v>
      </c>
      <c r="E58" t="str">
        <f>VLOOKUP($A58,Entries!$B$3:$J$203,2)</f>
        <v/>
      </c>
      <c r="F58" t="str">
        <f>VLOOKUP($A58,Entries!$B$3:$J$203,3)</f>
        <v/>
      </c>
      <c r="G58" t="str">
        <f>VLOOKUP($A58,Entries!$B$3:$F$203,5)</f>
        <v/>
      </c>
      <c r="H58" s="27" t="str">
        <f t="shared" si="0"/>
        <v xml:space="preserve"> </v>
      </c>
      <c r="J58" s="7" t="str">
        <f>VLOOKUP($A58,Entries!$B$3:$G$203,6)</f>
        <v/>
      </c>
      <c r="K58" s="7" t="str">
        <f>VLOOKUP($A58,Entries!$B$3:$FH256,7)</f>
        <v/>
      </c>
      <c r="L58" s="7" t="str">
        <f>VLOOKUP($A58,Entries!$B$3:$I$203,8)</f>
        <v/>
      </c>
      <c r="M58" s="7" t="str">
        <f>VLOOKUP($A58,Entries!$B$3:$J$203,9)</f>
        <v/>
      </c>
      <c r="N58" s="29"/>
    </row>
    <row r="59" spans="1:14" x14ac:dyDescent="0.25">
      <c r="A59" s="7" t="s">
        <v>25</v>
      </c>
      <c r="B59" s="88" t="s">
        <v>25</v>
      </c>
      <c r="D59" s="7">
        <v>7</v>
      </c>
      <c r="E59" t="str">
        <f>VLOOKUP($A59,Entries!$B$3:$J$203,2)</f>
        <v/>
      </c>
      <c r="F59" t="str">
        <f>VLOOKUP($A59,Entries!$B$3:$J$203,3)</f>
        <v/>
      </c>
      <c r="G59" t="str">
        <f>VLOOKUP($A59,Entries!$B$3:$F$203,5)</f>
        <v/>
      </c>
      <c r="H59" s="27" t="str">
        <f t="shared" si="0"/>
        <v xml:space="preserve"> </v>
      </c>
      <c r="J59" s="7" t="str">
        <f>VLOOKUP($A59,Entries!$B$3:$G$203,6)</f>
        <v/>
      </c>
      <c r="K59" s="7" t="str">
        <f>VLOOKUP($A59,Entries!$B$3:$FH257,7)</f>
        <v/>
      </c>
      <c r="L59" s="7" t="str">
        <f>VLOOKUP($A59,Entries!$B$3:$I$203,8)</f>
        <v/>
      </c>
      <c r="M59" s="7" t="str">
        <f>VLOOKUP($A59,Entries!$B$3:$J$203,9)</f>
        <v/>
      </c>
      <c r="N59" s="29"/>
    </row>
    <row r="60" spans="1:14" x14ac:dyDescent="0.25">
      <c r="A60" s="7" t="s">
        <v>25</v>
      </c>
      <c r="B60" s="88" t="s">
        <v>25</v>
      </c>
      <c r="D60" s="7">
        <v>8</v>
      </c>
      <c r="E60" t="str">
        <f>VLOOKUP($A60,Entries!$B$3:$J$203,2)</f>
        <v/>
      </c>
      <c r="F60" t="str">
        <f>VLOOKUP($A60,Entries!$B$3:$J$203,3)</f>
        <v/>
      </c>
      <c r="G60" t="str">
        <f>VLOOKUP($A60,Entries!$B$3:$F$203,5)</f>
        <v/>
      </c>
      <c r="H60" s="27" t="str">
        <f t="shared" si="0"/>
        <v xml:space="preserve"> </v>
      </c>
      <c r="J60" s="7" t="str">
        <f>VLOOKUP($A60,Entries!$B$3:$G$203,6)</f>
        <v/>
      </c>
      <c r="K60" s="7" t="str">
        <f>VLOOKUP($A60,Entries!$B$3:$FH258,7)</f>
        <v/>
      </c>
      <c r="L60" s="7" t="str">
        <f>VLOOKUP($A60,Entries!$B$3:$I$203,8)</f>
        <v/>
      </c>
      <c r="M60" s="7" t="str">
        <f>VLOOKUP($A60,Entries!$B$3:$J$203,9)</f>
        <v/>
      </c>
      <c r="N60" s="29"/>
    </row>
    <row r="61" spans="1:14" x14ac:dyDescent="0.25">
      <c r="A61" s="7">
        <v>96</v>
      </c>
      <c r="B61" s="88" t="s">
        <v>1293</v>
      </c>
      <c r="C61" t="s">
        <v>275</v>
      </c>
      <c r="D61" s="7">
        <v>1</v>
      </c>
      <c r="E61" t="str">
        <f>VLOOKUP($A61,Entries!$B$3:$J$203,2)</f>
        <v>Archie</v>
      </c>
      <c r="F61" t="str">
        <f>VLOOKUP($A61,Entries!$B$3:$J$203,3)</f>
        <v>Taylor</v>
      </c>
      <c r="G61" t="str">
        <f>VLOOKUP($A61,Entries!$B$3:$F$203,5)</f>
        <v>Saint Edmund Pacers</v>
      </c>
      <c r="H61" s="27" t="str">
        <f t="shared" si="0"/>
        <v>1.54.9</v>
      </c>
      <c r="J61" s="7" t="str">
        <f>VLOOKUP($A61,Entries!$B$3:$G$203,6)</f>
        <v>c</v>
      </c>
      <c r="K61" s="7" t="str">
        <f>VLOOKUP($A61,Entries!$B$3:$FH259,7)</f>
        <v>s</v>
      </c>
      <c r="L61" s="7" t="str">
        <f>VLOOKUP($A61,Entries!$B$3:$I$203,8)</f>
        <v>Abbeygate Sixth Form</v>
      </c>
      <c r="M61" s="7">
        <f>VLOOKUP($A61,Entries!$B$3:$J$203,9)</f>
        <v>3703715</v>
      </c>
      <c r="N61" s="29" t="s">
        <v>249</v>
      </c>
    </row>
    <row r="62" spans="1:14" x14ac:dyDescent="0.25">
      <c r="A62" s="7">
        <v>99</v>
      </c>
      <c r="B62" s="88" t="s">
        <v>1294</v>
      </c>
      <c r="D62" s="7">
        <v>2</v>
      </c>
      <c r="E62" t="str">
        <f>VLOOKUP($A62,Entries!$B$3:$J$203,2)</f>
        <v>Thomas</v>
      </c>
      <c r="F62" t="str">
        <f>VLOOKUP($A62,Entries!$B$3:$J$203,3)</f>
        <v>Taylor</v>
      </c>
      <c r="G62" t="str">
        <f>VLOOKUP($A62,Entries!$B$3:$F$203,5)</f>
        <v>Saint Edmund Pacers</v>
      </c>
      <c r="H62" s="27" t="str">
        <f t="shared" si="0"/>
        <v>1.55.4</v>
      </c>
      <c r="J62" s="7" t="str">
        <f>VLOOKUP($A62,Entries!$B$3:$G$203,6)</f>
        <v>c</v>
      </c>
      <c r="K62" s="7" t="str">
        <f>VLOOKUP($A62,Entries!$B$3:$FH260,7)</f>
        <v>s</v>
      </c>
      <c r="L62" s="7" t="str">
        <f>VLOOKUP($A62,Entries!$B$3:$I$203,8)</f>
        <v>Abbeygate Sixth Form</v>
      </c>
      <c r="M62" s="7">
        <f>VLOOKUP($A62,Entries!$B$3:$J$203,9)</f>
        <v>3703718</v>
      </c>
      <c r="N62" s="29"/>
    </row>
    <row r="63" spans="1:14" x14ac:dyDescent="0.25">
      <c r="A63" s="7">
        <v>126</v>
      </c>
      <c r="B63" s="88" t="s">
        <v>1295</v>
      </c>
      <c r="D63" s="7">
        <v>3</v>
      </c>
      <c r="E63" t="str">
        <f>VLOOKUP($A63,Entries!$B$3:$J$203,2)</f>
        <v>Benjamin</v>
      </c>
      <c r="F63" t="str">
        <f>VLOOKUP($A63,Entries!$B$3:$J$203,3)</f>
        <v>Bowker</v>
      </c>
      <c r="G63" t="str">
        <f>VLOOKUP($A63,Entries!$B$3:$F$203,5)</f>
        <v>Ipswich Harriers</v>
      </c>
      <c r="H63" s="27" t="str">
        <f t="shared" si="0"/>
        <v>2.02.6</v>
      </c>
      <c r="J63" s="7" t="str">
        <f>VLOOKUP($A63,Entries!$B$3:$G$203,6)</f>
        <v>c</v>
      </c>
      <c r="K63" s="7" t="str">
        <f>VLOOKUP($A63,Entries!$B$3:$FH261,7)</f>
        <v/>
      </c>
      <c r="L63" s="7" t="str">
        <f>VLOOKUP($A63,Entries!$B$3:$I$203,8)</f>
        <v/>
      </c>
      <c r="M63" s="7">
        <f>VLOOKUP($A63,Entries!$B$3:$J$203,9)</f>
        <v>3744588</v>
      </c>
      <c r="N63" s="29"/>
    </row>
    <row r="64" spans="1:14" x14ac:dyDescent="0.25">
      <c r="A64" s="7">
        <v>121</v>
      </c>
      <c r="B64" s="88" t="s">
        <v>1296</v>
      </c>
      <c r="D64" s="7">
        <v>4</v>
      </c>
      <c r="E64" t="str">
        <f>VLOOKUP($A64,Entries!$B$3:$J$203,2)</f>
        <v>Sean</v>
      </c>
      <c r="F64" t="str">
        <f>VLOOKUP($A64,Entries!$B$3:$J$203,3)</f>
        <v>Eales</v>
      </c>
      <c r="G64" t="str">
        <f>VLOOKUP($A64,Entries!$B$3:$F$203,5)</f>
        <v>Colchester Harriers AC</v>
      </c>
      <c r="H64" s="27" t="str">
        <f t="shared" si="0"/>
        <v>2.04.0</v>
      </c>
      <c r="J64" s="7" t="str">
        <f>VLOOKUP($A64,Entries!$B$3:$G$203,6)</f>
        <v>c</v>
      </c>
      <c r="K64" s="7" t="str">
        <f>VLOOKUP($A64,Entries!$B$3:$FH262,7)</f>
        <v/>
      </c>
      <c r="L64" s="7" t="str">
        <f>VLOOKUP($A64,Entries!$B$3:$I$203,8)</f>
        <v/>
      </c>
      <c r="M64" s="7">
        <f>VLOOKUP($A64,Entries!$B$3:$J$203,9)</f>
        <v>3798311</v>
      </c>
      <c r="N64" s="29"/>
    </row>
    <row r="65" spans="1:14" x14ac:dyDescent="0.25">
      <c r="A65" s="7" t="s">
        <v>25</v>
      </c>
      <c r="B65" s="88" t="s">
        <v>25</v>
      </c>
      <c r="D65" s="7">
        <v>5</v>
      </c>
      <c r="E65" t="str">
        <f>VLOOKUP($A65,Entries!$B$3:$J$203,2)</f>
        <v/>
      </c>
      <c r="F65" t="str">
        <f>VLOOKUP($A65,Entries!$B$3:$J$203,3)</f>
        <v/>
      </c>
      <c r="G65" t="str">
        <f>VLOOKUP($A65,Entries!$B$3:$F$203,5)</f>
        <v/>
      </c>
      <c r="H65" s="27" t="str">
        <f t="shared" si="0"/>
        <v xml:space="preserve"> </v>
      </c>
      <c r="J65" s="7" t="str">
        <f>VLOOKUP($A65,Entries!$B$3:$G$203,6)</f>
        <v/>
      </c>
      <c r="K65" s="7" t="str">
        <f>VLOOKUP($A65,Entries!$B$3:$FH263,7)</f>
        <v/>
      </c>
      <c r="L65" s="7" t="str">
        <f>VLOOKUP($A65,Entries!$B$3:$I$203,8)</f>
        <v/>
      </c>
      <c r="M65" s="7" t="str">
        <f>VLOOKUP($A65,Entries!$B$3:$J$203,9)</f>
        <v/>
      </c>
      <c r="N65" s="29"/>
    </row>
    <row r="66" spans="1:14" x14ac:dyDescent="0.25">
      <c r="A66" s="7" t="s">
        <v>25</v>
      </c>
      <c r="B66" s="88" t="s">
        <v>25</v>
      </c>
      <c r="D66" s="7">
        <v>6</v>
      </c>
      <c r="E66" t="str">
        <f>VLOOKUP($A66,Entries!$B$3:$J$203,2)</f>
        <v/>
      </c>
      <c r="F66" t="str">
        <f>VLOOKUP($A66,Entries!$B$3:$J$203,3)</f>
        <v/>
      </c>
      <c r="G66" t="str">
        <f>VLOOKUP($A66,Entries!$B$3:$F$203,5)</f>
        <v/>
      </c>
      <c r="H66" s="27" t="str">
        <f t="shared" si="0"/>
        <v xml:space="preserve"> </v>
      </c>
      <c r="J66" s="7" t="str">
        <f>VLOOKUP($A66,Entries!$B$3:$G$203,6)</f>
        <v/>
      </c>
      <c r="K66" s="7" t="str">
        <f>VLOOKUP($A66,Entries!$B$3:$FH264,7)</f>
        <v/>
      </c>
      <c r="L66" s="7" t="str">
        <f>VLOOKUP($A66,Entries!$B$3:$I$203,8)</f>
        <v/>
      </c>
      <c r="M66" s="7" t="str">
        <f>VLOOKUP($A66,Entries!$B$3:$J$203,9)</f>
        <v/>
      </c>
      <c r="N66" s="29"/>
    </row>
    <row r="67" spans="1:14" x14ac:dyDescent="0.25">
      <c r="A67" s="7" t="s">
        <v>25</v>
      </c>
      <c r="B67" s="88" t="s">
        <v>25</v>
      </c>
      <c r="D67" s="7">
        <v>7</v>
      </c>
      <c r="E67" t="str">
        <f>VLOOKUP($A67,Entries!$B$3:$J$203,2)</f>
        <v/>
      </c>
      <c r="F67" t="str">
        <f>VLOOKUP($A67,Entries!$B$3:$J$203,3)</f>
        <v/>
      </c>
      <c r="G67" t="str">
        <f>VLOOKUP($A67,Entries!$B$3:$F$203,5)</f>
        <v/>
      </c>
      <c r="H67" s="27" t="str">
        <f t="shared" si="0"/>
        <v xml:space="preserve"> </v>
      </c>
      <c r="J67" s="7" t="str">
        <f>VLOOKUP($A67,Entries!$B$3:$G$203,6)</f>
        <v/>
      </c>
      <c r="K67" s="7" t="str">
        <f>VLOOKUP($A67,Entries!$B$3:$FH265,7)</f>
        <v/>
      </c>
      <c r="L67" s="7" t="str">
        <f>VLOOKUP($A67,Entries!$B$3:$I$203,8)</f>
        <v/>
      </c>
      <c r="M67" s="7" t="str">
        <f>VLOOKUP($A67,Entries!$B$3:$J$203,9)</f>
        <v/>
      </c>
      <c r="N67" s="29"/>
    </row>
    <row r="68" spans="1:14" x14ac:dyDescent="0.25">
      <c r="A68" s="7" t="s">
        <v>25</v>
      </c>
      <c r="B68" s="88" t="s">
        <v>25</v>
      </c>
      <c r="D68" s="7">
        <v>8</v>
      </c>
      <c r="E68" t="str">
        <f>VLOOKUP($A68,Entries!$B$3:$J$203,2)</f>
        <v/>
      </c>
      <c r="F68" t="str">
        <f>VLOOKUP($A68,Entries!$B$3:$J$203,3)</f>
        <v/>
      </c>
      <c r="G68" t="str">
        <f>VLOOKUP($A68,Entries!$B$3:$F$203,5)</f>
        <v/>
      </c>
      <c r="H68" s="27" t="str">
        <f t="shared" si="0"/>
        <v xml:space="preserve"> </v>
      </c>
      <c r="J68" s="7" t="str">
        <f>VLOOKUP($A68,Entries!$B$3:$G$203,6)</f>
        <v/>
      </c>
      <c r="K68" s="7" t="str">
        <f>VLOOKUP($A68,Entries!$B$3:$FH266,7)</f>
        <v/>
      </c>
      <c r="L68" s="7" t="str">
        <f>VLOOKUP($A68,Entries!$B$3:$I$203,8)</f>
        <v/>
      </c>
      <c r="M68" s="7" t="str">
        <f>VLOOKUP($A68,Entries!$B$3:$J$203,9)</f>
        <v/>
      </c>
      <c r="N68" s="29"/>
    </row>
    <row r="69" spans="1:14" x14ac:dyDescent="0.25">
      <c r="A69" s="7">
        <v>141</v>
      </c>
      <c r="B69" s="88" t="s">
        <v>1337</v>
      </c>
      <c r="C69" t="s">
        <v>276</v>
      </c>
      <c r="D69" s="7">
        <v>1</v>
      </c>
      <c r="E69" t="str">
        <f>VLOOKUP($A69,Entries!$B$3:$J$203,2)</f>
        <v>Jacob</v>
      </c>
      <c r="F69" t="str">
        <f>VLOOKUP($A69,Entries!$B$3:$J$203,3)</f>
        <v>Trangmar</v>
      </c>
      <c r="G69" t="str">
        <f>VLOOKUP($A69,Entries!$B$3:$F$203,5)</f>
        <v>Saint Edmund Pacers</v>
      </c>
      <c r="H69" s="27" t="str">
        <f t="shared" si="0"/>
        <v>4.07.4</v>
      </c>
      <c r="J69" s="7" t="str">
        <f>VLOOKUP($A69,Entries!$B$3:$G$203,6)</f>
        <v>c</v>
      </c>
      <c r="K69" s="7">
        <f>VLOOKUP($A69,Entries!$B$3:$FH267,7)</f>
        <v>0</v>
      </c>
      <c r="L69" s="7" t="str">
        <f>VLOOKUP($A69,Entries!$B$3:$I$203,8)</f>
        <v/>
      </c>
      <c r="M69" s="7">
        <f>VLOOKUP($A69,Entries!$B$3:$J$203,9)</f>
        <v>3794292</v>
      </c>
      <c r="N69" s="29" t="s">
        <v>252</v>
      </c>
    </row>
    <row r="70" spans="1:14" x14ac:dyDescent="0.25">
      <c r="A70" s="7">
        <v>128</v>
      </c>
      <c r="B70" s="88" t="s">
        <v>1338</v>
      </c>
      <c r="D70" s="7">
        <v>2</v>
      </c>
      <c r="E70" t="str">
        <f>VLOOKUP($A70,Entries!$B$3:$J$203,2)</f>
        <v>Regan</v>
      </c>
      <c r="F70" t="str">
        <f>VLOOKUP($A70,Entries!$B$3:$J$203,3)</f>
        <v>Tuck</v>
      </c>
      <c r="G70" t="str">
        <f>VLOOKUP($A70,Entries!$B$3:$F$203,5)</f>
        <v>Ipswich Harriers</v>
      </c>
      <c r="H70" s="27" t="str">
        <f t="shared" ref="H70:H149" si="5">B70</f>
        <v>4.07.9</v>
      </c>
      <c r="J70" s="7" t="str">
        <f>VLOOKUP($A70,Entries!$B$3:$G$203,6)</f>
        <v>c</v>
      </c>
      <c r="K70" s="7" t="str">
        <f>VLOOKUP($A70,Entries!$B$3:$FH268,7)</f>
        <v/>
      </c>
      <c r="L70" s="7" t="str">
        <f>VLOOKUP($A70,Entries!$B$3:$I$203,8)</f>
        <v/>
      </c>
      <c r="M70" s="7">
        <f>VLOOKUP($A70,Entries!$B$3:$J$203,9)</f>
        <v>3952397</v>
      </c>
      <c r="N70" s="29"/>
    </row>
    <row r="71" spans="1:14" x14ac:dyDescent="0.25">
      <c r="A71" s="7">
        <v>119</v>
      </c>
      <c r="B71" s="88" t="s">
        <v>1339</v>
      </c>
      <c r="D71" s="7">
        <v>3</v>
      </c>
      <c r="E71" t="str">
        <f>VLOOKUP($A71,Entries!$B$3:$J$203,2)</f>
        <v>Sid</v>
      </c>
      <c r="F71" t="str">
        <f>VLOOKUP($A71,Entries!$B$3:$J$203,3)</f>
        <v>Tilley</v>
      </c>
      <c r="G71" t="str">
        <f>VLOOKUP($A71,Entries!$B$3:$F$203,5)</f>
        <v>Ipswich Harriers</v>
      </c>
      <c r="H71" s="27" t="str">
        <f t="shared" si="5"/>
        <v>4.09.4</v>
      </c>
      <c r="J71" s="7" t="str">
        <f>VLOOKUP($A71,Entries!$B$3:$G$203,6)</f>
        <v>c</v>
      </c>
      <c r="K71" s="7" t="str">
        <f>VLOOKUP($A71,Entries!$B$3:$FH269,7)</f>
        <v/>
      </c>
      <c r="L71" s="7" t="str">
        <f>VLOOKUP($A71,Entries!$B$3:$I$203,8)</f>
        <v/>
      </c>
      <c r="M71" s="7">
        <f>VLOOKUP($A71,Entries!$B$3:$J$203,9)</f>
        <v>3624522</v>
      </c>
      <c r="N71" s="29"/>
    </row>
    <row r="72" spans="1:14" x14ac:dyDescent="0.25">
      <c r="A72" s="7">
        <v>122</v>
      </c>
      <c r="B72" s="88" t="s">
        <v>1340</v>
      </c>
      <c r="D72" s="7">
        <v>4</v>
      </c>
      <c r="E72" t="str">
        <f>VLOOKUP($A72,Entries!$B$3:$J$203,2)</f>
        <v>Rowan</v>
      </c>
      <c r="F72" t="str">
        <f>VLOOKUP($A72,Entries!$B$3:$J$203,3)</f>
        <v>Shearer</v>
      </c>
      <c r="G72" t="str">
        <f>VLOOKUP($A72,Entries!$B$3:$F$203,5)</f>
        <v>Saint Edmund Pacers</v>
      </c>
      <c r="H72" s="27" t="str">
        <f t="shared" si="5"/>
        <v>4.19.9</v>
      </c>
      <c r="J72" s="7" t="str">
        <f>VLOOKUP($A72,Entries!$B$3:$G$203,6)</f>
        <v>c</v>
      </c>
      <c r="K72" s="7" t="str">
        <f>VLOOKUP($A72,Entries!$B$3:$FH270,7)</f>
        <v/>
      </c>
      <c r="L72" s="7" t="str">
        <f>VLOOKUP($A72,Entries!$B$3:$I$203,8)</f>
        <v/>
      </c>
      <c r="M72" s="7">
        <f>VLOOKUP($A72,Entries!$B$3:$J$203,9)</f>
        <v>3755458</v>
      </c>
      <c r="N72" s="29"/>
    </row>
    <row r="73" spans="1:14" x14ac:dyDescent="0.25">
      <c r="A73" s="7">
        <v>98</v>
      </c>
      <c r="B73" s="88" t="s">
        <v>1341</v>
      </c>
      <c r="D73" s="7">
        <v>5</v>
      </c>
      <c r="E73" t="str">
        <f>VLOOKUP($A73,Entries!$B$3:$J$203,2)</f>
        <v>Max</v>
      </c>
      <c r="F73" t="str">
        <f>VLOOKUP($A73,Entries!$B$3:$J$203,3)</f>
        <v>Fisher</v>
      </c>
      <c r="G73" t="str">
        <f>VLOOKUP($A73,Entries!$B$3:$F$203,5)</f>
        <v>Ipswich Harriers</v>
      </c>
      <c r="H73" s="27" t="str">
        <f t="shared" si="5"/>
        <v>4.25.9</v>
      </c>
      <c r="J73" s="7" t="str">
        <f>VLOOKUP($A73,Entries!$B$3:$G$203,6)</f>
        <v>c</v>
      </c>
      <c r="K73" s="7" t="str">
        <f>VLOOKUP($A73,Entries!$B$3:$FH271,7)</f>
        <v>s</v>
      </c>
      <c r="L73" s="7" t="str">
        <f>VLOOKUP($A73,Entries!$B$3:$I$203,8)</f>
        <v>Farlingaye High School</v>
      </c>
      <c r="M73" s="7">
        <f>VLOOKUP($A73,Entries!$B$3:$J$203,9)</f>
        <v>3249994</v>
      </c>
      <c r="N73" s="29"/>
    </row>
    <row r="74" spans="1:14" x14ac:dyDescent="0.25">
      <c r="A74" s="7" t="s">
        <v>25</v>
      </c>
      <c r="B74" s="88" t="s">
        <v>25</v>
      </c>
      <c r="D74" s="7">
        <v>6</v>
      </c>
      <c r="E74" t="str">
        <f>VLOOKUP($A74,Entries!$B$3:$J$203,2)</f>
        <v/>
      </c>
      <c r="F74" t="str">
        <f>VLOOKUP($A74,Entries!$B$3:$J$203,3)</f>
        <v/>
      </c>
      <c r="G74" t="str">
        <f>VLOOKUP($A74,Entries!$B$3:$F$203,5)</f>
        <v/>
      </c>
      <c r="H74" s="27" t="str">
        <f t="shared" si="5"/>
        <v xml:space="preserve"> </v>
      </c>
      <c r="J74" s="7" t="str">
        <f>VLOOKUP($A74,Entries!$B$3:$G$203,6)</f>
        <v/>
      </c>
      <c r="K74" s="7" t="str">
        <f>VLOOKUP($A74,Entries!$B$3:$FH272,7)</f>
        <v/>
      </c>
      <c r="L74" s="7" t="str">
        <f>VLOOKUP($A74,Entries!$B$3:$I$203,8)</f>
        <v/>
      </c>
      <c r="M74" s="7" t="str">
        <f>VLOOKUP($A74,Entries!$B$3:$J$203,9)</f>
        <v/>
      </c>
      <c r="N74" s="29"/>
    </row>
    <row r="75" spans="1:14" x14ac:dyDescent="0.25">
      <c r="A75" s="7" t="s">
        <v>25</v>
      </c>
      <c r="B75" s="88" t="s">
        <v>25</v>
      </c>
      <c r="D75" s="7">
        <v>7</v>
      </c>
      <c r="E75" t="str">
        <f>VLOOKUP($A75,Entries!$B$3:$J$203,2)</f>
        <v/>
      </c>
      <c r="F75" t="str">
        <f>VLOOKUP($A75,Entries!$B$3:$J$203,3)</f>
        <v/>
      </c>
      <c r="G75" t="str">
        <f>VLOOKUP($A75,Entries!$B$3:$F$203,5)</f>
        <v/>
      </c>
      <c r="H75" s="27" t="str">
        <f t="shared" si="5"/>
        <v xml:space="preserve"> </v>
      </c>
      <c r="J75" s="7" t="str">
        <f>VLOOKUP($A75,Entries!$B$3:$G$203,6)</f>
        <v/>
      </c>
      <c r="K75" s="7" t="str">
        <f>VLOOKUP($A75,Entries!$B$3:$FH273,7)</f>
        <v/>
      </c>
      <c r="L75" s="7" t="str">
        <f>VLOOKUP($A75,Entries!$B$3:$I$203,8)</f>
        <v/>
      </c>
      <c r="M75" s="7" t="str">
        <f>VLOOKUP($A75,Entries!$B$3:$J$203,9)</f>
        <v/>
      </c>
      <c r="N75" s="29"/>
    </row>
    <row r="76" spans="1:14" x14ac:dyDescent="0.25">
      <c r="A76" s="7" t="s">
        <v>25</v>
      </c>
      <c r="B76" s="88" t="s">
        <v>25</v>
      </c>
      <c r="D76" s="7">
        <v>8</v>
      </c>
      <c r="E76" t="str">
        <f>VLOOKUP($A76,Entries!$B$3:$J$203,2)</f>
        <v/>
      </c>
      <c r="F76" t="str">
        <f>VLOOKUP($A76,Entries!$B$3:$J$203,3)</f>
        <v/>
      </c>
      <c r="G76" t="str">
        <f>VLOOKUP($A76,Entries!$B$3:$F$203,5)</f>
        <v/>
      </c>
      <c r="H76" s="27" t="str">
        <f t="shared" si="5"/>
        <v xml:space="preserve"> </v>
      </c>
      <c r="J76" s="7" t="str">
        <f>VLOOKUP($A76,Entries!$B$3:$G$203,6)</f>
        <v/>
      </c>
      <c r="K76" s="7" t="str">
        <f>VLOOKUP($A76,Entries!$B$3:$FH274,7)</f>
        <v/>
      </c>
      <c r="L76" s="7" t="str">
        <f>VLOOKUP($A76,Entries!$B$3:$I$203,8)</f>
        <v/>
      </c>
      <c r="M76" s="7" t="str">
        <f>VLOOKUP($A76,Entries!$B$3:$J$203,9)</f>
        <v/>
      </c>
      <c r="N76" s="29"/>
    </row>
    <row r="77" spans="1:14" x14ac:dyDescent="0.25">
      <c r="A77" s="7">
        <v>144</v>
      </c>
      <c r="B77" s="88" t="s">
        <v>1253</v>
      </c>
      <c r="C77" t="s">
        <v>277</v>
      </c>
      <c r="D77" s="7">
        <v>1</v>
      </c>
      <c r="E77" t="str">
        <f>VLOOKUP($A77,Entries!$B$3:$J$203,2)</f>
        <v>Tyler</v>
      </c>
      <c r="F77" t="str">
        <f>VLOOKUP($A77,Entries!$B$3:$J$203,3)</f>
        <v>Weaver</v>
      </c>
      <c r="G77" t="str">
        <f>VLOOKUP($A77,Entries!$B$3:$F$203,5)</f>
        <v>Farlingaye High School</v>
      </c>
      <c r="H77" s="27" t="str">
        <f t="shared" si="5"/>
        <v>10.29.3</v>
      </c>
      <c r="J77" s="7" t="str">
        <f>VLOOKUP($A77,Entries!$B$3:$G$203,6)</f>
        <v>c</v>
      </c>
      <c r="K77" s="7" t="str">
        <f>VLOOKUP($A77,Entries!$B$3:$FH275,7)</f>
        <v>s</v>
      </c>
      <c r="L77" s="7" t="str">
        <f>VLOOKUP($A77,Entries!$B$3:$I$203,8)</f>
        <v>Farlingaye High School</v>
      </c>
      <c r="M77" s="7">
        <f>VLOOKUP($A77,Entries!$B$3:$J$203,9)</f>
        <v>0</v>
      </c>
      <c r="N77" s="29" t="s">
        <v>256</v>
      </c>
    </row>
    <row r="78" spans="1:14" x14ac:dyDescent="0.25">
      <c r="A78" s="7" t="s">
        <v>25</v>
      </c>
      <c r="B78" s="88" t="s">
        <v>25</v>
      </c>
      <c r="D78" s="7">
        <v>2</v>
      </c>
      <c r="E78" t="str">
        <f>VLOOKUP($A78,Entries!$B$3:$J$203,2)</f>
        <v/>
      </c>
      <c r="F78" t="str">
        <f>VLOOKUP($A78,Entries!$B$3:$J$203,3)</f>
        <v/>
      </c>
      <c r="G78" t="str">
        <f>VLOOKUP($A78,Entries!$B$3:$F$203,5)</f>
        <v/>
      </c>
      <c r="H78" s="27" t="str">
        <f t="shared" si="5"/>
        <v xml:space="preserve"> </v>
      </c>
      <c r="J78" s="7" t="str">
        <f>VLOOKUP($A78,Entries!$B$3:$G$203,6)</f>
        <v/>
      </c>
      <c r="K78" s="7" t="str">
        <f>VLOOKUP($A78,Entries!$B$3:$FH276,7)</f>
        <v/>
      </c>
      <c r="L78" s="7" t="str">
        <f>VLOOKUP($A78,Entries!$B$3:$I$203,8)</f>
        <v/>
      </c>
      <c r="M78" s="7" t="str">
        <f>VLOOKUP($A78,Entries!$B$3:$J$203,9)</f>
        <v/>
      </c>
      <c r="N78" s="29"/>
    </row>
    <row r="79" spans="1:14" x14ac:dyDescent="0.25">
      <c r="A79" s="7" t="s">
        <v>25</v>
      </c>
      <c r="B79" s="88" t="s">
        <v>25</v>
      </c>
      <c r="D79" s="7">
        <v>3</v>
      </c>
      <c r="E79" t="str">
        <f>VLOOKUP($A79,Entries!$B$3:$J$203,2)</f>
        <v/>
      </c>
      <c r="F79" t="str">
        <f>VLOOKUP($A79,Entries!$B$3:$J$203,3)</f>
        <v/>
      </c>
      <c r="G79" t="str">
        <f>VLOOKUP($A79,Entries!$B$3:$F$203,5)</f>
        <v/>
      </c>
      <c r="H79" s="27" t="str">
        <f t="shared" si="5"/>
        <v xml:space="preserve"> </v>
      </c>
      <c r="J79" s="7" t="str">
        <f>VLOOKUP($A79,Entries!$B$3:$G$203,6)</f>
        <v/>
      </c>
      <c r="K79" s="7" t="str">
        <f>VLOOKUP($A79,Entries!$B$3:$FH277,7)</f>
        <v/>
      </c>
      <c r="L79" s="7" t="str">
        <f>VLOOKUP($A79,Entries!$B$3:$I$203,8)</f>
        <v/>
      </c>
      <c r="M79" s="7" t="str">
        <f>VLOOKUP($A79,Entries!$B$3:$J$203,9)</f>
        <v/>
      </c>
      <c r="N79" s="29"/>
    </row>
    <row r="80" spans="1:14" x14ac:dyDescent="0.25">
      <c r="A80" s="7" t="s">
        <v>25</v>
      </c>
      <c r="B80" s="88" t="s">
        <v>25</v>
      </c>
      <c r="D80" s="7">
        <v>4</v>
      </c>
      <c r="E80" t="str">
        <f>VLOOKUP($A80,Entries!$B$3:$J$203,2)</f>
        <v/>
      </c>
      <c r="F80" t="str">
        <f>VLOOKUP($A80,Entries!$B$3:$J$203,3)</f>
        <v/>
      </c>
      <c r="G80" t="str">
        <f>VLOOKUP($A80,Entries!$B$3:$F$203,5)</f>
        <v/>
      </c>
      <c r="H80" s="27" t="str">
        <f t="shared" si="5"/>
        <v xml:space="preserve"> </v>
      </c>
      <c r="J80" s="7" t="str">
        <f>VLOOKUP($A80,Entries!$B$3:$G$203,6)</f>
        <v/>
      </c>
      <c r="K80" s="7" t="str">
        <f>VLOOKUP($A80,Entries!$B$3:$FH278,7)</f>
        <v/>
      </c>
      <c r="L80" s="7" t="str">
        <f>VLOOKUP($A80,Entries!$B$3:$I$203,8)</f>
        <v/>
      </c>
      <c r="M80" s="7" t="str">
        <f>VLOOKUP($A80,Entries!$B$3:$J$203,9)</f>
        <v/>
      </c>
      <c r="N80" s="29"/>
    </row>
    <row r="81" spans="1:14" x14ac:dyDescent="0.25">
      <c r="A81" s="7" t="s">
        <v>25</v>
      </c>
      <c r="B81" s="88" t="s">
        <v>25</v>
      </c>
      <c r="D81" s="7">
        <v>5</v>
      </c>
      <c r="E81" t="str">
        <f>VLOOKUP($A81,Entries!$B$3:$J$203,2)</f>
        <v/>
      </c>
      <c r="F81" t="str">
        <f>VLOOKUP($A81,Entries!$B$3:$J$203,3)</f>
        <v/>
      </c>
      <c r="G81" t="str">
        <f>VLOOKUP($A81,Entries!$B$3:$F$203,5)</f>
        <v/>
      </c>
      <c r="H81" s="27" t="str">
        <f t="shared" si="5"/>
        <v xml:space="preserve"> </v>
      </c>
      <c r="J81" s="7" t="str">
        <f>VLOOKUP($A81,Entries!$B$3:$G$203,6)</f>
        <v/>
      </c>
      <c r="K81" s="7" t="str">
        <f>VLOOKUP($A81,Entries!$B$3:$FH279,7)</f>
        <v/>
      </c>
      <c r="L81" s="7" t="str">
        <f>VLOOKUP($A81,Entries!$B$3:$I$203,8)</f>
        <v/>
      </c>
      <c r="M81" s="7" t="str">
        <f>VLOOKUP($A81,Entries!$B$3:$J$203,9)</f>
        <v/>
      </c>
      <c r="N81" s="29"/>
    </row>
    <row r="82" spans="1:14" x14ac:dyDescent="0.25">
      <c r="A82" s="7" t="s">
        <v>25</v>
      </c>
      <c r="B82" s="88" t="s">
        <v>25</v>
      </c>
      <c r="D82" s="7">
        <v>6</v>
      </c>
      <c r="E82" t="str">
        <f>VLOOKUP($A82,Entries!$B$3:$J$203,2)</f>
        <v/>
      </c>
      <c r="F82" t="str">
        <f>VLOOKUP($A82,Entries!$B$3:$J$203,3)</f>
        <v/>
      </c>
      <c r="G82" t="str">
        <f>VLOOKUP($A82,Entries!$B$3:$F$203,5)</f>
        <v/>
      </c>
      <c r="H82" s="27" t="str">
        <f t="shared" si="5"/>
        <v xml:space="preserve"> </v>
      </c>
      <c r="J82" s="7" t="str">
        <f>VLOOKUP($A82,Entries!$B$3:$G$203,6)</f>
        <v/>
      </c>
      <c r="K82" s="7" t="str">
        <f>VLOOKUP($A82,Entries!$B$3:$FH280,7)</f>
        <v/>
      </c>
      <c r="L82" s="7" t="str">
        <f>VLOOKUP($A82,Entries!$B$3:$I$203,8)</f>
        <v/>
      </c>
      <c r="M82" s="7" t="str">
        <f>VLOOKUP($A82,Entries!$B$3:$J$203,9)</f>
        <v/>
      </c>
      <c r="N82" s="29"/>
    </row>
    <row r="83" spans="1:14" x14ac:dyDescent="0.25">
      <c r="A83" s="7" t="s">
        <v>25</v>
      </c>
      <c r="B83" s="88" t="s">
        <v>25</v>
      </c>
      <c r="D83" s="7">
        <v>7</v>
      </c>
      <c r="E83" t="str">
        <f>VLOOKUP($A83,Entries!$B$3:$J$203,2)</f>
        <v/>
      </c>
      <c r="F83" t="str">
        <f>VLOOKUP($A83,Entries!$B$3:$J$203,3)</f>
        <v/>
      </c>
      <c r="G83" t="str">
        <f>VLOOKUP($A83,Entries!$B$3:$F$203,5)</f>
        <v/>
      </c>
      <c r="H83" s="27" t="str">
        <f t="shared" si="5"/>
        <v xml:space="preserve"> </v>
      </c>
      <c r="J83" s="7" t="str">
        <f>VLOOKUP($A83,Entries!$B$3:$G$203,6)</f>
        <v/>
      </c>
      <c r="K83" s="7" t="str">
        <f>VLOOKUP($A83,Entries!$B$3:$FH281,7)</f>
        <v/>
      </c>
      <c r="L83" s="7" t="str">
        <f>VLOOKUP($A83,Entries!$B$3:$I$203,8)</f>
        <v/>
      </c>
      <c r="M83" s="7" t="str">
        <f>VLOOKUP($A83,Entries!$B$3:$J$203,9)</f>
        <v/>
      </c>
      <c r="N83" s="29"/>
    </row>
    <row r="84" spans="1:14" x14ac:dyDescent="0.25">
      <c r="A84" s="7" t="s">
        <v>25</v>
      </c>
      <c r="B84" s="88" t="s">
        <v>25</v>
      </c>
      <c r="D84" s="7">
        <v>8</v>
      </c>
      <c r="E84" t="str">
        <f>VLOOKUP($A84,Entries!$B$3:$J$203,2)</f>
        <v/>
      </c>
      <c r="F84" t="str">
        <f>VLOOKUP($A84,Entries!$B$3:$J$203,3)</f>
        <v/>
      </c>
      <c r="G84" t="str">
        <f>VLOOKUP($A84,Entries!$B$3:$F$203,5)</f>
        <v/>
      </c>
      <c r="H84" s="27" t="str">
        <f t="shared" si="5"/>
        <v xml:space="preserve"> </v>
      </c>
      <c r="J84" s="7" t="str">
        <f>VLOOKUP($A84,Entries!$B$3:$G$203,6)</f>
        <v/>
      </c>
      <c r="K84" s="7" t="str">
        <f>VLOOKUP($A84,Entries!$B$3:$FH282,7)</f>
        <v/>
      </c>
      <c r="L84" s="7" t="str">
        <f>VLOOKUP($A84,Entries!$B$3:$I$203,8)</f>
        <v/>
      </c>
      <c r="M84" s="7" t="str">
        <f>VLOOKUP($A84,Entries!$B$3:$J$203,9)</f>
        <v/>
      </c>
      <c r="N84" s="29"/>
    </row>
    <row r="85" spans="1:14" x14ac:dyDescent="0.25">
      <c r="A85" s="7" t="s">
        <v>25</v>
      </c>
      <c r="B85" s="88" t="s">
        <v>25</v>
      </c>
      <c r="C85" t="s">
        <v>396</v>
      </c>
      <c r="D85" s="7">
        <v>1</v>
      </c>
      <c r="E85" t="str">
        <f>VLOOKUP($A85,Entries!$B$3:$J$203,2)</f>
        <v/>
      </c>
      <c r="F85" t="str">
        <f>VLOOKUP($A85,Entries!$B$3:$J$203,3)</f>
        <v/>
      </c>
      <c r="G85" t="str">
        <f>VLOOKUP($A85,Entries!$B$3:$F$203,5)</f>
        <v/>
      </c>
      <c r="H85" s="27" t="str">
        <f t="shared" ref="H85:H100" si="6">B85</f>
        <v xml:space="preserve"> </v>
      </c>
      <c r="J85" s="7" t="str">
        <f>VLOOKUP($A85,Entries!$B$3:$G$203,6)</f>
        <v/>
      </c>
      <c r="K85" s="7" t="str">
        <f>VLOOKUP($A85,Entries!$B$3:$FH283,7)</f>
        <v/>
      </c>
      <c r="L85" s="7" t="str">
        <f>VLOOKUP($A85,Entries!$B$3:$I$203,8)</f>
        <v/>
      </c>
      <c r="M85" s="7" t="str">
        <f>VLOOKUP($A85,Entries!$B$3:$J$203,9)</f>
        <v/>
      </c>
      <c r="N85" s="29" t="s">
        <v>259</v>
      </c>
    </row>
    <row r="86" spans="1:14" x14ac:dyDescent="0.25">
      <c r="A86" s="7" t="s">
        <v>25</v>
      </c>
      <c r="B86" s="88" t="s">
        <v>25</v>
      </c>
      <c r="D86" s="7">
        <v>2</v>
      </c>
      <c r="E86" t="str">
        <f>VLOOKUP($A86,Entries!$B$3:$J$203,2)</f>
        <v/>
      </c>
      <c r="F86" t="str">
        <f>VLOOKUP($A86,Entries!$B$3:$J$203,3)</f>
        <v/>
      </c>
      <c r="G86" t="str">
        <f>VLOOKUP($A86,Entries!$B$3:$F$203,5)</f>
        <v/>
      </c>
      <c r="H86" s="27" t="str">
        <f t="shared" si="6"/>
        <v xml:space="preserve"> </v>
      </c>
      <c r="J86" s="7" t="str">
        <f>VLOOKUP($A86,Entries!$B$3:$G$203,6)</f>
        <v/>
      </c>
      <c r="K86" s="7" t="str">
        <f>VLOOKUP($A86,Entries!$B$3:$FH284,7)</f>
        <v/>
      </c>
      <c r="L86" s="7" t="str">
        <f>VLOOKUP($A86,Entries!$B$3:$I$203,8)</f>
        <v/>
      </c>
      <c r="M86" s="7" t="str">
        <f>VLOOKUP($A86,Entries!$B$3:$J$203,9)</f>
        <v/>
      </c>
      <c r="N86" s="29"/>
    </row>
    <row r="87" spans="1:14" x14ac:dyDescent="0.25">
      <c r="A87" s="7" t="s">
        <v>25</v>
      </c>
      <c r="B87" s="88" t="s">
        <v>25</v>
      </c>
      <c r="D87" s="7">
        <v>3</v>
      </c>
      <c r="E87" t="str">
        <f>VLOOKUP($A87,Entries!$B$3:$J$203,2)</f>
        <v/>
      </c>
      <c r="F87" t="str">
        <f>VLOOKUP($A87,Entries!$B$3:$J$203,3)</f>
        <v/>
      </c>
      <c r="G87" t="str">
        <f>VLOOKUP($A87,Entries!$B$3:$F$203,5)</f>
        <v/>
      </c>
      <c r="H87" s="27" t="str">
        <f t="shared" si="6"/>
        <v xml:space="preserve"> </v>
      </c>
      <c r="J87" s="7" t="str">
        <f>VLOOKUP($A87,Entries!$B$3:$G$203,6)</f>
        <v/>
      </c>
      <c r="K87" s="7" t="str">
        <f>VLOOKUP($A87,Entries!$B$3:$FH285,7)</f>
        <v/>
      </c>
      <c r="L87" s="7" t="str">
        <f>VLOOKUP($A87,Entries!$B$3:$I$203,8)</f>
        <v/>
      </c>
      <c r="M87" s="7" t="str">
        <f>VLOOKUP($A87,Entries!$B$3:$J$203,9)</f>
        <v/>
      </c>
      <c r="N87" s="29"/>
    </row>
    <row r="88" spans="1:14" x14ac:dyDescent="0.25">
      <c r="A88" s="7" t="s">
        <v>25</v>
      </c>
      <c r="B88" s="88" t="s">
        <v>25</v>
      </c>
      <c r="D88" s="7">
        <v>4</v>
      </c>
      <c r="E88" t="str">
        <f>VLOOKUP($A88,Entries!$B$3:$J$203,2)</f>
        <v/>
      </c>
      <c r="F88" t="str">
        <f>VLOOKUP($A88,Entries!$B$3:$J$203,3)</f>
        <v/>
      </c>
      <c r="G88" t="str">
        <f>VLOOKUP($A88,Entries!$B$3:$F$203,5)</f>
        <v/>
      </c>
      <c r="H88" s="27" t="str">
        <f t="shared" si="6"/>
        <v xml:space="preserve"> </v>
      </c>
      <c r="J88" s="7" t="str">
        <f>VLOOKUP($A88,Entries!$B$3:$G$203,6)</f>
        <v/>
      </c>
      <c r="K88" s="7" t="str">
        <f>VLOOKUP($A88,Entries!$B$3:$FH286,7)</f>
        <v/>
      </c>
      <c r="L88" s="7" t="str">
        <f>VLOOKUP($A88,Entries!$B$3:$I$203,8)</f>
        <v/>
      </c>
      <c r="M88" s="7" t="str">
        <f>VLOOKUP($A88,Entries!$B$3:$J$203,9)</f>
        <v/>
      </c>
      <c r="N88" s="29"/>
    </row>
    <row r="89" spans="1:14" x14ac:dyDescent="0.25">
      <c r="A89" s="7" t="s">
        <v>25</v>
      </c>
      <c r="B89" s="88" t="s">
        <v>25</v>
      </c>
      <c r="D89" s="7">
        <v>5</v>
      </c>
      <c r="E89" t="str">
        <f>VLOOKUP($A89,Entries!$B$3:$J$203,2)</f>
        <v/>
      </c>
      <c r="F89" t="str">
        <f>VLOOKUP($A89,Entries!$B$3:$J$203,3)</f>
        <v/>
      </c>
      <c r="G89" t="str">
        <f>VLOOKUP($A89,Entries!$B$3:$F$203,5)</f>
        <v/>
      </c>
      <c r="H89" s="27" t="str">
        <f t="shared" si="6"/>
        <v xml:space="preserve"> </v>
      </c>
      <c r="J89" s="7" t="str">
        <f>VLOOKUP($A89,Entries!$B$3:$G$203,6)</f>
        <v/>
      </c>
      <c r="K89" s="7" t="str">
        <f>VLOOKUP($A89,Entries!$B$3:$FH287,7)</f>
        <v/>
      </c>
      <c r="L89" s="7" t="str">
        <f>VLOOKUP($A89,Entries!$B$3:$I$203,8)</f>
        <v/>
      </c>
      <c r="M89" s="7" t="str">
        <f>VLOOKUP($A89,Entries!$B$3:$J$203,9)</f>
        <v/>
      </c>
      <c r="N89" s="29"/>
    </row>
    <row r="90" spans="1:14" x14ac:dyDescent="0.25">
      <c r="A90" s="7" t="s">
        <v>25</v>
      </c>
      <c r="B90" s="88" t="s">
        <v>25</v>
      </c>
      <c r="D90" s="7">
        <v>6</v>
      </c>
      <c r="E90" t="str">
        <f>VLOOKUP($A90,Entries!$B$3:$J$203,2)</f>
        <v/>
      </c>
      <c r="F90" t="str">
        <f>VLOOKUP($A90,Entries!$B$3:$J$203,3)</f>
        <v/>
      </c>
      <c r="G90" t="str">
        <f>VLOOKUP($A90,Entries!$B$3:$F$203,5)</f>
        <v/>
      </c>
      <c r="H90" s="27" t="str">
        <f t="shared" si="6"/>
        <v xml:space="preserve"> </v>
      </c>
      <c r="J90" s="7" t="str">
        <f>VLOOKUP($A90,Entries!$B$3:$G$203,6)</f>
        <v/>
      </c>
      <c r="K90" s="7" t="str">
        <f>VLOOKUP($A90,Entries!$B$3:$FH288,7)</f>
        <v/>
      </c>
      <c r="L90" s="7" t="str">
        <f>VLOOKUP($A90,Entries!$B$3:$I$203,8)</f>
        <v/>
      </c>
      <c r="M90" s="7" t="str">
        <f>VLOOKUP($A90,Entries!$B$3:$J$203,9)</f>
        <v/>
      </c>
      <c r="N90" s="29"/>
    </row>
    <row r="91" spans="1:14" x14ac:dyDescent="0.25">
      <c r="A91" s="7" t="s">
        <v>25</v>
      </c>
      <c r="B91" s="88" t="s">
        <v>25</v>
      </c>
      <c r="D91" s="7">
        <v>7</v>
      </c>
      <c r="E91" t="str">
        <f>VLOOKUP($A91,Entries!$B$3:$J$203,2)</f>
        <v/>
      </c>
      <c r="F91" t="str">
        <f>VLOOKUP($A91,Entries!$B$3:$J$203,3)</f>
        <v/>
      </c>
      <c r="G91" t="str">
        <f>VLOOKUP($A91,Entries!$B$3:$F$203,5)</f>
        <v/>
      </c>
      <c r="H91" s="27" t="str">
        <f t="shared" si="6"/>
        <v xml:space="preserve"> </v>
      </c>
      <c r="J91" s="7" t="str">
        <f>VLOOKUP($A91,Entries!$B$3:$G$203,6)</f>
        <v/>
      </c>
      <c r="K91" s="7" t="str">
        <f>VLOOKUP($A91,Entries!$B$3:$FH289,7)</f>
        <v/>
      </c>
      <c r="L91" s="7" t="str">
        <f>VLOOKUP($A91,Entries!$B$3:$I$203,8)</f>
        <v/>
      </c>
      <c r="M91" s="7" t="str">
        <f>VLOOKUP($A91,Entries!$B$3:$J$203,9)</f>
        <v/>
      </c>
      <c r="N91" s="29"/>
    </row>
    <row r="92" spans="1:14" x14ac:dyDescent="0.25">
      <c r="A92" s="7" t="s">
        <v>25</v>
      </c>
      <c r="B92" s="88" t="s">
        <v>25</v>
      </c>
      <c r="D92" s="7">
        <v>8</v>
      </c>
      <c r="E92" t="str">
        <f>VLOOKUP($A92,Entries!$B$3:$J$203,2)</f>
        <v/>
      </c>
      <c r="F92" t="str">
        <f>VLOOKUP($A92,Entries!$B$3:$J$203,3)</f>
        <v/>
      </c>
      <c r="G92" t="str">
        <f>VLOOKUP($A92,Entries!$B$3:$F$203,5)</f>
        <v/>
      </c>
      <c r="H92" s="27" t="str">
        <f t="shared" si="6"/>
        <v xml:space="preserve"> </v>
      </c>
      <c r="J92" s="7" t="str">
        <f>VLOOKUP($A92,Entries!$B$3:$G$203,6)</f>
        <v/>
      </c>
      <c r="K92" s="7" t="str">
        <f>VLOOKUP($A92,Entries!$B$3:$FH290,7)</f>
        <v/>
      </c>
      <c r="L92" s="7" t="str">
        <f>VLOOKUP($A92,Entries!$B$3:$I$203,8)</f>
        <v/>
      </c>
      <c r="M92" s="7" t="str">
        <f>VLOOKUP($A92,Entries!$B$3:$J$203,9)</f>
        <v/>
      </c>
      <c r="N92" s="29"/>
    </row>
    <row r="93" spans="1:14" x14ac:dyDescent="0.25">
      <c r="A93" s="7" t="s">
        <v>25</v>
      </c>
      <c r="B93" s="88" t="s">
        <v>25</v>
      </c>
      <c r="C93" t="s">
        <v>126</v>
      </c>
      <c r="D93" s="7">
        <v>1</v>
      </c>
      <c r="E93" t="str">
        <f>VLOOKUP($A93,Entries!$B$3:$J$203,2)</f>
        <v/>
      </c>
      <c r="F93" t="str">
        <f>VLOOKUP($A93,Entries!$B$3:$J$203,3)</f>
        <v/>
      </c>
      <c r="G93" t="str">
        <f>VLOOKUP($A93,Entries!$B$3:$F$203,5)</f>
        <v/>
      </c>
      <c r="H93" s="27" t="str">
        <f t="shared" si="6"/>
        <v xml:space="preserve"> </v>
      </c>
      <c r="J93" s="7" t="str">
        <f>VLOOKUP($A93,Entries!$B$3:$G$203,6)</f>
        <v/>
      </c>
      <c r="K93" s="7" t="str">
        <f>VLOOKUP($A93,Entries!$B$3:$FH291,7)</f>
        <v/>
      </c>
      <c r="L93" s="7" t="str">
        <f>VLOOKUP($A93,Entries!$B$3:$I$203,8)</f>
        <v/>
      </c>
      <c r="M93" s="7" t="str">
        <f>VLOOKUP($A93,Entries!$B$3:$J$203,9)</f>
        <v/>
      </c>
      <c r="N93" s="29" t="s">
        <v>264</v>
      </c>
    </row>
    <row r="94" spans="1:14" x14ac:dyDescent="0.25">
      <c r="A94" s="7" t="s">
        <v>25</v>
      </c>
      <c r="B94" s="88" t="s">
        <v>25</v>
      </c>
      <c r="D94" s="7">
        <v>2</v>
      </c>
      <c r="E94" t="str">
        <f>VLOOKUP($A94,Entries!$B$3:$J$203,2)</f>
        <v/>
      </c>
      <c r="F94" t="str">
        <f>VLOOKUP($A94,Entries!$B$3:$J$203,3)</f>
        <v/>
      </c>
      <c r="G94" t="str">
        <f>VLOOKUP($A94,Entries!$B$3:$F$203,5)</f>
        <v/>
      </c>
      <c r="H94" s="27" t="str">
        <f t="shared" si="6"/>
        <v xml:space="preserve"> </v>
      </c>
      <c r="J94" s="7" t="str">
        <f>VLOOKUP($A94,Entries!$B$3:$G$203,6)</f>
        <v/>
      </c>
      <c r="K94" s="7" t="str">
        <f>VLOOKUP($A94,Entries!$B$3:$FH292,7)</f>
        <v/>
      </c>
      <c r="L94" s="7" t="str">
        <f>VLOOKUP($A94,Entries!$B$3:$I$203,8)</f>
        <v/>
      </c>
      <c r="M94" s="7" t="str">
        <f>VLOOKUP($A94,Entries!$B$3:$J$203,9)</f>
        <v/>
      </c>
      <c r="N94" s="29"/>
    </row>
    <row r="95" spans="1:14" x14ac:dyDescent="0.25">
      <c r="A95" s="7" t="s">
        <v>25</v>
      </c>
      <c r="B95" s="88" t="s">
        <v>25</v>
      </c>
      <c r="D95" s="7">
        <v>3</v>
      </c>
      <c r="E95" t="str">
        <f>VLOOKUP($A95,Entries!$B$3:$J$203,2)</f>
        <v/>
      </c>
      <c r="F95" t="str">
        <f>VLOOKUP($A95,Entries!$B$3:$J$203,3)</f>
        <v/>
      </c>
      <c r="G95" t="str">
        <f>VLOOKUP($A95,Entries!$B$3:$F$203,5)</f>
        <v/>
      </c>
      <c r="H95" s="27" t="str">
        <f t="shared" si="6"/>
        <v xml:space="preserve"> </v>
      </c>
      <c r="J95" s="7" t="str">
        <f>VLOOKUP($A95,Entries!$B$3:$G$203,6)</f>
        <v/>
      </c>
      <c r="K95" s="7" t="str">
        <f>VLOOKUP($A95,Entries!$B$3:$FH293,7)</f>
        <v/>
      </c>
      <c r="L95" s="7" t="str">
        <f>VLOOKUP($A95,Entries!$B$3:$I$203,8)</f>
        <v/>
      </c>
      <c r="M95" s="7" t="str">
        <f>VLOOKUP($A95,Entries!$B$3:$J$203,9)</f>
        <v/>
      </c>
      <c r="N95" s="29"/>
    </row>
    <row r="96" spans="1:14" x14ac:dyDescent="0.25">
      <c r="A96" s="7" t="s">
        <v>25</v>
      </c>
      <c r="B96" s="88" t="s">
        <v>25</v>
      </c>
      <c r="D96" s="7">
        <v>4</v>
      </c>
      <c r="E96" t="str">
        <f>VLOOKUP($A96,Entries!$B$3:$J$203,2)</f>
        <v/>
      </c>
      <c r="F96" t="str">
        <f>VLOOKUP($A96,Entries!$B$3:$J$203,3)</f>
        <v/>
      </c>
      <c r="G96" t="str">
        <f>VLOOKUP($A96,Entries!$B$3:$F$203,5)</f>
        <v/>
      </c>
      <c r="H96" s="27" t="str">
        <f t="shared" si="6"/>
        <v xml:space="preserve"> </v>
      </c>
      <c r="J96" s="7" t="str">
        <f>VLOOKUP($A96,Entries!$B$3:$G$203,6)</f>
        <v/>
      </c>
      <c r="K96" s="7" t="str">
        <f>VLOOKUP($A96,Entries!$B$3:$FH294,7)</f>
        <v/>
      </c>
      <c r="L96" s="7" t="str">
        <f>VLOOKUP($A96,Entries!$B$3:$I$203,8)</f>
        <v/>
      </c>
      <c r="M96" s="7" t="str">
        <f>VLOOKUP($A96,Entries!$B$3:$J$203,9)</f>
        <v/>
      </c>
      <c r="N96" s="29"/>
    </row>
    <row r="97" spans="1:14" x14ac:dyDescent="0.25">
      <c r="A97" s="7" t="s">
        <v>25</v>
      </c>
      <c r="B97" s="88" t="s">
        <v>25</v>
      </c>
      <c r="D97" s="7">
        <v>5</v>
      </c>
      <c r="E97" t="str">
        <f>VLOOKUP($A97,Entries!$B$3:$J$203,2)</f>
        <v/>
      </c>
      <c r="F97" t="str">
        <f>VLOOKUP($A97,Entries!$B$3:$J$203,3)</f>
        <v/>
      </c>
      <c r="G97" t="str">
        <f>VLOOKUP($A97,Entries!$B$3:$F$203,5)</f>
        <v/>
      </c>
      <c r="H97" s="27" t="str">
        <f t="shared" si="6"/>
        <v xml:space="preserve"> </v>
      </c>
      <c r="J97" s="7" t="str">
        <f>VLOOKUP($A97,Entries!$B$3:$G$203,6)</f>
        <v/>
      </c>
      <c r="K97" s="7" t="str">
        <f>VLOOKUP($A97,Entries!$B$3:$FH295,7)</f>
        <v/>
      </c>
      <c r="L97" s="7" t="str">
        <f>VLOOKUP($A97,Entries!$B$3:$I$203,8)</f>
        <v/>
      </c>
      <c r="M97" s="7" t="str">
        <f>VLOOKUP($A97,Entries!$B$3:$J$203,9)</f>
        <v/>
      </c>
      <c r="N97" s="29"/>
    </row>
    <row r="98" spans="1:14" x14ac:dyDescent="0.25">
      <c r="A98" s="7" t="s">
        <v>25</v>
      </c>
      <c r="B98" s="88" t="s">
        <v>25</v>
      </c>
      <c r="D98" s="7">
        <v>6</v>
      </c>
      <c r="E98" t="str">
        <f>VLOOKUP($A98,Entries!$B$3:$J$203,2)</f>
        <v/>
      </c>
      <c r="F98" t="str">
        <f>VLOOKUP($A98,Entries!$B$3:$J$203,3)</f>
        <v/>
      </c>
      <c r="G98" t="str">
        <f>VLOOKUP($A98,Entries!$B$3:$F$203,5)</f>
        <v/>
      </c>
      <c r="H98" s="27" t="str">
        <f t="shared" si="6"/>
        <v xml:space="preserve"> </v>
      </c>
      <c r="J98" s="7" t="str">
        <f>VLOOKUP($A98,Entries!$B$3:$G$203,6)</f>
        <v/>
      </c>
      <c r="K98" s="7" t="str">
        <f>VLOOKUP($A98,Entries!$B$3:$FH296,7)</f>
        <v/>
      </c>
      <c r="L98" s="7" t="str">
        <f>VLOOKUP($A98,Entries!$B$3:$I$203,8)</f>
        <v/>
      </c>
      <c r="M98" s="7" t="str">
        <f>VLOOKUP($A98,Entries!$B$3:$J$203,9)</f>
        <v/>
      </c>
      <c r="N98" s="29"/>
    </row>
    <row r="99" spans="1:14" x14ac:dyDescent="0.25">
      <c r="A99" s="7" t="s">
        <v>25</v>
      </c>
      <c r="B99" s="88" t="s">
        <v>25</v>
      </c>
      <c r="D99" s="7">
        <v>7</v>
      </c>
      <c r="E99" t="str">
        <f>VLOOKUP($A99,Entries!$B$3:$J$203,2)</f>
        <v/>
      </c>
      <c r="F99" t="str">
        <f>VLOOKUP($A99,Entries!$B$3:$J$203,3)</f>
        <v/>
      </c>
      <c r="G99" t="str">
        <f>VLOOKUP($A99,Entries!$B$3:$F$203,5)</f>
        <v/>
      </c>
      <c r="H99" s="27" t="str">
        <f t="shared" si="6"/>
        <v xml:space="preserve"> </v>
      </c>
      <c r="J99" s="7" t="str">
        <f>VLOOKUP($A99,Entries!$B$3:$G$203,6)</f>
        <v/>
      </c>
      <c r="K99" s="7" t="str">
        <f>VLOOKUP($A99,Entries!$B$3:$FH297,7)</f>
        <v/>
      </c>
      <c r="L99" s="7" t="str">
        <f>VLOOKUP($A99,Entries!$B$3:$I$203,8)</f>
        <v/>
      </c>
      <c r="M99" s="7" t="str">
        <f>VLOOKUP($A99,Entries!$B$3:$J$203,9)</f>
        <v/>
      </c>
      <c r="N99" s="29"/>
    </row>
    <row r="100" spans="1:14" x14ac:dyDescent="0.25">
      <c r="A100" s="7" t="s">
        <v>25</v>
      </c>
      <c r="B100" s="88" t="s">
        <v>25</v>
      </c>
      <c r="D100" s="7">
        <v>8</v>
      </c>
      <c r="E100" t="str">
        <f>VLOOKUP($A100,Entries!$B$3:$J$203,2)</f>
        <v/>
      </c>
      <c r="F100" t="str">
        <f>VLOOKUP($A100,Entries!$B$3:$J$203,3)</f>
        <v/>
      </c>
      <c r="G100" t="str">
        <f>VLOOKUP($A100,Entries!$B$3:$F$203,5)</f>
        <v/>
      </c>
      <c r="H100" s="27" t="str">
        <f t="shared" si="6"/>
        <v xml:space="preserve"> </v>
      </c>
      <c r="J100" s="7" t="str">
        <f>VLOOKUP($A100,Entries!$B$3:$G$203,6)</f>
        <v/>
      </c>
      <c r="K100" s="7" t="str">
        <f>VLOOKUP($A100,Entries!$B$3:$FH298,7)</f>
        <v/>
      </c>
      <c r="L100" s="7" t="str">
        <f>VLOOKUP($A100,Entries!$B$3:$I$203,8)</f>
        <v/>
      </c>
      <c r="M100" s="7" t="str">
        <f>VLOOKUP($A100,Entries!$B$3:$J$203,9)</f>
        <v/>
      </c>
      <c r="N100" s="29"/>
    </row>
    <row r="101" spans="1:14" x14ac:dyDescent="0.25">
      <c r="A101" s="7" t="s">
        <v>25</v>
      </c>
      <c r="B101" s="88" t="s">
        <v>25</v>
      </c>
      <c r="C101" t="s">
        <v>394</v>
      </c>
      <c r="D101" s="7">
        <v>1</v>
      </c>
      <c r="E101" t="str">
        <f>VLOOKUP($A101,Entries!$B$3:$J$203,2)</f>
        <v/>
      </c>
      <c r="F101" t="str">
        <f>VLOOKUP($A101,Entries!$B$3:$J$203,3)</f>
        <v/>
      </c>
      <c r="G101" t="str">
        <f>VLOOKUP($A101,Entries!$B$3:$F$203,5)</f>
        <v/>
      </c>
      <c r="H101" s="27" t="str">
        <f t="shared" si="5"/>
        <v xml:space="preserve"> </v>
      </c>
      <c r="I101" s="7" t="str">
        <f>IF(H101=" "," ",IF(H101&lt;N101,"CBP",IF(H101=N101,"=CBP"," ")))</f>
        <v xml:space="preserve"> </v>
      </c>
      <c r="J101" s="7" t="str">
        <f>VLOOKUP($A101,Entries!$B$3:$G$203,6)</f>
        <v/>
      </c>
      <c r="K101" s="7" t="str">
        <f>VLOOKUP($A101,Entries!$B$3:$FH299,7)</f>
        <v/>
      </c>
      <c r="L101" s="7" t="str">
        <f>VLOOKUP($A101,Entries!$B$3:$I$203,8)</f>
        <v/>
      </c>
      <c r="M101" s="7" t="str">
        <f>VLOOKUP($A101,Entries!$B$3:$J$203,9)</f>
        <v/>
      </c>
      <c r="N101" s="29">
        <v>14.6</v>
      </c>
    </row>
    <row r="102" spans="1:14" x14ac:dyDescent="0.25">
      <c r="A102" s="7" t="s">
        <v>25</v>
      </c>
      <c r="B102" s="88" t="s">
        <v>25</v>
      </c>
      <c r="D102" s="7">
        <v>2</v>
      </c>
      <c r="E102" t="str">
        <f>VLOOKUP($A102,Entries!$B$3:$J$203,2)</f>
        <v/>
      </c>
      <c r="F102" t="str">
        <f>VLOOKUP($A102,Entries!$B$3:$J$203,3)</f>
        <v/>
      </c>
      <c r="G102" t="str">
        <f>VLOOKUP($A102,Entries!$B$3:$F$203,5)</f>
        <v/>
      </c>
      <c r="H102" s="27" t="str">
        <f t="shared" si="5"/>
        <v xml:space="preserve"> </v>
      </c>
      <c r="J102" s="7" t="str">
        <f>VLOOKUP($A102,Entries!$B$3:$G$203,6)</f>
        <v/>
      </c>
      <c r="K102" s="7" t="str">
        <f>VLOOKUP($A102,Entries!$B$3:$FH300,7)</f>
        <v/>
      </c>
      <c r="L102" s="7" t="str">
        <f>VLOOKUP($A102,Entries!$B$3:$I$203,8)</f>
        <v/>
      </c>
      <c r="M102" s="7" t="str">
        <f>VLOOKUP($A102,Entries!$B$3:$J$203,9)</f>
        <v/>
      </c>
      <c r="N102" s="29"/>
    </row>
    <row r="103" spans="1:14" x14ac:dyDescent="0.25">
      <c r="A103" s="7" t="s">
        <v>25</v>
      </c>
      <c r="B103" s="88" t="s">
        <v>25</v>
      </c>
      <c r="D103" s="7">
        <v>3</v>
      </c>
      <c r="E103" t="str">
        <f>VLOOKUP($A103,Entries!$B$3:$J$203,2)</f>
        <v/>
      </c>
      <c r="F103" t="str">
        <f>VLOOKUP($A103,Entries!$B$3:$J$203,3)</f>
        <v/>
      </c>
      <c r="G103" t="str">
        <f>VLOOKUP($A103,Entries!$B$3:$F$203,5)</f>
        <v/>
      </c>
      <c r="H103" s="27" t="str">
        <f t="shared" si="5"/>
        <v xml:space="preserve"> </v>
      </c>
      <c r="J103" s="7" t="str">
        <f>VLOOKUP($A103,Entries!$B$3:$G$203,6)</f>
        <v/>
      </c>
      <c r="K103" s="7" t="str">
        <f>VLOOKUP($A103,Entries!$B$3:$FH301,7)</f>
        <v/>
      </c>
      <c r="L103" s="7" t="str">
        <f>VLOOKUP($A103,Entries!$B$3:$I$203,8)</f>
        <v/>
      </c>
      <c r="M103" s="7" t="str">
        <f>VLOOKUP($A103,Entries!$B$3:$J$203,9)</f>
        <v/>
      </c>
      <c r="N103" s="29"/>
    </row>
    <row r="104" spans="1:14" x14ac:dyDescent="0.25">
      <c r="A104" s="7" t="s">
        <v>25</v>
      </c>
      <c r="B104" s="88" t="s">
        <v>25</v>
      </c>
      <c r="D104" s="7">
        <v>4</v>
      </c>
      <c r="E104" t="str">
        <f>VLOOKUP($A104,Entries!$B$3:$J$203,2)</f>
        <v/>
      </c>
      <c r="F104" t="str">
        <f>VLOOKUP($A104,Entries!$B$3:$J$203,3)</f>
        <v/>
      </c>
      <c r="G104" t="str">
        <f>VLOOKUP($A104,Entries!$B$3:$F$203,5)</f>
        <v/>
      </c>
      <c r="H104" s="27" t="str">
        <f t="shared" si="5"/>
        <v xml:space="preserve"> </v>
      </c>
      <c r="J104" s="7" t="str">
        <f>VLOOKUP($A104,Entries!$B$3:$G$203,6)</f>
        <v/>
      </c>
      <c r="K104" s="7" t="str">
        <f>VLOOKUP($A104,Entries!$B$3:$FH302,7)</f>
        <v/>
      </c>
      <c r="L104" s="7" t="str">
        <f>VLOOKUP($A104,Entries!$B$3:$I$203,8)</f>
        <v/>
      </c>
      <c r="M104" s="7" t="str">
        <f>VLOOKUP($A104,Entries!$B$3:$J$203,9)</f>
        <v/>
      </c>
      <c r="N104" s="29"/>
    </row>
    <row r="105" spans="1:14" x14ac:dyDescent="0.25">
      <c r="A105" s="7" t="s">
        <v>25</v>
      </c>
      <c r="B105" s="88" t="s">
        <v>25</v>
      </c>
      <c r="D105" s="7">
        <v>5</v>
      </c>
      <c r="E105" t="str">
        <f>VLOOKUP($A105,Entries!$B$3:$J$203,2)</f>
        <v/>
      </c>
      <c r="F105" t="str">
        <f>VLOOKUP($A105,Entries!$B$3:$J$203,3)</f>
        <v/>
      </c>
      <c r="G105" t="str">
        <f>VLOOKUP($A105,Entries!$B$3:$F$203,5)</f>
        <v/>
      </c>
      <c r="H105" s="27" t="str">
        <f t="shared" si="5"/>
        <v xml:space="preserve"> </v>
      </c>
      <c r="J105" s="7" t="str">
        <f>VLOOKUP($A105,Entries!$B$3:$G$203,6)</f>
        <v/>
      </c>
      <c r="K105" s="7" t="str">
        <f>VLOOKUP($A105,Entries!$B$3:$FH303,7)</f>
        <v/>
      </c>
      <c r="L105" s="7" t="str">
        <f>VLOOKUP($A105,Entries!$B$3:$I$203,8)</f>
        <v/>
      </c>
      <c r="M105" s="7" t="str">
        <f>VLOOKUP($A105,Entries!$B$3:$J$203,9)</f>
        <v/>
      </c>
      <c r="N105" s="29"/>
    </row>
    <row r="106" spans="1:14" x14ac:dyDescent="0.25">
      <c r="A106" s="7" t="s">
        <v>25</v>
      </c>
      <c r="B106" s="88" t="s">
        <v>25</v>
      </c>
      <c r="D106" s="7">
        <v>6</v>
      </c>
      <c r="E106" t="str">
        <f>VLOOKUP($A106,Entries!$B$3:$J$203,2)</f>
        <v/>
      </c>
      <c r="F106" t="str">
        <f>VLOOKUP($A106,Entries!$B$3:$J$203,3)</f>
        <v/>
      </c>
      <c r="G106" t="str">
        <f>VLOOKUP($A106,Entries!$B$3:$F$203,5)</f>
        <v/>
      </c>
      <c r="H106" s="27" t="str">
        <f t="shared" si="5"/>
        <v xml:space="preserve"> </v>
      </c>
      <c r="J106" s="7" t="str">
        <f>VLOOKUP($A106,Entries!$B$3:$G$203,6)</f>
        <v/>
      </c>
      <c r="K106" s="7" t="str">
        <f>VLOOKUP($A106,Entries!$B$3:$FH304,7)</f>
        <v/>
      </c>
      <c r="L106" s="7" t="str">
        <f>VLOOKUP($A106,Entries!$B$3:$I$203,8)</f>
        <v/>
      </c>
      <c r="M106" s="7" t="str">
        <f>VLOOKUP($A106,Entries!$B$3:$J$203,9)</f>
        <v/>
      </c>
      <c r="N106" s="29"/>
    </row>
    <row r="107" spans="1:14" x14ac:dyDescent="0.25">
      <c r="A107" s="7" t="s">
        <v>25</v>
      </c>
      <c r="B107" s="88" t="s">
        <v>25</v>
      </c>
      <c r="D107" s="7">
        <v>7</v>
      </c>
      <c r="E107" t="str">
        <f>VLOOKUP($A107,Entries!$B$3:$J$203,2)</f>
        <v/>
      </c>
      <c r="F107" t="str">
        <f>VLOOKUP($A107,Entries!$B$3:$J$203,3)</f>
        <v/>
      </c>
      <c r="G107" t="str">
        <f>VLOOKUP($A107,Entries!$B$3:$F$203,5)</f>
        <v/>
      </c>
      <c r="H107" s="27" t="str">
        <f t="shared" si="5"/>
        <v xml:space="preserve"> </v>
      </c>
      <c r="J107" s="7" t="str">
        <f>VLOOKUP($A107,Entries!$B$3:$G$203,6)</f>
        <v/>
      </c>
      <c r="K107" s="7" t="str">
        <f>VLOOKUP($A107,Entries!$B$3:$FH305,7)</f>
        <v/>
      </c>
      <c r="L107" s="7" t="str">
        <f>VLOOKUP($A107,Entries!$B$3:$I$203,8)</f>
        <v/>
      </c>
      <c r="M107" s="7" t="str">
        <f>VLOOKUP($A107,Entries!$B$3:$J$203,9)</f>
        <v/>
      </c>
      <c r="N107" s="29"/>
    </row>
    <row r="108" spans="1:14" x14ac:dyDescent="0.25">
      <c r="A108" s="7" t="s">
        <v>25</v>
      </c>
      <c r="B108" s="88" t="s">
        <v>25</v>
      </c>
      <c r="D108" s="7">
        <v>8</v>
      </c>
      <c r="E108" t="str">
        <f>VLOOKUP($A108,Entries!$B$3:$J$203,2)</f>
        <v/>
      </c>
      <c r="F108" t="str">
        <f>VLOOKUP($A108,Entries!$B$3:$J$203,3)</f>
        <v/>
      </c>
      <c r="G108" t="str">
        <f>VLOOKUP($A108,Entries!$B$3:$F$203,5)</f>
        <v/>
      </c>
      <c r="H108" s="27" t="str">
        <f t="shared" si="5"/>
        <v xml:space="preserve"> </v>
      </c>
      <c r="J108" s="7" t="str">
        <f>VLOOKUP($A108,Entries!$B$3:$G$203,6)</f>
        <v/>
      </c>
      <c r="K108" s="7" t="str">
        <f>VLOOKUP($A108,Entries!$B$3:$FH306,7)</f>
        <v/>
      </c>
      <c r="L108" s="7" t="str">
        <f>VLOOKUP($A108,Entries!$B$3:$I$203,8)</f>
        <v/>
      </c>
      <c r="M108" s="7" t="str">
        <f>VLOOKUP($A108,Entries!$B$3:$J$203,9)</f>
        <v/>
      </c>
      <c r="N108" s="29"/>
    </row>
    <row r="109" spans="1:14" x14ac:dyDescent="0.25">
      <c r="A109" s="7" t="s">
        <v>25</v>
      </c>
      <c r="B109" s="88" t="s">
        <v>25</v>
      </c>
      <c r="C109" t="s">
        <v>391</v>
      </c>
      <c r="D109" s="7">
        <v>1</v>
      </c>
      <c r="E109" t="str">
        <f>VLOOKUP($A109,Entries!$B$3:$J$203,2)</f>
        <v/>
      </c>
      <c r="F109" t="str">
        <f>VLOOKUP($A109,Entries!$B$3:$J$203,3)</f>
        <v/>
      </c>
      <c r="G109" t="str">
        <f>VLOOKUP($A109,Entries!$B$3:$F$203,5)</f>
        <v/>
      </c>
      <c r="H109" s="27" t="str">
        <f t="shared" si="5"/>
        <v xml:space="preserve"> </v>
      </c>
      <c r="J109" s="7" t="str">
        <f>VLOOKUP($A109,Entries!$B$3:$G$203,6)</f>
        <v/>
      </c>
      <c r="K109" s="7" t="str">
        <f>VLOOKUP($A109,Entries!$B$3:$FH307,7)</f>
        <v/>
      </c>
      <c r="L109" s="7" t="str">
        <f>VLOOKUP($A109,Entries!$B$3:$I$203,8)</f>
        <v/>
      </c>
      <c r="M109" s="7" t="str">
        <f>VLOOKUP($A109,Entries!$B$3:$J$203,9)</f>
        <v/>
      </c>
      <c r="N109" s="29">
        <v>55.3</v>
      </c>
    </row>
    <row r="110" spans="1:14" x14ac:dyDescent="0.25">
      <c r="A110" s="7" t="s">
        <v>25</v>
      </c>
      <c r="B110" s="88" t="s">
        <v>25</v>
      </c>
      <c r="D110" s="7">
        <v>2</v>
      </c>
      <c r="E110" t="str">
        <f>VLOOKUP($A110,Entries!$B$3:$J$203,2)</f>
        <v/>
      </c>
      <c r="F110" t="str">
        <f>VLOOKUP($A110,Entries!$B$3:$J$203,3)</f>
        <v/>
      </c>
      <c r="G110" t="str">
        <f>VLOOKUP($A110,Entries!$B$3:$F$203,5)</f>
        <v/>
      </c>
      <c r="H110" s="27" t="str">
        <f t="shared" si="5"/>
        <v xml:space="preserve"> </v>
      </c>
      <c r="J110" s="7" t="str">
        <f>VLOOKUP($A110,Entries!$B$3:$G$203,6)</f>
        <v/>
      </c>
      <c r="K110" s="7" t="str">
        <f>VLOOKUP($A110,Entries!$B$3:$FH308,7)</f>
        <v/>
      </c>
      <c r="L110" s="7" t="str">
        <f>VLOOKUP($A110,Entries!$B$3:$I$203,8)</f>
        <v/>
      </c>
      <c r="M110" s="7" t="str">
        <f>VLOOKUP($A110,Entries!$B$3:$J$203,9)</f>
        <v/>
      </c>
      <c r="N110" s="29"/>
    </row>
    <row r="111" spans="1:14" x14ac:dyDescent="0.25">
      <c r="A111" s="7" t="s">
        <v>25</v>
      </c>
      <c r="B111" s="88" t="s">
        <v>25</v>
      </c>
      <c r="D111" s="7">
        <v>3</v>
      </c>
      <c r="E111" t="str">
        <f>VLOOKUP($A111,Entries!$B$3:$J$203,2)</f>
        <v/>
      </c>
      <c r="F111" t="str">
        <f>VLOOKUP($A111,Entries!$B$3:$J$203,3)</f>
        <v/>
      </c>
      <c r="G111" t="str">
        <f>VLOOKUP($A111,Entries!$B$3:$F$203,5)</f>
        <v/>
      </c>
      <c r="H111" s="27" t="str">
        <f t="shared" si="5"/>
        <v xml:space="preserve"> </v>
      </c>
      <c r="J111" s="7" t="str">
        <f>VLOOKUP($A111,Entries!$B$3:$G$203,6)</f>
        <v/>
      </c>
      <c r="K111" s="7" t="str">
        <f>VLOOKUP($A111,Entries!$B$3:$FH309,7)</f>
        <v/>
      </c>
      <c r="L111" s="7" t="str">
        <f>VLOOKUP($A111,Entries!$B$3:$I$203,8)</f>
        <v/>
      </c>
      <c r="M111" s="7" t="str">
        <f>VLOOKUP($A111,Entries!$B$3:$J$203,9)</f>
        <v/>
      </c>
      <c r="N111" s="29"/>
    </row>
    <row r="112" spans="1:14" x14ac:dyDescent="0.25">
      <c r="A112" s="7" t="s">
        <v>25</v>
      </c>
      <c r="B112" s="88" t="s">
        <v>25</v>
      </c>
      <c r="D112" s="7">
        <v>4</v>
      </c>
      <c r="E112" t="str">
        <f>VLOOKUP($A112,Entries!$B$3:$J$203,2)</f>
        <v/>
      </c>
      <c r="F112" t="str">
        <f>VLOOKUP($A112,Entries!$B$3:$J$203,3)</f>
        <v/>
      </c>
      <c r="G112" t="str">
        <f>VLOOKUP($A112,Entries!$B$3:$F$203,5)</f>
        <v/>
      </c>
      <c r="H112" s="27" t="str">
        <f t="shared" si="5"/>
        <v xml:space="preserve"> </v>
      </c>
      <c r="J112" s="7" t="str">
        <f>VLOOKUP($A112,Entries!$B$3:$G$203,6)</f>
        <v/>
      </c>
      <c r="K112" s="7" t="str">
        <f>VLOOKUP($A112,Entries!$B$3:$FH310,7)</f>
        <v/>
      </c>
      <c r="L112" s="7" t="str">
        <f>VLOOKUP($A112,Entries!$B$3:$I$203,8)</f>
        <v/>
      </c>
      <c r="M112" s="7" t="str">
        <f>VLOOKUP($A112,Entries!$B$3:$J$203,9)</f>
        <v/>
      </c>
      <c r="N112" s="29"/>
    </row>
    <row r="113" spans="1:14" x14ac:dyDescent="0.25">
      <c r="A113" s="7" t="s">
        <v>25</v>
      </c>
      <c r="B113" s="88" t="s">
        <v>25</v>
      </c>
      <c r="D113" s="7">
        <v>5</v>
      </c>
      <c r="E113" t="str">
        <f>VLOOKUP($A113,Entries!$B$3:$J$203,2)</f>
        <v/>
      </c>
      <c r="F113" t="str">
        <f>VLOOKUP($A113,Entries!$B$3:$J$203,3)</f>
        <v/>
      </c>
      <c r="G113" t="str">
        <f>VLOOKUP($A113,Entries!$B$3:$F$203,5)</f>
        <v/>
      </c>
      <c r="H113" s="27" t="str">
        <f t="shared" si="5"/>
        <v xml:space="preserve"> </v>
      </c>
      <c r="J113" s="7" t="str">
        <f>VLOOKUP($A113,Entries!$B$3:$G$203,6)</f>
        <v/>
      </c>
      <c r="K113" s="7" t="str">
        <f>VLOOKUP($A113,Entries!$B$3:$FH311,7)</f>
        <v/>
      </c>
      <c r="L113" s="7" t="str">
        <f>VLOOKUP($A113,Entries!$B$3:$I$203,8)</f>
        <v/>
      </c>
      <c r="M113" s="7" t="str">
        <f>VLOOKUP($A113,Entries!$B$3:$J$203,9)</f>
        <v/>
      </c>
      <c r="N113" s="29"/>
    </row>
    <row r="114" spans="1:14" x14ac:dyDescent="0.25">
      <c r="A114" s="7" t="s">
        <v>25</v>
      </c>
      <c r="B114" s="88" t="s">
        <v>25</v>
      </c>
      <c r="D114" s="7">
        <v>6</v>
      </c>
      <c r="E114" t="str">
        <f>VLOOKUP($A114,Entries!$B$3:$J$203,2)</f>
        <v/>
      </c>
      <c r="F114" t="str">
        <f>VLOOKUP($A114,Entries!$B$3:$J$203,3)</f>
        <v/>
      </c>
      <c r="G114" t="str">
        <f>VLOOKUP($A114,Entries!$B$3:$F$203,5)</f>
        <v/>
      </c>
      <c r="H114" s="27" t="str">
        <f t="shared" si="5"/>
        <v xml:space="preserve"> </v>
      </c>
      <c r="J114" s="7" t="str">
        <f>VLOOKUP($A114,Entries!$B$3:$G$203,6)</f>
        <v/>
      </c>
      <c r="K114" s="7" t="str">
        <f>VLOOKUP($A114,Entries!$B$3:$FH312,7)</f>
        <v/>
      </c>
      <c r="L114" s="7" t="str">
        <f>VLOOKUP($A114,Entries!$B$3:$I$203,8)</f>
        <v/>
      </c>
      <c r="M114" s="7" t="str">
        <f>VLOOKUP($A114,Entries!$B$3:$J$203,9)</f>
        <v/>
      </c>
      <c r="N114" s="29"/>
    </row>
    <row r="115" spans="1:14" x14ac:dyDescent="0.25">
      <c r="A115" s="7" t="s">
        <v>25</v>
      </c>
      <c r="B115" s="88" t="s">
        <v>25</v>
      </c>
      <c r="D115" s="7">
        <v>7</v>
      </c>
      <c r="E115" t="str">
        <f>VLOOKUP($A115,Entries!$B$3:$J$203,2)</f>
        <v/>
      </c>
      <c r="F115" t="str">
        <f>VLOOKUP($A115,Entries!$B$3:$J$203,3)</f>
        <v/>
      </c>
      <c r="G115" t="str">
        <f>VLOOKUP($A115,Entries!$B$3:$F$203,5)</f>
        <v/>
      </c>
      <c r="H115" s="27" t="str">
        <f t="shared" si="5"/>
        <v xml:space="preserve"> </v>
      </c>
      <c r="J115" s="7" t="str">
        <f>VLOOKUP($A115,Entries!$B$3:$G$203,6)</f>
        <v/>
      </c>
      <c r="K115" s="7" t="str">
        <f>VLOOKUP($A115,Entries!$B$3:$FH313,7)</f>
        <v/>
      </c>
      <c r="L115" s="7" t="str">
        <f>VLOOKUP($A115,Entries!$B$3:$I$203,8)</f>
        <v/>
      </c>
      <c r="M115" s="7" t="str">
        <f>VLOOKUP($A115,Entries!$B$3:$J$203,9)</f>
        <v/>
      </c>
      <c r="N115" s="29"/>
    </row>
    <row r="116" spans="1:14" x14ac:dyDescent="0.25">
      <c r="A116" s="7" t="s">
        <v>25</v>
      </c>
      <c r="B116" s="88" t="s">
        <v>25</v>
      </c>
      <c r="D116" s="7">
        <v>8</v>
      </c>
      <c r="E116" t="str">
        <f>VLOOKUP($A116,Entries!$B$3:$J$203,2)</f>
        <v/>
      </c>
      <c r="F116" t="str">
        <f>VLOOKUP($A116,Entries!$B$3:$J$203,3)</f>
        <v/>
      </c>
      <c r="G116" t="str">
        <f>VLOOKUP($A116,Entries!$B$3:$F$203,5)</f>
        <v/>
      </c>
      <c r="H116" s="27" t="str">
        <f t="shared" si="5"/>
        <v xml:space="preserve"> </v>
      </c>
      <c r="J116" s="7" t="str">
        <f>VLOOKUP($A116,Entries!$B$3:$G$203,6)</f>
        <v/>
      </c>
      <c r="K116" s="7" t="str">
        <f>VLOOKUP($A116,Entries!$B$3:$FH314,7)</f>
        <v/>
      </c>
      <c r="L116" s="7" t="str">
        <f>VLOOKUP($A116,Entries!$B$3:$I$203,8)</f>
        <v/>
      </c>
      <c r="M116" s="7" t="str">
        <f>VLOOKUP($A116,Entries!$B$3:$J$203,9)</f>
        <v/>
      </c>
      <c r="N116" s="29"/>
    </row>
    <row r="117" spans="1:14" x14ac:dyDescent="0.25">
      <c r="A117" s="7" t="s">
        <v>25</v>
      </c>
      <c r="B117" s="88" t="s">
        <v>25</v>
      </c>
      <c r="C117" t="s">
        <v>395</v>
      </c>
      <c r="D117" s="7">
        <v>1</v>
      </c>
      <c r="E117" t="str">
        <f>VLOOKUP($A117,Entries!$B$3:$J$203,2)</f>
        <v/>
      </c>
      <c r="F117" t="str">
        <f>VLOOKUP($A117,Entries!$B$3:$J$203,3)</f>
        <v/>
      </c>
      <c r="G117" t="str">
        <f>VLOOKUP($A117,Entries!$B$3:$F$203,5)</f>
        <v/>
      </c>
      <c r="H117" s="27" t="str">
        <f t="shared" si="5"/>
        <v xml:space="preserve"> </v>
      </c>
      <c r="J117" s="7" t="str">
        <f>VLOOKUP($A117,Entries!$B$3:$G$203,6)</f>
        <v/>
      </c>
      <c r="K117" s="7" t="str">
        <f>VLOOKUP($A117,Entries!$B$3:$FH315,7)</f>
        <v/>
      </c>
      <c r="L117" s="7" t="str">
        <f>VLOOKUP($A117,Entries!$B$3:$I$203,8)</f>
        <v/>
      </c>
      <c r="M117" s="7" t="str">
        <f>VLOOKUP($A117,Entries!$B$3:$J$203,9)</f>
        <v/>
      </c>
      <c r="N117" s="29" t="s">
        <v>385</v>
      </c>
    </row>
    <row r="118" spans="1:14" x14ac:dyDescent="0.25">
      <c r="A118" s="7" t="s">
        <v>25</v>
      </c>
      <c r="B118" s="88" t="s">
        <v>25</v>
      </c>
      <c r="D118" s="7">
        <v>2</v>
      </c>
      <c r="E118" t="str">
        <f>VLOOKUP($A118,Entries!$B$3:$J$203,2)</f>
        <v/>
      </c>
      <c r="F118" t="str">
        <f>VLOOKUP($A118,Entries!$B$3:$J$203,3)</f>
        <v/>
      </c>
      <c r="G118" t="str">
        <f>VLOOKUP($A118,Entries!$B$3:$F$203,5)</f>
        <v/>
      </c>
      <c r="H118" s="27" t="str">
        <f t="shared" si="5"/>
        <v xml:space="preserve"> </v>
      </c>
      <c r="J118" s="7" t="str">
        <f>VLOOKUP($A118,Entries!$B$3:$G$203,6)</f>
        <v/>
      </c>
      <c r="K118" s="7" t="str">
        <f>VLOOKUP($A118,Entries!$B$3:$FH316,7)</f>
        <v/>
      </c>
      <c r="L118" s="7" t="str">
        <f>VLOOKUP($A118,Entries!$B$3:$I$203,8)</f>
        <v/>
      </c>
      <c r="M118" s="7" t="str">
        <f>VLOOKUP($A118,Entries!$B$3:$J$203,9)</f>
        <v/>
      </c>
      <c r="N118" s="29"/>
    </row>
    <row r="119" spans="1:14" x14ac:dyDescent="0.25">
      <c r="A119" s="7" t="s">
        <v>25</v>
      </c>
      <c r="B119" s="88" t="s">
        <v>25</v>
      </c>
      <c r="D119" s="7">
        <v>3</v>
      </c>
      <c r="E119" t="str">
        <f>VLOOKUP($A119,Entries!$B$3:$J$203,2)</f>
        <v/>
      </c>
      <c r="F119" t="str">
        <f>VLOOKUP($A119,Entries!$B$3:$J$203,3)</f>
        <v/>
      </c>
      <c r="G119" t="str">
        <f>VLOOKUP($A119,Entries!$B$3:$F$203,5)</f>
        <v/>
      </c>
      <c r="H119" s="27" t="str">
        <f t="shared" si="5"/>
        <v xml:space="preserve"> </v>
      </c>
      <c r="J119" s="7" t="str">
        <f>VLOOKUP($A119,Entries!$B$3:$G$203,6)</f>
        <v/>
      </c>
      <c r="K119" s="7" t="str">
        <f>VLOOKUP($A119,Entries!$B$3:$FH317,7)</f>
        <v/>
      </c>
      <c r="L119" s="7" t="str">
        <f>VLOOKUP($A119,Entries!$B$3:$I$203,8)</f>
        <v/>
      </c>
      <c r="M119" s="7" t="str">
        <f>VLOOKUP($A119,Entries!$B$3:$J$203,9)</f>
        <v/>
      </c>
      <c r="N119" s="29"/>
    </row>
    <row r="120" spans="1:14" x14ac:dyDescent="0.25">
      <c r="A120" s="7" t="s">
        <v>25</v>
      </c>
      <c r="B120" s="88" t="s">
        <v>25</v>
      </c>
      <c r="D120" s="7">
        <v>4</v>
      </c>
      <c r="E120" t="str">
        <f>VLOOKUP($A120,Entries!$B$3:$J$203,2)</f>
        <v/>
      </c>
      <c r="F120" t="str">
        <f>VLOOKUP($A120,Entries!$B$3:$J$203,3)</f>
        <v/>
      </c>
      <c r="G120" t="str">
        <f>VLOOKUP($A120,Entries!$B$3:$F$203,5)</f>
        <v/>
      </c>
      <c r="H120" s="27" t="str">
        <f t="shared" si="5"/>
        <v xml:space="preserve"> </v>
      </c>
      <c r="J120" s="7" t="str">
        <f>VLOOKUP($A120,Entries!$B$3:$G$203,6)</f>
        <v/>
      </c>
      <c r="K120" s="7" t="str">
        <f>VLOOKUP($A120,Entries!$B$3:$FH318,7)</f>
        <v/>
      </c>
      <c r="L120" s="7" t="str">
        <f>VLOOKUP($A120,Entries!$B$3:$I$203,8)</f>
        <v/>
      </c>
      <c r="M120" s="7" t="str">
        <f>VLOOKUP($A120,Entries!$B$3:$J$203,9)</f>
        <v/>
      </c>
      <c r="N120" s="29"/>
    </row>
    <row r="121" spans="1:14" x14ac:dyDescent="0.25">
      <c r="A121" s="7" t="s">
        <v>25</v>
      </c>
      <c r="B121" s="88" t="s">
        <v>25</v>
      </c>
      <c r="D121" s="7">
        <v>5</v>
      </c>
      <c r="E121" t="str">
        <f>VLOOKUP($A121,Entries!$B$3:$J$203,2)</f>
        <v/>
      </c>
      <c r="F121" t="str">
        <f>VLOOKUP($A121,Entries!$B$3:$J$203,3)</f>
        <v/>
      </c>
      <c r="G121" t="str">
        <f>VLOOKUP($A121,Entries!$B$3:$F$203,5)</f>
        <v/>
      </c>
      <c r="H121" s="27" t="str">
        <f t="shared" si="5"/>
        <v xml:space="preserve"> </v>
      </c>
      <c r="J121" s="7" t="str">
        <f>VLOOKUP($A121,Entries!$B$3:$G$203,6)</f>
        <v/>
      </c>
      <c r="K121" s="7" t="str">
        <f>VLOOKUP($A121,Entries!$B$3:$FH319,7)</f>
        <v/>
      </c>
      <c r="L121" s="7" t="str">
        <f>VLOOKUP($A121,Entries!$B$3:$I$203,8)</f>
        <v/>
      </c>
      <c r="M121" s="7" t="str">
        <f>VLOOKUP($A121,Entries!$B$3:$J$203,9)</f>
        <v/>
      </c>
      <c r="N121" s="29"/>
    </row>
    <row r="122" spans="1:14" x14ac:dyDescent="0.25">
      <c r="A122" s="7" t="s">
        <v>25</v>
      </c>
      <c r="B122" s="88" t="s">
        <v>25</v>
      </c>
      <c r="D122" s="7">
        <v>6</v>
      </c>
      <c r="E122" t="str">
        <f>VLOOKUP($A122,Entries!$B$3:$J$203,2)</f>
        <v/>
      </c>
      <c r="F122" t="str">
        <f>VLOOKUP($A122,Entries!$B$3:$J$203,3)</f>
        <v/>
      </c>
      <c r="G122" t="str">
        <f>VLOOKUP($A122,Entries!$B$3:$F$203,5)</f>
        <v/>
      </c>
      <c r="H122" s="27" t="str">
        <f t="shared" si="5"/>
        <v xml:space="preserve"> </v>
      </c>
      <c r="J122" s="7" t="str">
        <f>VLOOKUP($A122,Entries!$B$3:$G$203,6)</f>
        <v/>
      </c>
      <c r="K122" s="7" t="str">
        <f>VLOOKUP($A122,Entries!$B$3:$FH320,7)</f>
        <v/>
      </c>
      <c r="L122" s="7" t="str">
        <f>VLOOKUP($A122,Entries!$B$3:$I$203,8)</f>
        <v/>
      </c>
      <c r="M122" s="7" t="str">
        <f>VLOOKUP($A122,Entries!$B$3:$J$203,9)</f>
        <v/>
      </c>
      <c r="N122" s="29"/>
    </row>
    <row r="123" spans="1:14" x14ac:dyDescent="0.25">
      <c r="A123" s="7" t="s">
        <v>25</v>
      </c>
      <c r="B123" s="88" t="s">
        <v>25</v>
      </c>
      <c r="D123" s="7">
        <v>7</v>
      </c>
      <c r="E123" t="str">
        <f>VLOOKUP($A123,Entries!$B$3:$J$203,2)</f>
        <v/>
      </c>
      <c r="F123" t="str">
        <f>VLOOKUP($A123,Entries!$B$3:$J$203,3)</f>
        <v/>
      </c>
      <c r="G123" t="str">
        <f>VLOOKUP($A123,Entries!$B$3:$F$203,5)</f>
        <v/>
      </c>
      <c r="H123" s="27" t="str">
        <f t="shared" si="5"/>
        <v xml:space="preserve"> </v>
      </c>
      <c r="J123" s="7" t="str">
        <f>VLOOKUP($A123,Entries!$B$3:$G$203,6)</f>
        <v/>
      </c>
      <c r="K123" s="7" t="str">
        <f>VLOOKUP($A123,Entries!$B$3:$FH321,7)</f>
        <v/>
      </c>
      <c r="L123" s="7" t="str">
        <f>VLOOKUP($A123,Entries!$B$3:$I$203,8)</f>
        <v/>
      </c>
      <c r="M123" s="7" t="str">
        <f>VLOOKUP($A123,Entries!$B$3:$J$203,9)</f>
        <v/>
      </c>
      <c r="N123" s="29"/>
    </row>
    <row r="124" spans="1:14" x14ac:dyDescent="0.25">
      <c r="A124" s="7" t="s">
        <v>25</v>
      </c>
      <c r="B124" s="88" t="s">
        <v>25</v>
      </c>
      <c r="D124" s="7">
        <v>8</v>
      </c>
      <c r="E124" t="str">
        <f>VLOOKUP($A124,Entries!$B$3:$J$203,2)</f>
        <v/>
      </c>
      <c r="F124" t="str">
        <f>VLOOKUP($A124,Entries!$B$3:$J$203,3)</f>
        <v/>
      </c>
      <c r="G124" t="str">
        <f>VLOOKUP($A124,Entries!$B$3:$F$203,5)</f>
        <v/>
      </c>
      <c r="H124" s="27" t="str">
        <f t="shared" si="5"/>
        <v xml:space="preserve"> </v>
      </c>
      <c r="J124" s="7" t="str">
        <f>VLOOKUP($A124,Entries!$B$3:$G$203,6)</f>
        <v/>
      </c>
      <c r="K124" s="7" t="str">
        <f>VLOOKUP($A124,Entries!$B$3:$FH322,7)</f>
        <v/>
      </c>
      <c r="L124" s="7" t="str">
        <f>VLOOKUP($A124,Entries!$B$3:$I$203,8)</f>
        <v/>
      </c>
      <c r="M124" s="7" t="str">
        <f>VLOOKUP($A124,Entries!$B$3:$J$203,9)</f>
        <v/>
      </c>
      <c r="N124" s="29"/>
    </row>
    <row r="125" spans="1:14" x14ac:dyDescent="0.25">
      <c r="A125" s="7" t="s">
        <v>25</v>
      </c>
      <c r="B125" s="88" t="s">
        <v>25</v>
      </c>
      <c r="C125" t="s">
        <v>138</v>
      </c>
      <c r="D125" s="7">
        <v>1</v>
      </c>
      <c r="E125" t="str">
        <f>VLOOKUP($A125,Entries!$B$3:$J$203,2)</f>
        <v/>
      </c>
      <c r="F125" t="str">
        <f>VLOOKUP($A125,Entries!$B$3:$J$203,3)</f>
        <v/>
      </c>
      <c r="G125" t="str">
        <f>VLOOKUP($A125,Entries!$B$3:$F$203,5)</f>
        <v/>
      </c>
      <c r="H125" s="109" t="str">
        <f t="shared" si="5"/>
        <v xml:space="preserve"> </v>
      </c>
      <c r="I125" s="109" t="str">
        <f>IF(H125=" "," ",IF(H125&gt;N125,"CBP",IF(H125=N125,"=CBP"," ")))</f>
        <v xml:space="preserve"> </v>
      </c>
      <c r="J125" s="7" t="str">
        <f>VLOOKUP($A125,Entries!$B$3:$G$203,6)</f>
        <v/>
      </c>
      <c r="K125" s="7" t="str">
        <f>VLOOKUP($A125,Entries!$B$3:$FH323,7)</f>
        <v/>
      </c>
      <c r="L125" s="7" t="str">
        <f>VLOOKUP($A125,Entries!$B$3:$I$203,8)</f>
        <v/>
      </c>
      <c r="M125" s="7" t="str">
        <f>VLOOKUP($A125,Entries!$B$3:$J$203,9)</f>
        <v/>
      </c>
      <c r="N125" s="10">
        <v>7.24</v>
      </c>
    </row>
    <row r="126" spans="1:14" x14ac:dyDescent="0.25">
      <c r="A126" s="7" t="s">
        <v>25</v>
      </c>
      <c r="B126" s="88" t="s">
        <v>25</v>
      </c>
      <c r="D126" s="7">
        <v>2</v>
      </c>
      <c r="E126" t="str">
        <f>VLOOKUP($A126,Entries!$B$3:$J$203,2)</f>
        <v/>
      </c>
      <c r="F126" t="str">
        <f>VLOOKUP($A126,Entries!$B$3:$J$203,3)</f>
        <v/>
      </c>
      <c r="G126" t="str">
        <f>VLOOKUP($A126,Entries!$B$3:$F$203,5)</f>
        <v/>
      </c>
      <c r="H126" s="109" t="str">
        <f t="shared" si="5"/>
        <v xml:space="preserve"> </v>
      </c>
      <c r="I126" s="10"/>
      <c r="J126" s="7" t="str">
        <f>VLOOKUP($A126,Entries!$B$3:$G$203,6)</f>
        <v/>
      </c>
      <c r="K126" s="7" t="str">
        <f>VLOOKUP($A126,Entries!$B$3:$FH324,7)</f>
        <v/>
      </c>
      <c r="L126" s="7" t="str">
        <f>VLOOKUP($A126,Entries!$B$3:$I$203,8)</f>
        <v/>
      </c>
      <c r="M126" s="7" t="str">
        <f>VLOOKUP($A126,Entries!$B$3:$J$203,9)</f>
        <v/>
      </c>
      <c r="N126" s="10"/>
    </row>
    <row r="127" spans="1:14" x14ac:dyDescent="0.25">
      <c r="A127" s="7" t="s">
        <v>25</v>
      </c>
      <c r="B127" s="88" t="s">
        <v>25</v>
      </c>
      <c r="D127" s="7">
        <v>3</v>
      </c>
      <c r="E127" t="str">
        <f>VLOOKUP($A127,Entries!$B$3:$J$203,2)</f>
        <v/>
      </c>
      <c r="F127" t="str">
        <f>VLOOKUP($A127,Entries!$B$3:$J$203,3)</f>
        <v/>
      </c>
      <c r="G127" t="str">
        <f>VLOOKUP($A127,Entries!$B$3:$F$203,5)</f>
        <v/>
      </c>
      <c r="H127" s="109" t="str">
        <f t="shared" si="5"/>
        <v xml:space="preserve"> </v>
      </c>
      <c r="I127" s="10"/>
      <c r="J127" s="7" t="str">
        <f>VLOOKUP($A127,Entries!$B$3:$G$203,6)</f>
        <v/>
      </c>
      <c r="K127" s="7" t="str">
        <f>VLOOKUP($A127,Entries!$B$3:$FH325,7)</f>
        <v/>
      </c>
      <c r="L127" s="7" t="str">
        <f>VLOOKUP($A127,Entries!$B$3:$I$203,8)</f>
        <v/>
      </c>
      <c r="M127" s="7" t="str">
        <f>VLOOKUP($A127,Entries!$B$3:$J$203,9)</f>
        <v/>
      </c>
      <c r="N127" s="10"/>
    </row>
    <row r="128" spans="1:14" x14ac:dyDescent="0.25">
      <c r="A128" s="7" t="s">
        <v>25</v>
      </c>
      <c r="B128" s="88" t="s">
        <v>25</v>
      </c>
      <c r="D128" s="7">
        <v>4</v>
      </c>
      <c r="E128" t="str">
        <f>VLOOKUP($A128,Entries!$B$3:$J$203,2)</f>
        <v/>
      </c>
      <c r="F128" t="str">
        <f>VLOOKUP($A128,Entries!$B$3:$J$203,3)</f>
        <v/>
      </c>
      <c r="G128" t="str">
        <f>VLOOKUP($A128,Entries!$B$3:$F$203,5)</f>
        <v/>
      </c>
      <c r="H128" s="109" t="str">
        <f t="shared" si="5"/>
        <v xml:space="preserve"> </v>
      </c>
      <c r="I128" s="10"/>
      <c r="J128" s="7" t="str">
        <f>VLOOKUP($A128,Entries!$B$3:$G$203,6)</f>
        <v/>
      </c>
      <c r="K128" s="7" t="str">
        <f>VLOOKUP($A128,Entries!$B$3:$FH326,7)</f>
        <v/>
      </c>
      <c r="L128" s="7" t="str">
        <f>VLOOKUP($A128,Entries!$B$3:$I$203,8)</f>
        <v/>
      </c>
      <c r="M128" s="7" t="str">
        <f>VLOOKUP($A128,Entries!$B$3:$J$203,9)</f>
        <v/>
      </c>
      <c r="N128" s="10"/>
    </row>
    <row r="129" spans="1:14" x14ac:dyDescent="0.25">
      <c r="A129" s="7" t="s">
        <v>25</v>
      </c>
      <c r="B129" s="88" t="s">
        <v>25</v>
      </c>
      <c r="D129" s="7">
        <v>5</v>
      </c>
      <c r="E129" t="str">
        <f>VLOOKUP($A129,Entries!$B$3:$J$203,2)</f>
        <v/>
      </c>
      <c r="F129" t="str">
        <f>VLOOKUP($A129,Entries!$B$3:$J$203,3)</f>
        <v/>
      </c>
      <c r="G129" t="str">
        <f>VLOOKUP($A129,Entries!$B$3:$F$203,5)</f>
        <v/>
      </c>
      <c r="H129" s="109" t="str">
        <f t="shared" si="5"/>
        <v xml:space="preserve"> </v>
      </c>
      <c r="I129" s="10"/>
      <c r="J129" s="7" t="str">
        <f>VLOOKUP($A129,Entries!$B$3:$G$203,6)</f>
        <v/>
      </c>
      <c r="K129" s="7" t="str">
        <f>VLOOKUP($A129,Entries!$B$3:$FH327,7)</f>
        <v/>
      </c>
      <c r="L129" s="7" t="str">
        <f>VLOOKUP($A129,Entries!$B$3:$I$203,8)</f>
        <v/>
      </c>
      <c r="M129" s="7" t="str">
        <f>VLOOKUP($A129,Entries!$B$3:$J$203,9)</f>
        <v/>
      </c>
      <c r="N129" s="10"/>
    </row>
    <row r="130" spans="1:14" x14ac:dyDescent="0.25">
      <c r="A130" s="7" t="s">
        <v>25</v>
      </c>
      <c r="B130" s="88" t="s">
        <v>25</v>
      </c>
      <c r="D130" s="7">
        <v>6</v>
      </c>
      <c r="E130" t="str">
        <f>VLOOKUP($A130,Entries!$B$3:$J$203,2)</f>
        <v/>
      </c>
      <c r="F130" t="str">
        <f>VLOOKUP($A130,Entries!$B$3:$J$203,3)</f>
        <v/>
      </c>
      <c r="G130" t="str">
        <f>VLOOKUP($A130,Entries!$B$3:$F$203,5)</f>
        <v/>
      </c>
      <c r="H130" s="109" t="str">
        <f t="shared" si="5"/>
        <v xml:space="preserve"> </v>
      </c>
      <c r="I130" s="10"/>
      <c r="J130" s="7" t="str">
        <f>VLOOKUP($A130,Entries!$B$3:$G$203,6)</f>
        <v/>
      </c>
      <c r="K130" s="7" t="str">
        <f>VLOOKUP($A130,Entries!$B$3:$FH328,7)</f>
        <v/>
      </c>
      <c r="L130" s="7" t="str">
        <f>VLOOKUP($A130,Entries!$B$3:$I$203,8)</f>
        <v/>
      </c>
      <c r="M130" s="7" t="str">
        <f>VLOOKUP($A130,Entries!$B$3:$J$203,9)</f>
        <v/>
      </c>
      <c r="N130" s="10"/>
    </row>
    <row r="131" spans="1:14" x14ac:dyDescent="0.25">
      <c r="A131" s="7" t="s">
        <v>25</v>
      </c>
      <c r="B131" s="88" t="s">
        <v>25</v>
      </c>
      <c r="D131" s="7">
        <v>7</v>
      </c>
      <c r="E131" t="str">
        <f>VLOOKUP($A131,Entries!$B$3:$J$203,2)</f>
        <v/>
      </c>
      <c r="F131" t="str">
        <f>VLOOKUP($A131,Entries!$B$3:$J$203,3)</f>
        <v/>
      </c>
      <c r="G131" t="str">
        <f>VLOOKUP($A131,Entries!$B$3:$F$203,5)</f>
        <v/>
      </c>
      <c r="H131" s="109" t="str">
        <f t="shared" si="5"/>
        <v xml:space="preserve"> </v>
      </c>
      <c r="I131" s="10"/>
      <c r="J131" s="7" t="str">
        <f>VLOOKUP($A131,Entries!$B$3:$G$203,6)</f>
        <v/>
      </c>
      <c r="K131" s="7" t="str">
        <f>VLOOKUP($A131,Entries!$B$3:$FH329,7)</f>
        <v/>
      </c>
      <c r="L131" s="7" t="str">
        <f>VLOOKUP($A131,Entries!$B$3:$I$203,8)</f>
        <v/>
      </c>
      <c r="M131" s="7" t="str">
        <f>VLOOKUP($A131,Entries!$B$3:$J$203,9)</f>
        <v/>
      </c>
      <c r="N131" s="10"/>
    </row>
    <row r="132" spans="1:14" x14ac:dyDescent="0.25">
      <c r="A132" s="7" t="s">
        <v>25</v>
      </c>
      <c r="B132" s="88" t="s">
        <v>25</v>
      </c>
      <c r="D132" s="7">
        <v>8</v>
      </c>
      <c r="E132" t="str">
        <f>VLOOKUP($A132,Entries!$B$3:$J$203,2)</f>
        <v/>
      </c>
      <c r="F132" t="str">
        <f>VLOOKUP($A132,Entries!$B$3:$J$203,3)</f>
        <v/>
      </c>
      <c r="G132" t="str">
        <f>VLOOKUP($A132,Entries!$B$3:$F$203,5)</f>
        <v/>
      </c>
      <c r="H132" s="109" t="str">
        <f t="shared" si="5"/>
        <v xml:space="preserve"> </v>
      </c>
      <c r="I132" s="10"/>
      <c r="J132" s="7" t="str">
        <f>VLOOKUP($A132,Entries!$B$3:$G$203,6)</f>
        <v/>
      </c>
      <c r="K132" s="7" t="str">
        <f>VLOOKUP($A132,Entries!$B$3:$FH330,7)</f>
        <v/>
      </c>
      <c r="L132" s="7" t="str">
        <f>VLOOKUP($A132,Entries!$B$3:$I$203,8)</f>
        <v/>
      </c>
      <c r="M132" s="7" t="str">
        <f>VLOOKUP($A132,Entries!$B$3:$J$203,9)</f>
        <v/>
      </c>
      <c r="N132" s="10"/>
    </row>
    <row r="133" spans="1:14" x14ac:dyDescent="0.25">
      <c r="A133" s="7" t="s">
        <v>25</v>
      </c>
      <c r="B133" s="88" t="s">
        <v>25</v>
      </c>
      <c r="C133" t="s">
        <v>81</v>
      </c>
      <c r="D133" s="7">
        <v>1</v>
      </c>
      <c r="E133" t="str">
        <f>VLOOKUP($A133,Entries!$B$3:$J$203,2)</f>
        <v/>
      </c>
      <c r="F133" t="str">
        <f>VLOOKUP($A133,Entries!$B$3:$J$203,3)</f>
        <v/>
      </c>
      <c r="G133" t="str">
        <f>VLOOKUP($A133,Entries!$B$3:$F$203,5)</f>
        <v/>
      </c>
      <c r="H133" s="109" t="str">
        <f t="shared" si="5"/>
        <v xml:space="preserve"> </v>
      </c>
      <c r="I133" s="109" t="str">
        <f>IF(H133=" "," ",IF(H133&gt;N133,"CBP",IF(H133=N133,"=CBP"," ")))</f>
        <v xml:space="preserve"> </v>
      </c>
      <c r="J133" s="7" t="str">
        <f>VLOOKUP($A133,Entries!$B$3:$G$203,6)</f>
        <v/>
      </c>
      <c r="K133" s="7" t="str">
        <f>VLOOKUP($A133,Entries!$B$3:$FH331,7)</f>
        <v/>
      </c>
      <c r="L133" s="7" t="str">
        <f>VLOOKUP($A133,Entries!$B$3:$I$203,8)</f>
        <v/>
      </c>
      <c r="M133" s="7" t="str">
        <f>VLOOKUP($A133,Entries!$B$3:$J$203,9)</f>
        <v/>
      </c>
      <c r="N133" s="10">
        <v>14.18</v>
      </c>
    </row>
    <row r="134" spans="1:14" x14ac:dyDescent="0.25">
      <c r="A134" s="7" t="s">
        <v>25</v>
      </c>
      <c r="B134" s="88" t="s">
        <v>25</v>
      </c>
      <c r="D134" s="7">
        <v>2</v>
      </c>
      <c r="E134" t="str">
        <f>VLOOKUP($A134,Entries!$B$3:$J$203,2)</f>
        <v/>
      </c>
      <c r="F134" t="str">
        <f>VLOOKUP($A134,Entries!$B$3:$J$203,3)</f>
        <v/>
      </c>
      <c r="G134" t="str">
        <f>VLOOKUP($A134,Entries!$B$3:$F$203,5)</f>
        <v/>
      </c>
      <c r="H134" s="109" t="str">
        <f t="shared" si="5"/>
        <v xml:space="preserve"> </v>
      </c>
      <c r="I134" s="10"/>
      <c r="J134" s="7" t="str">
        <f>VLOOKUP($A134,Entries!$B$3:$G$203,6)</f>
        <v/>
      </c>
      <c r="K134" s="7" t="str">
        <f>VLOOKUP($A134,Entries!$B$3:$FH332,7)</f>
        <v/>
      </c>
      <c r="L134" s="7" t="str">
        <f>VLOOKUP($A134,Entries!$B$3:$I$203,8)</f>
        <v/>
      </c>
      <c r="M134" s="7" t="str">
        <f>VLOOKUP($A134,Entries!$B$3:$J$203,9)</f>
        <v/>
      </c>
      <c r="N134" s="10"/>
    </row>
    <row r="135" spans="1:14" x14ac:dyDescent="0.25">
      <c r="A135" s="7" t="s">
        <v>25</v>
      </c>
      <c r="B135" s="88" t="s">
        <v>25</v>
      </c>
      <c r="D135" s="7">
        <v>3</v>
      </c>
      <c r="E135" t="str">
        <f>VLOOKUP($A135,Entries!$B$3:$J$203,2)</f>
        <v/>
      </c>
      <c r="F135" t="str">
        <f>VLOOKUP($A135,Entries!$B$3:$J$203,3)</f>
        <v/>
      </c>
      <c r="G135" t="str">
        <f>VLOOKUP($A135,Entries!$B$3:$F$203,5)</f>
        <v/>
      </c>
      <c r="H135" s="109" t="str">
        <f t="shared" si="5"/>
        <v xml:space="preserve"> </v>
      </c>
      <c r="I135" s="10"/>
      <c r="J135" s="7" t="str">
        <f>VLOOKUP($A135,Entries!$B$3:$G$203,6)</f>
        <v/>
      </c>
      <c r="K135" s="7" t="str">
        <f>VLOOKUP($A135,Entries!$B$3:$FH333,7)</f>
        <v/>
      </c>
      <c r="L135" s="7" t="str">
        <f>VLOOKUP($A135,Entries!$B$3:$I$203,8)</f>
        <v/>
      </c>
      <c r="M135" s="7" t="str">
        <f>VLOOKUP($A135,Entries!$B$3:$J$203,9)</f>
        <v/>
      </c>
      <c r="N135" s="10"/>
    </row>
    <row r="136" spans="1:14" x14ac:dyDescent="0.25">
      <c r="A136" s="7" t="s">
        <v>25</v>
      </c>
      <c r="B136" s="88" t="s">
        <v>25</v>
      </c>
      <c r="D136" s="7">
        <v>4</v>
      </c>
      <c r="E136" t="str">
        <f>VLOOKUP($A136,Entries!$B$3:$J$203,2)</f>
        <v/>
      </c>
      <c r="F136" t="str">
        <f>VLOOKUP($A136,Entries!$B$3:$J$203,3)</f>
        <v/>
      </c>
      <c r="G136" t="str">
        <f>VLOOKUP($A136,Entries!$B$3:$F$203,5)</f>
        <v/>
      </c>
      <c r="H136" s="109" t="str">
        <f t="shared" si="5"/>
        <v xml:space="preserve"> </v>
      </c>
      <c r="I136" s="10"/>
      <c r="J136" s="7" t="str">
        <f>VLOOKUP($A136,Entries!$B$3:$G$203,6)</f>
        <v/>
      </c>
      <c r="K136" s="7" t="str">
        <f>VLOOKUP($A136,Entries!$B$3:$FH334,7)</f>
        <v/>
      </c>
      <c r="L136" s="7" t="str">
        <f>VLOOKUP($A136,Entries!$B$3:$I$203,8)</f>
        <v/>
      </c>
      <c r="M136" s="7" t="str">
        <f>VLOOKUP($A136,Entries!$B$3:$J$203,9)</f>
        <v/>
      </c>
      <c r="N136" s="10"/>
    </row>
    <row r="137" spans="1:14" x14ac:dyDescent="0.25">
      <c r="A137" s="7" t="s">
        <v>25</v>
      </c>
      <c r="B137" s="88" t="s">
        <v>25</v>
      </c>
      <c r="D137" s="7">
        <v>5</v>
      </c>
      <c r="E137" t="str">
        <f>VLOOKUP($A137,Entries!$B$3:$J$203,2)</f>
        <v/>
      </c>
      <c r="F137" t="str">
        <f>VLOOKUP($A137,Entries!$B$3:$J$203,3)</f>
        <v/>
      </c>
      <c r="G137" t="str">
        <f>VLOOKUP($A137,Entries!$B$3:$F$203,5)</f>
        <v/>
      </c>
      <c r="H137" s="109" t="str">
        <f t="shared" si="5"/>
        <v xml:space="preserve"> </v>
      </c>
      <c r="I137" s="10"/>
      <c r="J137" s="7" t="str">
        <f>VLOOKUP($A137,Entries!$B$3:$G$203,6)</f>
        <v/>
      </c>
      <c r="K137" s="7" t="str">
        <f>VLOOKUP($A137,Entries!$B$3:$FH335,7)</f>
        <v/>
      </c>
      <c r="L137" s="7" t="str">
        <f>VLOOKUP($A137,Entries!$B$3:$I$203,8)</f>
        <v/>
      </c>
      <c r="M137" s="7" t="str">
        <f>VLOOKUP($A137,Entries!$B$3:$J$203,9)</f>
        <v/>
      </c>
      <c r="N137" s="10"/>
    </row>
    <row r="138" spans="1:14" x14ac:dyDescent="0.25">
      <c r="A138" s="7" t="s">
        <v>25</v>
      </c>
      <c r="B138" s="88" t="s">
        <v>25</v>
      </c>
      <c r="D138" s="7">
        <v>6</v>
      </c>
      <c r="E138" t="str">
        <f>VLOOKUP($A138,Entries!$B$3:$J$203,2)</f>
        <v/>
      </c>
      <c r="F138" t="str">
        <f>VLOOKUP($A138,Entries!$B$3:$J$203,3)</f>
        <v/>
      </c>
      <c r="G138" t="str">
        <f>VLOOKUP($A138,Entries!$B$3:$F$203,5)</f>
        <v/>
      </c>
      <c r="H138" s="109" t="str">
        <f t="shared" si="5"/>
        <v xml:space="preserve"> </v>
      </c>
      <c r="I138" s="10"/>
      <c r="J138" s="7" t="str">
        <f>VLOOKUP($A138,Entries!$B$3:$G$203,6)</f>
        <v/>
      </c>
      <c r="K138" s="7" t="str">
        <f>VLOOKUP($A138,Entries!$B$3:$FH336,7)</f>
        <v/>
      </c>
      <c r="L138" s="7" t="str">
        <f>VLOOKUP($A138,Entries!$B$3:$I$203,8)</f>
        <v/>
      </c>
      <c r="M138" s="7" t="str">
        <f>VLOOKUP($A138,Entries!$B$3:$J$203,9)</f>
        <v/>
      </c>
      <c r="N138" s="10"/>
    </row>
    <row r="139" spans="1:14" x14ac:dyDescent="0.25">
      <c r="A139" s="7" t="s">
        <v>25</v>
      </c>
      <c r="B139" s="88" t="s">
        <v>25</v>
      </c>
      <c r="D139" s="7">
        <v>7</v>
      </c>
      <c r="E139" t="str">
        <f>VLOOKUP($A139,Entries!$B$3:$J$203,2)</f>
        <v/>
      </c>
      <c r="F139" t="str">
        <f>VLOOKUP($A139,Entries!$B$3:$J$203,3)</f>
        <v/>
      </c>
      <c r="G139" t="str">
        <f>VLOOKUP($A139,Entries!$B$3:$F$203,5)</f>
        <v/>
      </c>
      <c r="H139" s="109" t="str">
        <f t="shared" si="5"/>
        <v xml:space="preserve"> </v>
      </c>
      <c r="I139" s="10"/>
      <c r="J139" s="7" t="str">
        <f>VLOOKUP($A139,Entries!$B$3:$G$203,6)</f>
        <v/>
      </c>
      <c r="K139" s="7" t="str">
        <f>VLOOKUP($A139,Entries!$B$3:$FH337,7)</f>
        <v/>
      </c>
      <c r="L139" s="7" t="str">
        <f>VLOOKUP($A139,Entries!$B$3:$I$203,8)</f>
        <v/>
      </c>
      <c r="M139" s="7" t="str">
        <f>VLOOKUP($A139,Entries!$B$3:$J$203,9)</f>
        <v/>
      </c>
      <c r="N139" s="10"/>
    </row>
    <row r="140" spans="1:14" x14ac:dyDescent="0.25">
      <c r="A140" s="7" t="s">
        <v>25</v>
      </c>
      <c r="B140" s="88" t="s">
        <v>25</v>
      </c>
      <c r="D140" s="7">
        <v>8</v>
      </c>
      <c r="E140" t="str">
        <f>VLOOKUP($A140,Entries!$B$3:$J$203,2)</f>
        <v/>
      </c>
      <c r="F140" t="str">
        <f>VLOOKUP($A140,Entries!$B$3:$J$203,3)</f>
        <v/>
      </c>
      <c r="G140" t="str">
        <f>VLOOKUP($A140,Entries!$B$3:$F$203,5)</f>
        <v/>
      </c>
      <c r="H140" s="109" t="str">
        <f t="shared" si="5"/>
        <v xml:space="preserve"> </v>
      </c>
      <c r="I140" s="10"/>
      <c r="J140" s="7" t="str">
        <f>VLOOKUP($A140,Entries!$B$3:$G$203,6)</f>
        <v/>
      </c>
      <c r="K140" s="7" t="str">
        <f>VLOOKUP($A140,Entries!$B$3:$FH338,7)</f>
        <v/>
      </c>
      <c r="L140" s="7" t="str">
        <f>VLOOKUP($A140,Entries!$B$3:$I$203,8)</f>
        <v/>
      </c>
      <c r="M140" s="7" t="str">
        <f>VLOOKUP($A140,Entries!$B$3:$J$203,9)</f>
        <v/>
      </c>
      <c r="N140" s="10"/>
    </row>
    <row r="141" spans="1:14" x14ac:dyDescent="0.25">
      <c r="A141" s="7">
        <v>54</v>
      </c>
      <c r="B141" s="88">
        <v>1.3</v>
      </c>
      <c r="C141" t="s">
        <v>79</v>
      </c>
      <c r="D141" s="7">
        <v>1</v>
      </c>
      <c r="E141" t="str">
        <f>VLOOKUP($A141,Entries!$B$3:$J$203,2)</f>
        <v>Zane</v>
      </c>
      <c r="F141" t="str">
        <f>VLOOKUP($A141,Entries!$B$3:$J$203,3)</f>
        <v>Landell</v>
      </c>
      <c r="G141" t="str">
        <f>VLOOKUP($A141,Entries!$B$3:$F$203,5)</f>
        <v>Royal Hospital School</v>
      </c>
      <c r="H141" s="109">
        <f t="shared" si="5"/>
        <v>1.3</v>
      </c>
      <c r="I141" s="109" t="str">
        <f>IF(H141=" "," ",IF(H141&gt;N141,"CBP",IF(H141=N141,"=CBP"," ")))</f>
        <v xml:space="preserve"> </v>
      </c>
      <c r="J141" s="7" t="str">
        <f>VLOOKUP($A141,Entries!$B$3:$G$203,6)</f>
        <v>c</v>
      </c>
      <c r="K141" s="7" t="str">
        <f>VLOOKUP($A141,Entries!$B$3:$FH339,7)</f>
        <v>s</v>
      </c>
      <c r="L141" s="7" t="str">
        <f>VLOOKUP($A141,Entries!$B$3:$I$203,8)</f>
        <v>Royal Hospital School</v>
      </c>
      <c r="M141" s="7">
        <f>VLOOKUP($A141,Entries!$B$3:$J$203,9)</f>
        <v>0</v>
      </c>
      <c r="N141" s="10">
        <v>2.0499999999999998</v>
      </c>
    </row>
    <row r="142" spans="1:14" x14ac:dyDescent="0.25">
      <c r="A142" s="7" t="s">
        <v>25</v>
      </c>
      <c r="B142" s="88" t="s">
        <v>25</v>
      </c>
      <c r="D142" s="7">
        <v>2</v>
      </c>
      <c r="E142" t="str">
        <f>VLOOKUP($A142,Entries!$B$3:$J$203,2)</f>
        <v/>
      </c>
      <c r="F142" t="str">
        <f>VLOOKUP($A142,Entries!$B$3:$J$203,3)</f>
        <v/>
      </c>
      <c r="G142" t="str">
        <f>VLOOKUP($A142,Entries!$B$3:$F$203,5)</f>
        <v/>
      </c>
      <c r="H142" s="109" t="str">
        <f t="shared" si="5"/>
        <v xml:space="preserve"> </v>
      </c>
      <c r="I142" s="10"/>
      <c r="J142" s="7" t="str">
        <f>VLOOKUP($A142,Entries!$B$3:$G$203,6)</f>
        <v/>
      </c>
      <c r="K142" s="7" t="str">
        <f>VLOOKUP($A142,Entries!$B$3:$FH340,7)</f>
        <v/>
      </c>
      <c r="L142" s="7" t="str">
        <f>VLOOKUP($A142,Entries!$B$3:$I$203,8)</f>
        <v/>
      </c>
      <c r="M142" s="7" t="str">
        <f>VLOOKUP($A142,Entries!$B$3:$J$203,9)</f>
        <v/>
      </c>
      <c r="N142" s="10"/>
    </row>
    <row r="143" spans="1:14" x14ac:dyDescent="0.25">
      <c r="A143" s="7" t="s">
        <v>25</v>
      </c>
      <c r="B143" s="88" t="s">
        <v>25</v>
      </c>
      <c r="D143" s="7">
        <v>3</v>
      </c>
      <c r="E143" t="str">
        <f>VLOOKUP($A143,Entries!$B$3:$J$203,2)</f>
        <v/>
      </c>
      <c r="F143" t="str">
        <f>VLOOKUP($A143,Entries!$B$3:$J$203,3)</f>
        <v/>
      </c>
      <c r="G143" t="str">
        <f>VLOOKUP($A143,Entries!$B$3:$F$203,5)</f>
        <v/>
      </c>
      <c r="H143" s="109" t="str">
        <f t="shared" si="5"/>
        <v xml:space="preserve"> </v>
      </c>
      <c r="I143" s="10"/>
      <c r="J143" s="7" t="str">
        <f>VLOOKUP($A143,Entries!$B$3:$G$203,6)</f>
        <v/>
      </c>
      <c r="K143" s="7" t="str">
        <f>VLOOKUP($A143,Entries!$B$3:$FH341,7)</f>
        <v/>
      </c>
      <c r="L143" s="7" t="str">
        <f>VLOOKUP($A143,Entries!$B$3:$I$203,8)</f>
        <v/>
      </c>
      <c r="M143" s="7" t="str">
        <f>VLOOKUP($A143,Entries!$B$3:$J$203,9)</f>
        <v/>
      </c>
      <c r="N143" s="10"/>
    </row>
    <row r="144" spans="1:14" x14ac:dyDescent="0.25">
      <c r="A144" s="7" t="s">
        <v>25</v>
      </c>
      <c r="B144" s="88" t="s">
        <v>25</v>
      </c>
      <c r="D144" s="7">
        <v>4</v>
      </c>
      <c r="E144" t="str">
        <f>VLOOKUP($A144,Entries!$B$3:$J$203,2)</f>
        <v/>
      </c>
      <c r="F144" t="str">
        <f>VLOOKUP($A144,Entries!$B$3:$J$203,3)</f>
        <v/>
      </c>
      <c r="G144" t="str">
        <f>VLOOKUP($A144,Entries!$B$3:$F$203,5)</f>
        <v/>
      </c>
      <c r="H144" s="109" t="str">
        <f t="shared" si="5"/>
        <v xml:space="preserve"> </v>
      </c>
      <c r="I144" s="10"/>
      <c r="J144" s="7" t="str">
        <f>VLOOKUP($A144,Entries!$B$3:$G$203,6)</f>
        <v/>
      </c>
      <c r="K144" s="7" t="str">
        <f>VLOOKUP($A144,Entries!$B$3:$FH342,7)</f>
        <v/>
      </c>
      <c r="L144" s="7" t="str">
        <f>VLOOKUP($A144,Entries!$B$3:$I$203,8)</f>
        <v/>
      </c>
      <c r="M144" s="7" t="str">
        <f>VLOOKUP($A144,Entries!$B$3:$J$203,9)</f>
        <v/>
      </c>
      <c r="N144" s="10"/>
    </row>
    <row r="145" spans="1:14" x14ac:dyDescent="0.25">
      <c r="A145" s="7" t="s">
        <v>25</v>
      </c>
      <c r="B145" s="88" t="s">
        <v>25</v>
      </c>
      <c r="D145" s="7">
        <v>5</v>
      </c>
      <c r="E145" t="str">
        <f>VLOOKUP($A145,Entries!$B$3:$J$203,2)</f>
        <v/>
      </c>
      <c r="F145" t="str">
        <f>VLOOKUP($A145,Entries!$B$3:$J$203,3)</f>
        <v/>
      </c>
      <c r="G145" t="str">
        <f>VLOOKUP($A145,Entries!$B$3:$F$203,5)</f>
        <v/>
      </c>
      <c r="H145" s="109" t="str">
        <f t="shared" si="5"/>
        <v xml:space="preserve"> </v>
      </c>
      <c r="I145" s="10"/>
      <c r="J145" s="7" t="str">
        <f>VLOOKUP($A145,Entries!$B$3:$G$203,6)</f>
        <v/>
      </c>
      <c r="K145" s="7" t="str">
        <f>VLOOKUP($A145,Entries!$B$3:$FH343,7)</f>
        <v/>
      </c>
      <c r="L145" s="7" t="str">
        <f>VLOOKUP($A145,Entries!$B$3:$I$203,8)</f>
        <v/>
      </c>
      <c r="M145" s="7" t="str">
        <f>VLOOKUP($A145,Entries!$B$3:$J$203,9)</f>
        <v/>
      </c>
      <c r="N145" s="10"/>
    </row>
    <row r="146" spans="1:14" x14ac:dyDescent="0.25">
      <c r="A146" s="7" t="s">
        <v>25</v>
      </c>
      <c r="B146" s="88" t="s">
        <v>25</v>
      </c>
      <c r="D146" s="7">
        <v>6</v>
      </c>
      <c r="E146" t="str">
        <f>VLOOKUP($A146,Entries!$B$3:$J$203,2)</f>
        <v/>
      </c>
      <c r="F146" t="str">
        <f>VLOOKUP($A146,Entries!$B$3:$J$203,3)</f>
        <v/>
      </c>
      <c r="G146" t="str">
        <f>VLOOKUP($A146,Entries!$B$3:$F$203,5)</f>
        <v/>
      </c>
      <c r="H146" s="109" t="str">
        <f t="shared" si="5"/>
        <v xml:space="preserve"> </v>
      </c>
      <c r="I146" s="10"/>
      <c r="J146" s="7" t="str">
        <f>VLOOKUP($A146,Entries!$B$3:$G$203,6)</f>
        <v/>
      </c>
      <c r="K146" s="7" t="str">
        <f>VLOOKUP($A146,Entries!$B$3:$FH344,7)</f>
        <v/>
      </c>
      <c r="L146" s="7" t="str">
        <f>VLOOKUP($A146,Entries!$B$3:$I$203,8)</f>
        <v/>
      </c>
      <c r="M146" s="7" t="str">
        <f>VLOOKUP($A146,Entries!$B$3:$J$203,9)</f>
        <v/>
      </c>
      <c r="N146" s="10"/>
    </row>
    <row r="147" spans="1:14" x14ac:dyDescent="0.25">
      <c r="A147" s="7" t="s">
        <v>25</v>
      </c>
      <c r="B147" s="88" t="s">
        <v>25</v>
      </c>
      <c r="D147" s="7">
        <v>7</v>
      </c>
      <c r="E147" t="str">
        <f>VLOOKUP($A147,Entries!$B$3:$J$203,2)</f>
        <v/>
      </c>
      <c r="F147" t="str">
        <f>VLOOKUP($A147,Entries!$B$3:$J$203,3)</f>
        <v/>
      </c>
      <c r="G147" t="str">
        <f>VLOOKUP($A147,Entries!$B$3:$F$203,5)</f>
        <v/>
      </c>
      <c r="H147" s="109" t="str">
        <f t="shared" si="5"/>
        <v xml:space="preserve"> </v>
      </c>
      <c r="I147" s="10"/>
      <c r="J147" s="7" t="str">
        <f>VLOOKUP($A147,Entries!$B$3:$G$203,6)</f>
        <v/>
      </c>
      <c r="K147" s="7" t="str">
        <f>VLOOKUP($A147,Entries!$B$3:$FH345,7)</f>
        <v/>
      </c>
      <c r="L147" s="7" t="str">
        <f>VLOOKUP($A147,Entries!$B$3:$I$203,8)</f>
        <v/>
      </c>
      <c r="M147" s="7" t="str">
        <f>VLOOKUP($A147,Entries!$B$3:$J$203,9)</f>
        <v/>
      </c>
      <c r="N147" s="10"/>
    </row>
    <row r="148" spans="1:14" x14ac:dyDescent="0.25">
      <c r="A148" s="7" t="s">
        <v>25</v>
      </c>
      <c r="B148" s="88" t="s">
        <v>25</v>
      </c>
      <c r="D148" s="7">
        <v>8</v>
      </c>
      <c r="E148" t="str">
        <f>VLOOKUP($A148,Entries!$B$3:$J$203,2)</f>
        <v/>
      </c>
      <c r="F148" t="str">
        <f>VLOOKUP($A148,Entries!$B$3:$J$203,3)</f>
        <v/>
      </c>
      <c r="G148" t="str">
        <f>VLOOKUP($A148,Entries!$B$3:$F$203,5)</f>
        <v/>
      </c>
      <c r="H148" s="109" t="str">
        <f t="shared" si="5"/>
        <v xml:space="preserve"> </v>
      </c>
      <c r="I148" s="10"/>
      <c r="J148" s="7" t="str">
        <f>VLOOKUP($A148,Entries!$B$3:$G$203,6)</f>
        <v/>
      </c>
      <c r="K148" s="7" t="str">
        <f>VLOOKUP($A148,Entries!$B$3:$FH346,7)</f>
        <v/>
      </c>
      <c r="L148" s="7" t="str">
        <f>VLOOKUP($A148,Entries!$B$3:$I$203,8)</f>
        <v/>
      </c>
      <c r="M148" s="7" t="str">
        <f>VLOOKUP($A148,Entries!$B$3:$J$203,9)</f>
        <v/>
      </c>
      <c r="N148" s="10"/>
    </row>
    <row r="149" spans="1:14" x14ac:dyDescent="0.25">
      <c r="A149" s="7" t="s">
        <v>25</v>
      </c>
      <c r="B149" s="88" t="s">
        <v>25</v>
      </c>
      <c r="C149" t="s">
        <v>135</v>
      </c>
      <c r="D149" s="7">
        <v>1</v>
      </c>
      <c r="E149" t="str">
        <f>VLOOKUP($A149,Entries!$B$3:$J$203,2)</f>
        <v/>
      </c>
      <c r="F149" t="str">
        <f>VLOOKUP($A149,Entries!$B$3:$J$203,3)</f>
        <v/>
      </c>
      <c r="G149" t="str">
        <f>VLOOKUP($A149,Entries!$B$3:$F$203,5)</f>
        <v/>
      </c>
      <c r="H149" s="109" t="str">
        <f t="shared" si="5"/>
        <v xml:space="preserve"> </v>
      </c>
      <c r="I149" s="109" t="str">
        <f>IF(H149=" "," ",IF(H149&gt;N149,"CBP",IF(H149=N149,"=CBP"," ")))</f>
        <v xml:space="preserve"> </v>
      </c>
      <c r="J149" s="7" t="str">
        <f>VLOOKUP($A149,Entries!$B$3:$G$203,6)</f>
        <v/>
      </c>
      <c r="K149" s="7" t="str">
        <f>VLOOKUP($A149,Entries!$B$3:$FH347,7)</f>
        <v/>
      </c>
      <c r="L149" s="7" t="str">
        <f>VLOOKUP($A149,Entries!$B$3:$I$203,8)</f>
        <v/>
      </c>
      <c r="M149" s="7" t="str">
        <f>VLOOKUP($A149,Entries!$B$3:$J$203,9)</f>
        <v/>
      </c>
      <c r="N149" s="10">
        <v>3.33</v>
      </c>
    </row>
    <row r="150" spans="1:14" x14ac:dyDescent="0.25">
      <c r="A150" s="7" t="s">
        <v>25</v>
      </c>
      <c r="B150" s="88" t="s">
        <v>25</v>
      </c>
      <c r="D150" s="7">
        <v>2</v>
      </c>
      <c r="E150" t="str">
        <f>VLOOKUP($A150,Entries!$B$3:$J$203,2)</f>
        <v/>
      </c>
      <c r="F150" t="str">
        <f>VLOOKUP($A150,Entries!$B$3:$J$203,3)</f>
        <v/>
      </c>
      <c r="G150" t="str">
        <f>VLOOKUP($A150,Entries!$B$3:$F$203,5)</f>
        <v/>
      </c>
      <c r="H150" s="109" t="str">
        <f t="shared" ref="H150:H184" si="7">B150</f>
        <v xml:space="preserve"> </v>
      </c>
      <c r="I150" s="10"/>
      <c r="J150" s="7" t="str">
        <f>VLOOKUP($A150,Entries!$B$3:$G$203,6)</f>
        <v/>
      </c>
      <c r="K150" s="7" t="str">
        <f>VLOOKUP($A150,Entries!$B$3:$FH348,7)</f>
        <v/>
      </c>
      <c r="L150" s="7" t="str">
        <f>VLOOKUP($A150,Entries!$B$3:$I$203,8)</f>
        <v/>
      </c>
      <c r="M150" s="7" t="str">
        <f>VLOOKUP($A150,Entries!$B$3:$J$203,9)</f>
        <v/>
      </c>
      <c r="N150" s="10"/>
    </row>
    <row r="151" spans="1:14" x14ac:dyDescent="0.25">
      <c r="A151" s="7" t="s">
        <v>25</v>
      </c>
      <c r="B151" s="88" t="s">
        <v>25</v>
      </c>
      <c r="D151" s="7">
        <v>3</v>
      </c>
      <c r="E151" t="str">
        <f>VLOOKUP($A151,Entries!$B$3:$J$203,2)</f>
        <v/>
      </c>
      <c r="F151" t="str">
        <f>VLOOKUP($A151,Entries!$B$3:$J$203,3)</f>
        <v/>
      </c>
      <c r="G151" t="str">
        <f>VLOOKUP($A151,Entries!$B$3:$F$203,5)</f>
        <v/>
      </c>
      <c r="H151" s="109" t="str">
        <f t="shared" si="7"/>
        <v xml:space="preserve"> </v>
      </c>
      <c r="I151" s="10"/>
      <c r="J151" s="7" t="str">
        <f>VLOOKUP($A151,Entries!$B$3:$G$203,6)</f>
        <v/>
      </c>
      <c r="K151" s="7" t="str">
        <f>VLOOKUP($A151,Entries!$B$3:$FH349,7)</f>
        <v/>
      </c>
      <c r="L151" s="7" t="str">
        <f>VLOOKUP($A151,Entries!$B$3:$I$203,8)</f>
        <v/>
      </c>
      <c r="M151" s="7" t="str">
        <f>VLOOKUP($A151,Entries!$B$3:$J$203,9)</f>
        <v/>
      </c>
      <c r="N151" s="10"/>
    </row>
    <row r="152" spans="1:14" x14ac:dyDescent="0.25">
      <c r="A152" s="7" t="s">
        <v>25</v>
      </c>
      <c r="B152" s="88" t="s">
        <v>25</v>
      </c>
      <c r="D152" s="7">
        <v>4</v>
      </c>
      <c r="E152" t="str">
        <f>VLOOKUP($A152,Entries!$B$3:$J$203,2)</f>
        <v/>
      </c>
      <c r="F152" t="str">
        <f>VLOOKUP($A152,Entries!$B$3:$J$203,3)</f>
        <v/>
      </c>
      <c r="G152" t="str">
        <f>VLOOKUP($A152,Entries!$B$3:$F$203,5)</f>
        <v/>
      </c>
      <c r="H152" s="109" t="str">
        <f t="shared" si="7"/>
        <v xml:space="preserve"> </v>
      </c>
      <c r="I152" s="10"/>
      <c r="J152" s="7" t="str">
        <f>VLOOKUP($A152,Entries!$B$3:$G$203,6)</f>
        <v/>
      </c>
      <c r="K152" s="7" t="str">
        <f>VLOOKUP($A152,Entries!$B$3:$FH350,7)</f>
        <v/>
      </c>
      <c r="L152" s="7" t="str">
        <f>VLOOKUP($A152,Entries!$B$3:$I$203,8)</f>
        <v/>
      </c>
      <c r="M152" s="7" t="str">
        <f>VLOOKUP($A152,Entries!$B$3:$J$203,9)</f>
        <v/>
      </c>
      <c r="N152" s="10"/>
    </row>
    <row r="153" spans="1:14" x14ac:dyDescent="0.25">
      <c r="A153" s="7">
        <v>95</v>
      </c>
      <c r="B153" s="88">
        <v>14.82</v>
      </c>
      <c r="C153" t="s">
        <v>133</v>
      </c>
      <c r="D153" s="7">
        <v>1</v>
      </c>
      <c r="E153" t="str">
        <f>VLOOKUP($A153,Entries!$B$3:$J$203,2)</f>
        <v>Alastair</v>
      </c>
      <c r="F153" t="str">
        <f>VLOOKUP($A153,Entries!$B$3:$J$203,3)</f>
        <v>Brown</v>
      </c>
      <c r="G153" t="str">
        <f>VLOOKUP($A153,Entries!$B$3:$F$203,5)</f>
        <v>Chelmsford AC</v>
      </c>
      <c r="H153" s="109">
        <f t="shared" si="7"/>
        <v>14.82</v>
      </c>
      <c r="I153" s="109" t="str">
        <f>IF(H153=" "," ",IF(H153&gt;N153,"CBP",IF(H153=N153,"=CBP"," ")))</f>
        <v xml:space="preserve"> </v>
      </c>
      <c r="J153" s="7" t="str">
        <f>VLOOKUP($A153,Entries!$B$3:$G$203,6)</f>
        <v>c</v>
      </c>
      <c r="K153" s="7" t="str">
        <f>VLOOKUP($A153,Entries!$B$3:$FH351,7)</f>
        <v>s</v>
      </c>
      <c r="L153" s="7" t="str">
        <f>VLOOKUP($A153,Entries!$B$3:$I$203,8)</f>
        <v>Finborough School</v>
      </c>
      <c r="M153" s="7">
        <f>VLOOKUP($A153,Entries!$B$3:$J$203,9)</f>
        <v>3774968</v>
      </c>
      <c r="N153" s="10">
        <v>15.23</v>
      </c>
    </row>
    <row r="154" spans="1:14" x14ac:dyDescent="0.25">
      <c r="A154" s="7" t="s">
        <v>25</v>
      </c>
      <c r="B154" s="88" t="s">
        <v>25</v>
      </c>
      <c r="D154" s="7">
        <v>2</v>
      </c>
      <c r="E154" t="str">
        <f>VLOOKUP($A154,Entries!$B$3:$J$203,2)</f>
        <v/>
      </c>
      <c r="F154" t="str">
        <f>VLOOKUP($A154,Entries!$B$3:$J$203,3)</f>
        <v/>
      </c>
      <c r="G154" t="str">
        <f>VLOOKUP($A154,Entries!$B$3:$F$203,5)</f>
        <v/>
      </c>
      <c r="H154" s="109" t="str">
        <f t="shared" si="7"/>
        <v xml:space="preserve"> </v>
      </c>
      <c r="I154" s="10"/>
      <c r="J154" s="7" t="str">
        <f>VLOOKUP($A154,Entries!$B$3:$G$203,6)</f>
        <v/>
      </c>
      <c r="K154" s="7" t="str">
        <f>VLOOKUP($A154,Entries!$B$3:$FH352,7)</f>
        <v/>
      </c>
      <c r="L154" s="7" t="str">
        <f>VLOOKUP($A154,Entries!$B$3:$I$203,8)</f>
        <v/>
      </c>
      <c r="M154" s="7" t="str">
        <f>VLOOKUP($A154,Entries!$B$3:$J$203,9)</f>
        <v/>
      </c>
      <c r="N154" s="10"/>
    </row>
    <row r="155" spans="1:14" x14ac:dyDescent="0.25">
      <c r="A155" s="7" t="s">
        <v>25</v>
      </c>
      <c r="B155" s="88" t="s">
        <v>25</v>
      </c>
      <c r="D155" s="7">
        <v>3</v>
      </c>
      <c r="E155" t="str">
        <f>VLOOKUP($A155,Entries!$B$3:$J$203,2)</f>
        <v/>
      </c>
      <c r="F155" t="str">
        <f>VLOOKUP($A155,Entries!$B$3:$J$203,3)</f>
        <v/>
      </c>
      <c r="G155" t="str">
        <f>VLOOKUP($A155,Entries!$B$3:$F$203,5)</f>
        <v/>
      </c>
      <c r="H155" s="109" t="str">
        <f t="shared" si="7"/>
        <v xml:space="preserve"> </v>
      </c>
      <c r="I155" s="10"/>
      <c r="J155" s="7" t="str">
        <f>VLOOKUP($A155,Entries!$B$3:$G$203,6)</f>
        <v/>
      </c>
      <c r="K155" s="7" t="str">
        <f>VLOOKUP($A155,Entries!$B$3:$FH353,7)</f>
        <v/>
      </c>
      <c r="L155" s="7" t="str">
        <f>VLOOKUP($A155,Entries!$B$3:$I$203,8)</f>
        <v/>
      </c>
      <c r="M155" s="7" t="str">
        <f>VLOOKUP($A155,Entries!$B$3:$J$203,9)</f>
        <v/>
      </c>
      <c r="N155" s="10"/>
    </row>
    <row r="156" spans="1:14" x14ac:dyDescent="0.25">
      <c r="A156" s="7" t="s">
        <v>25</v>
      </c>
      <c r="B156" s="88" t="s">
        <v>25</v>
      </c>
      <c r="D156" s="7">
        <v>4</v>
      </c>
      <c r="E156" t="str">
        <f>VLOOKUP($A156,Entries!$B$3:$J$203,2)</f>
        <v/>
      </c>
      <c r="F156" t="str">
        <f>VLOOKUP($A156,Entries!$B$3:$J$203,3)</f>
        <v/>
      </c>
      <c r="G156" t="str">
        <f>VLOOKUP($A156,Entries!$B$3:$F$203,5)</f>
        <v/>
      </c>
      <c r="H156" s="109" t="str">
        <f t="shared" si="7"/>
        <v xml:space="preserve"> </v>
      </c>
      <c r="I156" s="10"/>
      <c r="J156" s="7" t="str">
        <f>VLOOKUP($A156,Entries!$B$3:$G$203,6)</f>
        <v/>
      </c>
      <c r="K156" s="7" t="str">
        <f>VLOOKUP($A156,Entries!$B$3:$FH354,7)</f>
        <v/>
      </c>
      <c r="L156" s="7" t="str">
        <f>VLOOKUP($A156,Entries!$B$3:$I$203,8)</f>
        <v/>
      </c>
      <c r="M156" s="7" t="str">
        <f>VLOOKUP($A156,Entries!$B$3:$J$203,9)</f>
        <v/>
      </c>
      <c r="N156" s="10"/>
    </row>
    <row r="157" spans="1:14" x14ac:dyDescent="0.25">
      <c r="A157" s="7" t="s">
        <v>25</v>
      </c>
      <c r="B157" s="88" t="s">
        <v>25</v>
      </c>
      <c r="D157" s="7">
        <v>5</v>
      </c>
      <c r="E157" t="str">
        <f>VLOOKUP($A157,Entries!$B$3:$J$203,2)</f>
        <v/>
      </c>
      <c r="F157" t="str">
        <f>VLOOKUP($A157,Entries!$B$3:$J$203,3)</f>
        <v/>
      </c>
      <c r="G157" t="str">
        <f>VLOOKUP($A157,Entries!$B$3:$F$203,5)</f>
        <v/>
      </c>
      <c r="H157" s="109" t="str">
        <f t="shared" si="7"/>
        <v xml:space="preserve"> </v>
      </c>
      <c r="I157" s="10"/>
      <c r="J157" s="7" t="str">
        <f>VLOOKUP($A157,Entries!$B$3:$G$203,6)</f>
        <v/>
      </c>
      <c r="K157" s="7" t="str">
        <f>VLOOKUP($A157,Entries!$B$3:$FH355,7)</f>
        <v/>
      </c>
      <c r="L157" s="7" t="str">
        <f>VLOOKUP($A157,Entries!$B$3:$I$203,8)</f>
        <v/>
      </c>
      <c r="M157" s="7" t="str">
        <f>VLOOKUP($A157,Entries!$B$3:$J$203,9)</f>
        <v/>
      </c>
      <c r="N157" s="10"/>
    </row>
    <row r="158" spans="1:14" x14ac:dyDescent="0.25">
      <c r="A158" s="7" t="s">
        <v>25</v>
      </c>
      <c r="B158" s="88" t="s">
        <v>25</v>
      </c>
      <c r="D158" s="7">
        <v>6</v>
      </c>
      <c r="E158" t="str">
        <f>VLOOKUP($A158,Entries!$B$3:$J$203,2)</f>
        <v/>
      </c>
      <c r="F158" t="str">
        <f>VLOOKUP($A158,Entries!$B$3:$J$203,3)</f>
        <v/>
      </c>
      <c r="G158" t="str">
        <f>VLOOKUP($A158,Entries!$B$3:$F$203,5)</f>
        <v/>
      </c>
      <c r="H158" s="109" t="str">
        <f t="shared" si="7"/>
        <v xml:space="preserve"> </v>
      </c>
      <c r="I158" s="10"/>
      <c r="J158" s="7" t="str">
        <f>VLOOKUP($A158,Entries!$B$3:$G$203,6)</f>
        <v/>
      </c>
      <c r="K158" s="7" t="str">
        <f>VLOOKUP($A158,Entries!$B$3:$FH356,7)</f>
        <v/>
      </c>
      <c r="L158" s="7" t="str">
        <f>VLOOKUP($A158,Entries!$B$3:$I$203,8)</f>
        <v/>
      </c>
      <c r="M158" s="7" t="str">
        <f>VLOOKUP($A158,Entries!$B$3:$J$203,9)</f>
        <v/>
      </c>
      <c r="N158" s="10"/>
    </row>
    <row r="159" spans="1:14" x14ac:dyDescent="0.25">
      <c r="A159" s="7" t="s">
        <v>25</v>
      </c>
      <c r="B159" s="88" t="s">
        <v>25</v>
      </c>
      <c r="D159" s="7">
        <v>7</v>
      </c>
      <c r="E159" t="str">
        <f>VLOOKUP($A159,Entries!$B$3:$J$203,2)</f>
        <v/>
      </c>
      <c r="F159" t="str">
        <f>VLOOKUP($A159,Entries!$B$3:$J$203,3)</f>
        <v/>
      </c>
      <c r="G159" t="str">
        <f>VLOOKUP($A159,Entries!$B$3:$F$203,5)</f>
        <v/>
      </c>
      <c r="H159" s="109" t="str">
        <f t="shared" si="7"/>
        <v xml:space="preserve"> </v>
      </c>
      <c r="I159" s="10"/>
      <c r="J159" s="7" t="str">
        <f>VLOOKUP($A159,Entries!$B$3:$G$203,6)</f>
        <v/>
      </c>
      <c r="K159" s="7" t="str">
        <f>VLOOKUP($A159,Entries!$B$3:$FH357,7)</f>
        <v/>
      </c>
      <c r="L159" s="7" t="str">
        <f>VLOOKUP($A159,Entries!$B$3:$I$203,8)</f>
        <v/>
      </c>
      <c r="M159" s="7" t="str">
        <f>VLOOKUP($A159,Entries!$B$3:$J$203,9)</f>
        <v/>
      </c>
      <c r="N159" s="10"/>
    </row>
    <row r="160" spans="1:14" x14ac:dyDescent="0.25">
      <c r="A160" s="7" t="s">
        <v>25</v>
      </c>
      <c r="B160" s="88" t="s">
        <v>25</v>
      </c>
      <c r="D160" s="7">
        <v>8</v>
      </c>
      <c r="E160" t="str">
        <f>VLOOKUP($A160,Entries!$B$3:$J$203,2)</f>
        <v/>
      </c>
      <c r="F160" t="str">
        <f>VLOOKUP($A160,Entries!$B$3:$J$203,3)</f>
        <v/>
      </c>
      <c r="G160" t="str">
        <f>VLOOKUP($A160,Entries!$B$3:$F$203,5)</f>
        <v/>
      </c>
      <c r="H160" s="109" t="str">
        <f t="shared" si="7"/>
        <v xml:space="preserve"> </v>
      </c>
      <c r="I160" s="10"/>
      <c r="J160" s="7" t="str">
        <f>VLOOKUP($A160,Entries!$B$3:$G$203,6)</f>
        <v/>
      </c>
      <c r="K160" s="7" t="str">
        <f>VLOOKUP($A160,Entries!$B$3:$FH358,7)</f>
        <v/>
      </c>
      <c r="L160" s="7" t="str">
        <f>VLOOKUP($A160,Entries!$B$3:$I$203,8)</f>
        <v/>
      </c>
      <c r="M160" s="7" t="str">
        <f>VLOOKUP($A160,Entries!$B$3:$J$203,9)</f>
        <v/>
      </c>
      <c r="N160" s="10"/>
    </row>
    <row r="161" spans="1:14" x14ac:dyDescent="0.25">
      <c r="A161" s="7">
        <v>95</v>
      </c>
      <c r="B161" s="88">
        <v>45.5</v>
      </c>
      <c r="C161" t="s">
        <v>121</v>
      </c>
      <c r="D161" s="7">
        <v>1</v>
      </c>
      <c r="E161" t="str">
        <f>VLOOKUP($A161,Entries!$B$3:$J$203,2)</f>
        <v>Alastair</v>
      </c>
      <c r="F161" t="str">
        <f>VLOOKUP($A161,Entries!$B$3:$J$203,3)</f>
        <v>Brown</v>
      </c>
      <c r="G161" t="str">
        <f>VLOOKUP($A161,Entries!$B$3:$F$203,5)</f>
        <v>Chelmsford AC</v>
      </c>
      <c r="H161" s="109">
        <f t="shared" si="7"/>
        <v>45.5</v>
      </c>
      <c r="I161" s="109" t="str">
        <f>IF(H161=" "," ",IF(H161&gt;N161,"CBP",IF(H161=N161,"=CBP"," ")))</f>
        <v xml:space="preserve"> </v>
      </c>
      <c r="J161" s="7" t="str">
        <f>VLOOKUP($A161,Entries!$B$3:$G$203,6)</f>
        <v>c</v>
      </c>
      <c r="K161" s="7" t="str">
        <f>VLOOKUP($A161,Entries!$B$3:$FH359,7)</f>
        <v>s</v>
      </c>
      <c r="L161" s="7" t="str">
        <f>VLOOKUP($A161,Entries!$B$3:$I$203,8)</f>
        <v>Finborough School</v>
      </c>
      <c r="M161" s="7">
        <f>VLOOKUP($A161,Entries!$B$3:$J$203,9)</f>
        <v>3774968</v>
      </c>
      <c r="N161" s="10">
        <v>53.52</v>
      </c>
    </row>
    <row r="162" spans="1:14" x14ac:dyDescent="0.25">
      <c r="A162" s="7" t="s">
        <v>25</v>
      </c>
      <c r="B162" s="88" t="s">
        <v>25</v>
      </c>
      <c r="D162" s="7">
        <v>2</v>
      </c>
      <c r="E162" t="str">
        <f>VLOOKUP($A162,Entries!$B$3:$J$203,2)</f>
        <v/>
      </c>
      <c r="F162" t="str">
        <f>VLOOKUP($A162,Entries!$B$3:$J$203,3)</f>
        <v/>
      </c>
      <c r="G162" t="str">
        <f>VLOOKUP($A162,Entries!$B$3:$F$203,5)</f>
        <v/>
      </c>
      <c r="H162" s="109" t="str">
        <f t="shared" si="7"/>
        <v xml:space="preserve"> </v>
      </c>
      <c r="I162" s="10"/>
      <c r="J162" s="7" t="str">
        <f>VLOOKUP($A162,Entries!$B$3:$G$203,6)</f>
        <v/>
      </c>
      <c r="K162" s="7" t="str">
        <f>VLOOKUP($A162,Entries!$B$3:$FH360,7)</f>
        <v/>
      </c>
      <c r="L162" s="7" t="str">
        <f>VLOOKUP($A162,Entries!$B$3:$I$203,8)</f>
        <v/>
      </c>
      <c r="M162" s="7" t="str">
        <f>VLOOKUP($A162,Entries!$B$3:$J$203,9)</f>
        <v/>
      </c>
      <c r="N162" s="10"/>
    </row>
    <row r="163" spans="1:14" x14ac:dyDescent="0.25">
      <c r="A163" s="7" t="s">
        <v>25</v>
      </c>
      <c r="B163" s="88" t="s">
        <v>25</v>
      </c>
      <c r="D163" s="7">
        <v>3</v>
      </c>
      <c r="E163" t="str">
        <f>VLOOKUP($A163,Entries!$B$3:$J$203,2)</f>
        <v/>
      </c>
      <c r="F163" t="str">
        <f>VLOOKUP($A163,Entries!$B$3:$J$203,3)</f>
        <v/>
      </c>
      <c r="G163" t="str">
        <f>VLOOKUP($A163,Entries!$B$3:$F$203,5)</f>
        <v/>
      </c>
      <c r="H163" s="109" t="str">
        <f t="shared" si="7"/>
        <v xml:space="preserve"> </v>
      </c>
      <c r="I163" s="10"/>
      <c r="J163" s="7" t="str">
        <f>VLOOKUP($A163,Entries!$B$3:$G$203,6)</f>
        <v/>
      </c>
      <c r="K163" s="7" t="str">
        <f>VLOOKUP($A163,Entries!$B$3:$FH361,7)</f>
        <v/>
      </c>
      <c r="L163" s="7" t="str">
        <f>VLOOKUP($A163,Entries!$B$3:$I$203,8)</f>
        <v/>
      </c>
      <c r="M163" s="7" t="str">
        <f>VLOOKUP($A163,Entries!$B$3:$J$203,9)</f>
        <v/>
      </c>
      <c r="N163" s="10"/>
    </row>
    <row r="164" spans="1:14" x14ac:dyDescent="0.25">
      <c r="A164" s="7" t="s">
        <v>25</v>
      </c>
      <c r="B164" s="88" t="s">
        <v>25</v>
      </c>
      <c r="D164" s="7">
        <v>4</v>
      </c>
      <c r="E164" t="str">
        <f>VLOOKUP($A164,Entries!$B$3:$J$203,2)</f>
        <v/>
      </c>
      <c r="F164" t="str">
        <f>VLOOKUP($A164,Entries!$B$3:$J$203,3)</f>
        <v/>
      </c>
      <c r="G164" t="str">
        <f>VLOOKUP($A164,Entries!$B$3:$F$203,5)</f>
        <v/>
      </c>
      <c r="H164" s="109" t="str">
        <f t="shared" si="7"/>
        <v xml:space="preserve"> </v>
      </c>
      <c r="I164" s="10"/>
      <c r="J164" s="7" t="str">
        <f>VLOOKUP($A164,Entries!$B$3:$G$203,6)</f>
        <v/>
      </c>
      <c r="K164" s="7" t="str">
        <f>VLOOKUP($A164,Entries!$B$3:$FH362,7)</f>
        <v/>
      </c>
      <c r="L164" s="7" t="str">
        <f>VLOOKUP($A164,Entries!$B$3:$I$203,8)</f>
        <v/>
      </c>
      <c r="M164" s="7" t="str">
        <f>VLOOKUP($A164,Entries!$B$3:$J$203,9)</f>
        <v/>
      </c>
      <c r="N164" s="10"/>
    </row>
    <row r="165" spans="1:14" x14ac:dyDescent="0.25">
      <c r="A165" s="7" t="s">
        <v>25</v>
      </c>
      <c r="B165" s="88" t="s">
        <v>25</v>
      </c>
      <c r="D165" s="7">
        <v>5</v>
      </c>
      <c r="E165" t="str">
        <f>VLOOKUP($A165,Entries!$B$3:$J$203,2)</f>
        <v/>
      </c>
      <c r="F165" t="str">
        <f>VLOOKUP($A165,Entries!$B$3:$J$203,3)</f>
        <v/>
      </c>
      <c r="G165" t="str">
        <f>VLOOKUP($A165,Entries!$B$3:$F$203,5)</f>
        <v/>
      </c>
      <c r="H165" s="109" t="str">
        <f t="shared" si="7"/>
        <v xml:space="preserve"> </v>
      </c>
      <c r="I165" s="10"/>
      <c r="J165" s="7" t="str">
        <f>VLOOKUP($A165,Entries!$B$3:$G$203,6)</f>
        <v/>
      </c>
      <c r="K165" s="7" t="str">
        <f>VLOOKUP($A165,Entries!$B$3:$FH363,7)</f>
        <v/>
      </c>
      <c r="L165" s="7" t="str">
        <f>VLOOKUP($A165,Entries!$B$3:$I$203,8)</f>
        <v/>
      </c>
      <c r="M165" s="7" t="str">
        <f>VLOOKUP($A165,Entries!$B$3:$J$203,9)</f>
        <v/>
      </c>
      <c r="N165" s="10"/>
    </row>
    <row r="166" spans="1:14" x14ac:dyDescent="0.25">
      <c r="A166" s="7" t="s">
        <v>25</v>
      </c>
      <c r="B166" s="88" t="s">
        <v>25</v>
      </c>
      <c r="D166" s="7">
        <v>6</v>
      </c>
      <c r="E166" t="str">
        <f>VLOOKUP($A166,Entries!$B$3:$J$203,2)</f>
        <v/>
      </c>
      <c r="F166" t="str">
        <f>VLOOKUP($A166,Entries!$B$3:$J$203,3)</f>
        <v/>
      </c>
      <c r="G166" t="str">
        <f>VLOOKUP($A166,Entries!$B$3:$F$203,5)</f>
        <v/>
      </c>
      <c r="H166" s="109" t="str">
        <f t="shared" si="7"/>
        <v xml:space="preserve"> </v>
      </c>
      <c r="I166" s="10"/>
      <c r="J166" s="7" t="str">
        <f>VLOOKUP($A166,Entries!$B$3:$G$203,6)</f>
        <v/>
      </c>
      <c r="K166" s="7" t="str">
        <f>VLOOKUP($A166,Entries!$B$3:$FH364,7)</f>
        <v/>
      </c>
      <c r="L166" s="7" t="str">
        <f>VLOOKUP($A166,Entries!$B$3:$I$203,8)</f>
        <v/>
      </c>
      <c r="M166" s="7" t="str">
        <f>VLOOKUP($A166,Entries!$B$3:$J$203,9)</f>
        <v/>
      </c>
      <c r="N166" s="10"/>
    </row>
    <row r="167" spans="1:14" x14ac:dyDescent="0.25">
      <c r="A167" s="7" t="s">
        <v>25</v>
      </c>
      <c r="B167" s="88" t="s">
        <v>25</v>
      </c>
      <c r="D167" s="7">
        <v>7</v>
      </c>
      <c r="E167" t="str">
        <f>VLOOKUP($A167,Entries!$B$3:$J$203,2)</f>
        <v/>
      </c>
      <c r="F167" t="str">
        <f>VLOOKUP($A167,Entries!$B$3:$J$203,3)</f>
        <v/>
      </c>
      <c r="G167" t="str">
        <f>VLOOKUP($A167,Entries!$B$3:$F$203,5)</f>
        <v/>
      </c>
      <c r="H167" s="109" t="str">
        <f t="shared" si="7"/>
        <v xml:space="preserve"> </v>
      </c>
      <c r="I167" s="10"/>
      <c r="J167" s="7" t="str">
        <f>VLOOKUP($A167,Entries!$B$3:$G$203,6)</f>
        <v/>
      </c>
      <c r="K167" s="7" t="str">
        <f>VLOOKUP($A167,Entries!$B$3:$FH365,7)</f>
        <v/>
      </c>
      <c r="L167" s="7" t="str">
        <f>VLOOKUP($A167,Entries!$B$3:$I$203,8)</f>
        <v/>
      </c>
      <c r="M167" s="7" t="str">
        <f>VLOOKUP($A167,Entries!$B$3:$J$203,9)</f>
        <v/>
      </c>
      <c r="N167" s="10"/>
    </row>
    <row r="168" spans="1:14" x14ac:dyDescent="0.25">
      <c r="A168" s="7" t="s">
        <v>25</v>
      </c>
      <c r="B168" s="88" t="s">
        <v>25</v>
      </c>
      <c r="D168" s="7">
        <v>8</v>
      </c>
      <c r="E168" t="str">
        <f>VLOOKUP($A168,Entries!$B$3:$J$203,2)</f>
        <v/>
      </c>
      <c r="F168" t="str">
        <f>VLOOKUP($A168,Entries!$B$3:$J$203,3)</f>
        <v/>
      </c>
      <c r="G168" t="str">
        <f>VLOOKUP($A168,Entries!$B$3:$F$203,5)</f>
        <v/>
      </c>
      <c r="H168" s="109" t="str">
        <f t="shared" si="7"/>
        <v xml:space="preserve"> </v>
      </c>
      <c r="I168" s="10"/>
      <c r="J168" s="7" t="str">
        <f>VLOOKUP($A168,Entries!$B$3:$G$203,6)</f>
        <v/>
      </c>
      <c r="K168" s="7" t="str">
        <f>VLOOKUP($A168,Entries!$B$3:$FH366,7)</f>
        <v/>
      </c>
      <c r="L168" s="7" t="str">
        <f>VLOOKUP($A168,Entries!$B$3:$I$203,8)</f>
        <v/>
      </c>
      <c r="M168" s="7" t="str">
        <f>VLOOKUP($A168,Entries!$B$3:$J$203,9)</f>
        <v/>
      </c>
      <c r="N168" s="10"/>
    </row>
    <row r="169" spans="1:14" x14ac:dyDescent="0.25">
      <c r="A169" s="7">
        <v>95</v>
      </c>
      <c r="B169" s="88">
        <v>44.36</v>
      </c>
      <c r="C169" t="s">
        <v>125</v>
      </c>
      <c r="D169" s="7">
        <v>1</v>
      </c>
      <c r="E169" t="str">
        <f>VLOOKUP($A169,Entries!$B$3:$J$203,2)</f>
        <v>Alastair</v>
      </c>
      <c r="F169" t="str">
        <f>VLOOKUP($A169,Entries!$B$3:$J$203,3)</f>
        <v>Brown</v>
      </c>
      <c r="G169" t="str">
        <f>VLOOKUP($A169,Entries!$B$3:$F$203,5)</f>
        <v>Chelmsford AC</v>
      </c>
      <c r="H169" s="109">
        <f t="shared" si="7"/>
        <v>44.36</v>
      </c>
      <c r="I169" s="109" t="str">
        <f>IF(H169=" "," ",IF(H169&gt;N169,"CBP",IF(H169=N169,"=CBP"," ")))</f>
        <v xml:space="preserve"> </v>
      </c>
      <c r="J169" s="7" t="str">
        <f>VLOOKUP($A169,Entries!$B$3:$G$203,6)</f>
        <v>c</v>
      </c>
      <c r="K169" s="7" t="str">
        <f>VLOOKUP($A169,Entries!$B$3:$FH367,7)</f>
        <v>s</v>
      </c>
      <c r="L169" s="7" t="str">
        <f>VLOOKUP($A169,Entries!$B$3:$I$203,8)</f>
        <v>Finborough School</v>
      </c>
      <c r="M169" s="7">
        <f>VLOOKUP($A169,Entries!$B$3:$J$203,9)</f>
        <v>3774968</v>
      </c>
      <c r="N169" s="10">
        <v>63.25</v>
      </c>
    </row>
    <row r="170" spans="1:14" x14ac:dyDescent="0.25">
      <c r="A170" s="7" t="s">
        <v>25</v>
      </c>
      <c r="B170" s="88" t="s">
        <v>25</v>
      </c>
      <c r="D170" s="7">
        <v>2</v>
      </c>
      <c r="E170" t="str">
        <f>VLOOKUP($A170,Entries!$B$3:$J$203,2)</f>
        <v/>
      </c>
      <c r="F170" t="str">
        <f>VLOOKUP($A170,Entries!$B$3:$J$203,3)</f>
        <v/>
      </c>
      <c r="G170" t="str">
        <f>VLOOKUP($A170,Entries!$B$3:$F$203,5)</f>
        <v/>
      </c>
      <c r="H170" s="109" t="str">
        <f t="shared" si="7"/>
        <v xml:space="preserve"> </v>
      </c>
      <c r="I170" s="10"/>
      <c r="J170" s="7" t="str">
        <f>VLOOKUP($A170,Entries!$B$3:$G$203,6)</f>
        <v/>
      </c>
      <c r="K170" s="7" t="str">
        <f>VLOOKUP($A170,Entries!$B$3:$FH368,7)</f>
        <v/>
      </c>
      <c r="L170" s="7" t="str">
        <f>VLOOKUP($A170,Entries!$B$3:$I$203,8)</f>
        <v/>
      </c>
      <c r="M170" s="7" t="str">
        <f>VLOOKUP($A170,Entries!$B$3:$J$203,9)</f>
        <v/>
      </c>
      <c r="N170" s="10"/>
    </row>
    <row r="171" spans="1:14" x14ac:dyDescent="0.25">
      <c r="A171" s="7" t="s">
        <v>25</v>
      </c>
      <c r="B171" s="88" t="s">
        <v>25</v>
      </c>
      <c r="D171" s="7">
        <v>3</v>
      </c>
      <c r="E171" t="str">
        <f>VLOOKUP($A171,Entries!$B$3:$J$203,2)</f>
        <v/>
      </c>
      <c r="F171" t="str">
        <f>VLOOKUP($A171,Entries!$B$3:$J$203,3)</f>
        <v/>
      </c>
      <c r="G171" t="str">
        <f>VLOOKUP($A171,Entries!$B$3:$F$203,5)</f>
        <v/>
      </c>
      <c r="H171" s="109" t="str">
        <f t="shared" si="7"/>
        <v xml:space="preserve"> </v>
      </c>
      <c r="I171" s="10"/>
      <c r="J171" s="7" t="str">
        <f>VLOOKUP($A171,Entries!$B$3:$G$203,6)</f>
        <v/>
      </c>
      <c r="K171" s="7" t="str">
        <f>VLOOKUP($A171,Entries!$B$3:$FH369,7)</f>
        <v/>
      </c>
      <c r="L171" s="7" t="str">
        <f>VLOOKUP($A171,Entries!$B$3:$I$203,8)</f>
        <v/>
      </c>
      <c r="M171" s="7" t="str">
        <f>VLOOKUP($A171,Entries!$B$3:$J$203,9)</f>
        <v/>
      </c>
      <c r="N171" s="10"/>
    </row>
    <row r="172" spans="1:14" x14ac:dyDescent="0.25">
      <c r="A172" s="7" t="s">
        <v>25</v>
      </c>
      <c r="B172" s="88" t="s">
        <v>25</v>
      </c>
      <c r="D172" s="7">
        <v>4</v>
      </c>
      <c r="E172" t="str">
        <f>VLOOKUP($A172,Entries!$B$3:$J$203,2)</f>
        <v/>
      </c>
      <c r="F172" t="str">
        <f>VLOOKUP($A172,Entries!$B$3:$J$203,3)</f>
        <v/>
      </c>
      <c r="G172" t="str">
        <f>VLOOKUP($A172,Entries!$B$3:$F$203,5)</f>
        <v/>
      </c>
      <c r="H172" s="109" t="str">
        <f t="shared" si="7"/>
        <v xml:space="preserve"> </v>
      </c>
      <c r="I172" s="10"/>
      <c r="J172" s="7" t="str">
        <f>VLOOKUP($A172,Entries!$B$3:$G$203,6)</f>
        <v/>
      </c>
      <c r="K172" s="7" t="str">
        <f>VLOOKUP($A172,Entries!$B$3:$FH370,7)</f>
        <v/>
      </c>
      <c r="L172" s="7" t="str">
        <f>VLOOKUP($A172,Entries!$B$3:$I$203,8)</f>
        <v/>
      </c>
      <c r="M172" s="7" t="str">
        <f>VLOOKUP($A172,Entries!$B$3:$J$203,9)</f>
        <v/>
      </c>
      <c r="N172" s="10"/>
    </row>
    <row r="173" spans="1:14" x14ac:dyDescent="0.25">
      <c r="A173" s="7" t="s">
        <v>25</v>
      </c>
      <c r="B173" s="88" t="s">
        <v>25</v>
      </c>
      <c r="D173" s="7">
        <v>5</v>
      </c>
      <c r="E173" t="str">
        <f>VLOOKUP($A173,Entries!$B$3:$J$203,2)</f>
        <v/>
      </c>
      <c r="F173" t="str">
        <f>VLOOKUP($A173,Entries!$B$3:$J$203,3)</f>
        <v/>
      </c>
      <c r="G173" t="str">
        <f>VLOOKUP($A173,Entries!$B$3:$F$203,5)</f>
        <v/>
      </c>
      <c r="H173" s="109" t="str">
        <f t="shared" si="7"/>
        <v xml:space="preserve"> </v>
      </c>
      <c r="I173" s="10"/>
      <c r="J173" s="7" t="str">
        <f>VLOOKUP($A173,Entries!$B$3:$G$203,6)</f>
        <v/>
      </c>
      <c r="K173" s="7" t="str">
        <f>VLOOKUP($A173,Entries!$B$3:$FH371,7)</f>
        <v/>
      </c>
      <c r="L173" s="7" t="str">
        <f>VLOOKUP($A173,Entries!$B$3:$I$203,8)</f>
        <v/>
      </c>
      <c r="M173" s="7" t="str">
        <f>VLOOKUP($A173,Entries!$B$3:$J$203,9)</f>
        <v/>
      </c>
      <c r="N173" s="10"/>
    </row>
    <row r="174" spans="1:14" x14ac:dyDescent="0.25">
      <c r="A174" s="7" t="s">
        <v>25</v>
      </c>
      <c r="B174" s="88" t="s">
        <v>25</v>
      </c>
      <c r="D174" s="7">
        <v>6</v>
      </c>
      <c r="E174" t="str">
        <f>VLOOKUP($A174,Entries!$B$3:$J$203,2)</f>
        <v/>
      </c>
      <c r="F174" t="str">
        <f>VLOOKUP($A174,Entries!$B$3:$J$203,3)</f>
        <v/>
      </c>
      <c r="G174" t="str">
        <f>VLOOKUP($A174,Entries!$B$3:$F$203,5)</f>
        <v/>
      </c>
      <c r="H174" s="109" t="str">
        <f t="shared" si="7"/>
        <v xml:space="preserve"> </v>
      </c>
      <c r="I174" s="10"/>
      <c r="J174" s="7" t="str">
        <f>VLOOKUP($A174,Entries!$B$3:$G$203,6)</f>
        <v/>
      </c>
      <c r="K174" s="7" t="str">
        <f>VLOOKUP($A174,Entries!$B$3:$FH372,7)</f>
        <v/>
      </c>
      <c r="L174" s="7" t="str">
        <f>VLOOKUP($A174,Entries!$B$3:$I$203,8)</f>
        <v/>
      </c>
      <c r="M174" s="7" t="str">
        <f>VLOOKUP($A174,Entries!$B$3:$J$203,9)</f>
        <v/>
      </c>
      <c r="N174" s="10"/>
    </row>
    <row r="175" spans="1:14" x14ac:dyDescent="0.25">
      <c r="A175" s="7" t="s">
        <v>25</v>
      </c>
      <c r="B175" s="88" t="s">
        <v>25</v>
      </c>
      <c r="D175" s="7">
        <v>7</v>
      </c>
      <c r="E175" t="str">
        <f>VLOOKUP($A175,Entries!$B$3:$J$203,2)</f>
        <v/>
      </c>
      <c r="F175" t="str">
        <f>VLOOKUP($A175,Entries!$B$3:$J$203,3)</f>
        <v/>
      </c>
      <c r="G175" t="str">
        <f>VLOOKUP($A175,Entries!$B$3:$F$203,5)</f>
        <v/>
      </c>
      <c r="H175" s="109" t="str">
        <f t="shared" si="7"/>
        <v xml:space="preserve"> </v>
      </c>
      <c r="I175" s="10"/>
      <c r="J175" s="7" t="str">
        <f>VLOOKUP($A175,Entries!$B$3:$G$203,6)</f>
        <v/>
      </c>
      <c r="K175" s="7" t="str">
        <f>VLOOKUP($A175,Entries!$B$3:$FH373,7)</f>
        <v/>
      </c>
      <c r="L175" s="7" t="str">
        <f>VLOOKUP($A175,Entries!$B$3:$I$203,8)</f>
        <v/>
      </c>
      <c r="M175" s="7" t="str">
        <f>VLOOKUP($A175,Entries!$B$3:$J$203,9)</f>
        <v/>
      </c>
      <c r="N175" s="10"/>
    </row>
    <row r="176" spans="1:14" x14ac:dyDescent="0.25">
      <c r="A176" s="7" t="s">
        <v>25</v>
      </c>
      <c r="B176" s="88" t="s">
        <v>25</v>
      </c>
      <c r="D176" s="7">
        <v>8</v>
      </c>
      <c r="E176" t="str">
        <f>VLOOKUP($A176,Entries!$B$3:$J$203,2)</f>
        <v/>
      </c>
      <c r="F176" t="str">
        <f>VLOOKUP($A176,Entries!$B$3:$J$203,3)</f>
        <v/>
      </c>
      <c r="G176" t="str">
        <f>VLOOKUP($A176,Entries!$B$3:$F$203,5)</f>
        <v/>
      </c>
      <c r="H176" s="109" t="str">
        <f t="shared" si="7"/>
        <v xml:space="preserve"> </v>
      </c>
      <c r="I176" s="10"/>
      <c r="J176" s="7" t="str">
        <f>VLOOKUP($A176,Entries!$B$3:$G$203,6)</f>
        <v/>
      </c>
      <c r="K176" s="7" t="str">
        <f>VLOOKUP($A176,Entries!$B$3:$FH374,7)</f>
        <v/>
      </c>
      <c r="L176" s="7" t="str">
        <f>VLOOKUP($A176,Entries!$B$3:$I$203,8)</f>
        <v/>
      </c>
      <c r="M176" s="7" t="str">
        <f>VLOOKUP($A176,Entries!$B$3:$J$203,9)</f>
        <v/>
      </c>
      <c r="N176" s="10"/>
    </row>
    <row r="177" spans="1:14" x14ac:dyDescent="0.25">
      <c r="A177" s="7">
        <v>127</v>
      </c>
      <c r="B177" s="88">
        <v>44.21</v>
      </c>
      <c r="C177" t="s">
        <v>129</v>
      </c>
      <c r="D177" s="7">
        <v>1</v>
      </c>
      <c r="E177" t="str">
        <f>VLOOKUP($A177,Entries!$B$3:$J$203,2)</f>
        <v>Christopher</v>
      </c>
      <c r="F177" t="str">
        <f>VLOOKUP($A177,Entries!$B$3:$J$203,3)</f>
        <v>Thompson</v>
      </c>
      <c r="G177" t="str">
        <f>VLOOKUP($A177,Entries!$B$3:$F$203,5)</f>
        <v>West Suffolk AC</v>
      </c>
      <c r="H177" s="109">
        <f t="shared" si="7"/>
        <v>44.21</v>
      </c>
      <c r="I177" s="109" t="str">
        <f>IF(H177=" "," ",IF(H177&gt;N177,"CBP",IF(H177=N177,"=CBP"," ")))</f>
        <v xml:space="preserve"> </v>
      </c>
      <c r="J177" s="7" t="str">
        <f>VLOOKUP($A177,Entries!$B$3:$G$203,6)</f>
        <v>c</v>
      </c>
      <c r="K177" s="7" t="str">
        <f>VLOOKUP($A177,Entries!$B$3:$FH375,7)</f>
        <v/>
      </c>
      <c r="L177" s="7" t="str">
        <f>VLOOKUP($A177,Entries!$B$3:$I$203,8)</f>
        <v/>
      </c>
      <c r="M177" s="7">
        <f>VLOOKUP($A177,Entries!$B$3:$J$203,9)</f>
        <v>3992979</v>
      </c>
      <c r="N177" s="10">
        <v>71.510000000000005</v>
      </c>
    </row>
    <row r="178" spans="1:14" x14ac:dyDescent="0.25">
      <c r="A178" s="7" t="s">
        <v>25</v>
      </c>
      <c r="B178" s="88" t="s">
        <v>25</v>
      </c>
      <c r="D178" s="7">
        <v>2</v>
      </c>
      <c r="E178" t="str">
        <f>VLOOKUP($A178,Entries!$B$3:$J$203,2)</f>
        <v/>
      </c>
      <c r="F178" t="str">
        <f>VLOOKUP($A178,Entries!$B$3:$J$203,3)</f>
        <v/>
      </c>
      <c r="G178" t="str">
        <f>VLOOKUP($A178,Entries!$B$3:$F$203,5)</f>
        <v/>
      </c>
      <c r="H178" s="109" t="str">
        <f t="shared" si="7"/>
        <v xml:space="preserve"> </v>
      </c>
      <c r="I178" s="10"/>
      <c r="J178" s="7" t="str">
        <f>VLOOKUP($A178,Entries!$B$3:$G$203,6)</f>
        <v/>
      </c>
      <c r="K178" s="7" t="str">
        <f>VLOOKUP($A178,Entries!$B$3:$FH376,7)</f>
        <v/>
      </c>
      <c r="L178" s="7" t="str">
        <f>VLOOKUP($A178,Entries!$B$3:$I$203,8)</f>
        <v/>
      </c>
      <c r="M178" s="7" t="str">
        <f>VLOOKUP($A178,Entries!$B$3:$J$203,9)</f>
        <v/>
      </c>
      <c r="N178" s="10"/>
    </row>
    <row r="179" spans="1:14" x14ac:dyDescent="0.25">
      <c r="A179" s="7" t="s">
        <v>25</v>
      </c>
      <c r="B179" s="88" t="s">
        <v>25</v>
      </c>
      <c r="D179" s="7">
        <v>3</v>
      </c>
      <c r="E179" t="str">
        <f>VLOOKUP($A179,Entries!$B$3:$J$203,2)</f>
        <v/>
      </c>
      <c r="F179" t="str">
        <f>VLOOKUP($A179,Entries!$B$3:$J$203,3)</f>
        <v/>
      </c>
      <c r="G179" t="str">
        <f>VLOOKUP($A179,Entries!$B$3:$F$203,5)</f>
        <v/>
      </c>
      <c r="H179" s="109" t="str">
        <f t="shared" si="7"/>
        <v xml:space="preserve"> </v>
      </c>
      <c r="I179" s="10"/>
      <c r="J179" s="7" t="str">
        <f>VLOOKUP($A179,Entries!$B$3:$G$203,6)</f>
        <v/>
      </c>
      <c r="K179" s="7" t="str">
        <f>VLOOKUP($A179,Entries!$B$3:$FH377,7)</f>
        <v/>
      </c>
      <c r="L179" s="7" t="str">
        <f>VLOOKUP($A179,Entries!$B$3:$I$203,8)</f>
        <v/>
      </c>
      <c r="M179" s="7" t="str">
        <f>VLOOKUP($A179,Entries!$B$3:$J$203,9)</f>
        <v/>
      </c>
      <c r="N179" s="10"/>
    </row>
    <row r="180" spans="1:14" x14ac:dyDescent="0.25">
      <c r="A180" s="7" t="s">
        <v>25</v>
      </c>
      <c r="B180" s="88" t="s">
        <v>25</v>
      </c>
      <c r="D180" s="7">
        <v>4</v>
      </c>
      <c r="E180" t="str">
        <f>VLOOKUP($A180,Entries!$B$3:$J$203,2)</f>
        <v/>
      </c>
      <c r="F180" t="str">
        <f>VLOOKUP($A180,Entries!$B$3:$J$203,3)</f>
        <v/>
      </c>
      <c r="G180" t="str">
        <f>VLOOKUP($A180,Entries!$B$3:$F$203,5)</f>
        <v/>
      </c>
      <c r="H180" s="109" t="str">
        <f t="shared" si="7"/>
        <v xml:space="preserve"> </v>
      </c>
      <c r="I180" s="10"/>
      <c r="J180" s="7" t="str">
        <f>VLOOKUP($A180,Entries!$B$3:$G$203,6)</f>
        <v/>
      </c>
      <c r="K180" s="7" t="str">
        <f>VLOOKUP($A180,Entries!$B$3:$FH378,7)</f>
        <v/>
      </c>
      <c r="L180" s="7" t="str">
        <f>VLOOKUP($A180,Entries!$B$3:$I$203,8)</f>
        <v/>
      </c>
      <c r="M180" s="7" t="str">
        <f>VLOOKUP($A180,Entries!$B$3:$J$203,9)</f>
        <v/>
      </c>
      <c r="N180" s="10"/>
    </row>
    <row r="181" spans="1:14" x14ac:dyDescent="0.25">
      <c r="A181" s="7" t="s">
        <v>25</v>
      </c>
      <c r="B181" s="88" t="s">
        <v>25</v>
      </c>
      <c r="D181" s="7">
        <v>5</v>
      </c>
      <c r="E181" t="str">
        <f>VLOOKUP($A181,Entries!$B$3:$J$203,2)</f>
        <v/>
      </c>
      <c r="F181" t="str">
        <f>VLOOKUP($A181,Entries!$B$3:$J$203,3)</f>
        <v/>
      </c>
      <c r="G181" t="str">
        <f>VLOOKUP($A181,Entries!$B$3:$F$203,5)</f>
        <v/>
      </c>
      <c r="H181" s="109" t="str">
        <f t="shared" si="7"/>
        <v xml:space="preserve"> </v>
      </c>
      <c r="I181" s="10"/>
      <c r="J181" s="7" t="str">
        <f>VLOOKUP($A181,Entries!$B$3:$G$203,6)</f>
        <v/>
      </c>
      <c r="K181" s="7" t="str">
        <f>VLOOKUP($A181,Entries!$B$3:$FH379,7)</f>
        <v/>
      </c>
      <c r="L181" s="7" t="str">
        <f>VLOOKUP($A181,Entries!$B$3:$I$203,8)</f>
        <v/>
      </c>
      <c r="M181" s="7" t="str">
        <f>VLOOKUP($A181,Entries!$B$3:$J$203,9)</f>
        <v/>
      </c>
      <c r="N181" s="10"/>
    </row>
    <row r="182" spans="1:14" x14ac:dyDescent="0.25">
      <c r="A182" s="7" t="s">
        <v>25</v>
      </c>
      <c r="B182" s="88" t="s">
        <v>25</v>
      </c>
      <c r="D182" s="7">
        <v>6</v>
      </c>
      <c r="E182" t="str">
        <f>VLOOKUP($A182,Entries!$B$3:$J$203,2)</f>
        <v/>
      </c>
      <c r="F182" t="str">
        <f>VLOOKUP($A182,Entries!$B$3:$J$203,3)</f>
        <v/>
      </c>
      <c r="G182" t="str">
        <f>VLOOKUP($A182,Entries!$B$3:$F$203,5)</f>
        <v/>
      </c>
      <c r="H182" s="109" t="str">
        <f t="shared" si="7"/>
        <v xml:space="preserve"> </v>
      </c>
      <c r="I182" s="10"/>
      <c r="J182" s="7" t="str">
        <f>VLOOKUP($A182,Entries!$B$3:$G$203,6)</f>
        <v/>
      </c>
      <c r="K182" s="7" t="str">
        <f>VLOOKUP($A182,Entries!$B$3:$FH380,7)</f>
        <v/>
      </c>
      <c r="L182" s="7" t="str">
        <f>VLOOKUP($A182,Entries!$B$3:$I$203,8)</f>
        <v/>
      </c>
      <c r="M182" s="7" t="str">
        <f>VLOOKUP($A182,Entries!$B$3:$J$203,9)</f>
        <v/>
      </c>
      <c r="N182" s="10"/>
    </row>
    <row r="183" spans="1:14" x14ac:dyDescent="0.25">
      <c r="A183" s="7" t="s">
        <v>25</v>
      </c>
      <c r="B183" s="88" t="s">
        <v>25</v>
      </c>
      <c r="D183" s="7">
        <v>7</v>
      </c>
      <c r="E183" t="str">
        <f>VLOOKUP($A183,Entries!$B$3:$J$203,2)</f>
        <v/>
      </c>
      <c r="F183" t="str">
        <f>VLOOKUP($A183,Entries!$B$3:$J$203,3)</f>
        <v/>
      </c>
      <c r="G183" t="str">
        <f>VLOOKUP($A183,Entries!$B$3:$F$203,5)</f>
        <v/>
      </c>
      <c r="H183" s="109" t="str">
        <f t="shared" si="7"/>
        <v xml:space="preserve"> </v>
      </c>
      <c r="I183" s="10"/>
      <c r="J183" s="7" t="str">
        <f>VLOOKUP($A183,Entries!$B$3:$G$203,6)</f>
        <v/>
      </c>
      <c r="K183" s="7" t="str">
        <f>VLOOKUP($A183,Entries!$B$3:$FH381,7)</f>
        <v/>
      </c>
      <c r="L183" s="7" t="str">
        <f>VLOOKUP($A183,Entries!$B$3:$I$203,8)</f>
        <v/>
      </c>
      <c r="M183" s="7" t="str">
        <f>VLOOKUP($A183,Entries!$B$3:$J$203,9)</f>
        <v/>
      </c>
      <c r="N183" s="10"/>
    </row>
    <row r="184" spans="1:14" x14ac:dyDescent="0.25">
      <c r="A184" s="7" t="s">
        <v>25</v>
      </c>
      <c r="B184" s="88" t="s">
        <v>25</v>
      </c>
      <c r="D184" s="7">
        <v>8</v>
      </c>
      <c r="E184" t="str">
        <f>VLOOKUP($A184,Entries!$B$3:$J$203,2)</f>
        <v/>
      </c>
      <c r="F184" t="str">
        <f>VLOOKUP($A184,Entries!$B$3:$J$203,3)</f>
        <v/>
      </c>
      <c r="G184" t="str">
        <f>VLOOKUP($A184,Entries!$B$3:$F$203,5)</f>
        <v/>
      </c>
      <c r="H184" s="109" t="str">
        <f t="shared" si="7"/>
        <v xml:space="preserve"> </v>
      </c>
      <c r="I184" s="10"/>
      <c r="J184" s="7" t="str">
        <f>VLOOKUP($A184,Entries!$B$3:$G$203,6)</f>
        <v/>
      </c>
      <c r="K184" s="7" t="str">
        <f>VLOOKUP($A184,Entries!$B$3:$FH382,7)</f>
        <v/>
      </c>
      <c r="L184" s="7" t="str">
        <f>VLOOKUP($A184,Entries!$B$3:$I$203,8)</f>
        <v/>
      </c>
      <c r="M184" s="7" t="str">
        <f>VLOOKUP($A184,Entries!$B$3:$J$203,9)</f>
        <v/>
      </c>
      <c r="N184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workbookViewId="0">
      <selection activeCell="C1" sqref="C1:L177"/>
    </sheetView>
  </sheetViews>
  <sheetFormatPr defaultColWidth="9.140625"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1" width="8.7109375" customWidth="1"/>
    <col min="12" max="12" width="12.85546875" customWidth="1"/>
    <col min="13" max="13" width="7.7109375" customWidth="1"/>
  </cols>
  <sheetData>
    <row r="1" spans="1:13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7"/>
    </row>
    <row r="2" spans="1:13" x14ac:dyDescent="0.25">
      <c r="A2" s="7"/>
      <c r="B2" s="27"/>
      <c r="C2" s="203" t="s">
        <v>191</v>
      </c>
      <c r="D2" s="203"/>
      <c r="E2" s="203"/>
      <c r="G2" s="7"/>
      <c r="H2" s="27"/>
      <c r="I2" s="7"/>
      <c r="J2" s="7"/>
      <c r="K2" s="7"/>
      <c r="L2" s="7"/>
      <c r="M2" s="27"/>
    </row>
    <row r="3" spans="1:13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27"/>
    </row>
    <row r="4" spans="1:13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/>
      <c r="K4" s="7"/>
      <c r="L4" s="7" t="s">
        <v>57</v>
      </c>
      <c r="M4" s="27"/>
    </row>
    <row r="5" spans="1:13" hidden="1" x14ac:dyDescent="0.25">
      <c r="A5" s="7" t="s">
        <v>25</v>
      </c>
      <c r="B5" s="110" t="s">
        <v>25</v>
      </c>
      <c r="C5" t="s">
        <v>269</v>
      </c>
      <c r="D5" s="7">
        <v>1</v>
      </c>
      <c r="E5" t="str">
        <f>VLOOKUP($A5,Entries!$B$3:$J$203,2)</f>
        <v/>
      </c>
      <c r="F5" t="str">
        <f>VLOOKUP($A5,Entries!$B$3:$J$203,3)</f>
        <v/>
      </c>
      <c r="G5" t="str">
        <f>VLOOKUP($A5,Entries!$B$3:$F$203,5)</f>
        <v/>
      </c>
      <c r="H5" s="27" t="str">
        <f t="shared" ref="H5:H36" si="0">B5</f>
        <v xml:space="preserve"> </v>
      </c>
      <c r="I5" s="7" t="str">
        <f>IF(H5=" "," ",IF(H5&lt;M5,"CBP",IF(H5=M5,"=CBP"," ")))</f>
        <v xml:space="preserve"> </v>
      </c>
      <c r="J5" s="7"/>
      <c r="K5" s="7"/>
      <c r="L5" s="7" t="str">
        <f>VLOOKUP($A5,Entries!$B$3:$J$203,9)</f>
        <v/>
      </c>
      <c r="M5" s="29">
        <v>10.8</v>
      </c>
    </row>
    <row r="6" spans="1:13" hidden="1" x14ac:dyDescent="0.25">
      <c r="A6" s="7" t="s">
        <v>25</v>
      </c>
      <c r="B6" s="110" t="s">
        <v>25</v>
      </c>
      <c r="D6" s="7">
        <v>2</v>
      </c>
      <c r="E6" t="str">
        <f>VLOOKUP($A6,Entries!$B$3:$J$203,2)</f>
        <v/>
      </c>
      <c r="F6" t="str">
        <f>VLOOKUP($A6,Entries!$B$3:$J$203,3)</f>
        <v/>
      </c>
      <c r="G6" t="str">
        <f>VLOOKUP($A6,Entries!$B$3:$F$203,5)</f>
        <v/>
      </c>
      <c r="H6" s="27" t="str">
        <f t="shared" si="0"/>
        <v xml:space="preserve"> </v>
      </c>
      <c r="I6" s="7"/>
      <c r="J6" s="7"/>
      <c r="K6" s="7"/>
      <c r="L6" s="7" t="str">
        <f>VLOOKUP($A6,Entries!$B$3:$J$203,9)</f>
        <v/>
      </c>
      <c r="M6" s="29"/>
    </row>
    <row r="7" spans="1:13" hidden="1" x14ac:dyDescent="0.25">
      <c r="A7" s="7" t="s">
        <v>25</v>
      </c>
      <c r="B7" s="110" t="s">
        <v>25</v>
      </c>
      <c r="D7" s="7">
        <v>3</v>
      </c>
      <c r="E7" t="str">
        <f>VLOOKUP($A7,Entries!$B$3:$J$203,2)</f>
        <v/>
      </c>
      <c r="F7" t="str">
        <f>VLOOKUP($A7,Entries!$B$3:$J$203,3)</f>
        <v/>
      </c>
      <c r="G7" t="str">
        <f>VLOOKUP($A7,Entries!$B$3:$F$203,5)</f>
        <v/>
      </c>
      <c r="H7" s="27" t="str">
        <f t="shared" si="0"/>
        <v xml:space="preserve"> </v>
      </c>
      <c r="I7" s="7"/>
      <c r="J7" s="7"/>
      <c r="K7" s="7"/>
      <c r="L7" s="7" t="str">
        <f>VLOOKUP($A7,Entries!$B$3:$J$203,9)</f>
        <v/>
      </c>
      <c r="M7" s="29"/>
    </row>
    <row r="8" spans="1:13" hidden="1" x14ac:dyDescent="0.25">
      <c r="A8" s="7" t="s">
        <v>25</v>
      </c>
      <c r="B8" s="110" t="s">
        <v>25</v>
      </c>
      <c r="D8" s="7">
        <v>4</v>
      </c>
      <c r="E8" t="str">
        <f>VLOOKUP($A8,Entries!$B$3:$J$203,2)</f>
        <v/>
      </c>
      <c r="F8" t="str">
        <f>VLOOKUP($A8,Entries!$B$3:$J$203,3)</f>
        <v/>
      </c>
      <c r="G8" t="str">
        <f>VLOOKUP($A8,Entries!$B$3:$F$203,5)</f>
        <v/>
      </c>
      <c r="H8" s="27" t="str">
        <f t="shared" si="0"/>
        <v xml:space="preserve"> </v>
      </c>
      <c r="I8" s="7"/>
      <c r="J8" s="7"/>
      <c r="K8" s="7"/>
      <c r="L8" s="7" t="str">
        <f>VLOOKUP($A8,Entries!$B$3:$J$203,9)</f>
        <v/>
      </c>
      <c r="M8" s="29"/>
    </row>
    <row r="9" spans="1:13" hidden="1" x14ac:dyDescent="0.25">
      <c r="A9" s="7" t="s">
        <v>25</v>
      </c>
      <c r="B9" s="110" t="s">
        <v>25</v>
      </c>
      <c r="D9" s="7">
        <v>5</v>
      </c>
      <c r="E9" t="str">
        <f>VLOOKUP($A9,Entries!$B$3:$J$203,2)</f>
        <v/>
      </c>
      <c r="F9" t="str">
        <f>VLOOKUP($A9,Entries!$B$3:$J$203,3)</f>
        <v/>
      </c>
      <c r="G9" t="str">
        <f>VLOOKUP($A9,Entries!$B$3:$F$203,5)</f>
        <v/>
      </c>
      <c r="H9" s="27" t="str">
        <f t="shared" si="0"/>
        <v xml:space="preserve"> </v>
      </c>
      <c r="I9" s="7"/>
      <c r="J9" s="7"/>
      <c r="K9" s="7"/>
      <c r="L9" s="7" t="str">
        <f>VLOOKUP($A9,Entries!$B$3:$J$203,9)</f>
        <v/>
      </c>
      <c r="M9" s="29"/>
    </row>
    <row r="10" spans="1:13" hidden="1" x14ac:dyDescent="0.25">
      <c r="A10" s="7" t="s">
        <v>25</v>
      </c>
      <c r="B10" s="110" t="s">
        <v>25</v>
      </c>
      <c r="D10" s="7">
        <v>6</v>
      </c>
      <c r="E10" t="str">
        <f>VLOOKUP($A10,Entries!$B$3:$J$203,2)</f>
        <v/>
      </c>
      <c r="F10" t="str">
        <f>VLOOKUP($A10,Entries!$B$3:$J$203,3)</f>
        <v/>
      </c>
      <c r="G10" t="str">
        <f>VLOOKUP($A10,Entries!$B$3:$F$203,5)</f>
        <v/>
      </c>
      <c r="H10" s="27" t="str">
        <f t="shared" si="0"/>
        <v xml:space="preserve"> </v>
      </c>
      <c r="I10" s="7"/>
      <c r="J10" s="7"/>
      <c r="K10" s="7"/>
      <c r="L10" s="7" t="str">
        <f>VLOOKUP($A10,Entries!$B$3:$J$203,9)</f>
        <v/>
      </c>
      <c r="M10" s="29"/>
    </row>
    <row r="11" spans="1:13" hidden="1" x14ac:dyDescent="0.25">
      <c r="A11" s="7" t="s">
        <v>25</v>
      </c>
      <c r="B11" s="110" t="s">
        <v>25</v>
      </c>
      <c r="D11" s="7">
        <v>7</v>
      </c>
      <c r="E11" t="str">
        <f>VLOOKUP($A11,Entries!$B$3:$J$203,2)</f>
        <v/>
      </c>
      <c r="F11" t="str">
        <f>VLOOKUP($A11,Entries!$B$3:$J$203,3)</f>
        <v/>
      </c>
      <c r="G11" t="str">
        <f>VLOOKUP($A11,Entries!$B$3:$F$203,5)</f>
        <v/>
      </c>
      <c r="H11" s="27" t="str">
        <f t="shared" si="0"/>
        <v xml:space="preserve"> </v>
      </c>
      <c r="I11" s="7"/>
      <c r="J11" s="7"/>
      <c r="K11" s="7"/>
      <c r="L11" s="7" t="str">
        <f>VLOOKUP($A11,Entries!$B$3:$J$203,9)</f>
        <v/>
      </c>
      <c r="M11" s="29"/>
    </row>
    <row r="12" spans="1:13" hidden="1" x14ac:dyDescent="0.25">
      <c r="A12" s="7" t="s">
        <v>25</v>
      </c>
      <c r="B12" s="110" t="s">
        <v>25</v>
      </c>
      <c r="D12" s="7">
        <v>8</v>
      </c>
      <c r="E12" t="str">
        <f>VLOOKUP($A12,Entries!$B$3:$J$203,2)</f>
        <v/>
      </c>
      <c r="F12" t="str">
        <f>VLOOKUP($A12,Entries!$B$3:$J$203,3)</f>
        <v/>
      </c>
      <c r="G12" t="str">
        <f>VLOOKUP($A12,Entries!$B$3:$F$203,5)</f>
        <v/>
      </c>
      <c r="H12" s="27" t="str">
        <f t="shared" si="0"/>
        <v xml:space="preserve"> </v>
      </c>
      <c r="I12" s="7"/>
      <c r="J12" s="7"/>
      <c r="K12" s="7"/>
      <c r="L12" s="7" t="str">
        <f>VLOOKUP($A12,Entries!$B$3:$J$203,9)</f>
        <v/>
      </c>
      <c r="M12" s="29"/>
    </row>
    <row r="13" spans="1:13" hidden="1" x14ac:dyDescent="0.25">
      <c r="A13" s="7" t="s">
        <v>25</v>
      </c>
      <c r="B13" s="110" t="s">
        <v>25</v>
      </c>
      <c r="C13" t="s">
        <v>270</v>
      </c>
      <c r="D13" s="7">
        <v>1</v>
      </c>
      <c r="E13" t="str">
        <f>VLOOKUP($A13,Entries!$B$3:$J$203,2)</f>
        <v/>
      </c>
      <c r="F13" t="str">
        <f>VLOOKUP($A13,Entries!$B$3:$J$203,3)</f>
        <v/>
      </c>
      <c r="G13" t="str">
        <f>VLOOKUP($A13,Entries!$B$3:$F$203,5)</f>
        <v/>
      </c>
      <c r="H13" s="27" t="str">
        <f t="shared" si="0"/>
        <v xml:space="preserve"> </v>
      </c>
      <c r="I13" s="7" t="str">
        <f>IF(H13=" "," ",IF(H13&lt;M13,"CBP",IF(H13=M13,"=CBP"," ")))</f>
        <v xml:space="preserve"> </v>
      </c>
      <c r="J13" s="7"/>
      <c r="K13" s="7"/>
      <c r="L13" s="7" t="str">
        <f>VLOOKUP($A13,Entries!$B$3:$J$203,9)</f>
        <v/>
      </c>
      <c r="M13" s="29">
        <f>IF(H5&lt;M5,H5,M5)</f>
        <v>10.8</v>
      </c>
    </row>
    <row r="14" spans="1:13" hidden="1" x14ac:dyDescent="0.25">
      <c r="A14" s="7" t="s">
        <v>25</v>
      </c>
      <c r="B14" s="110" t="s">
        <v>25</v>
      </c>
      <c r="D14" s="7">
        <v>2</v>
      </c>
      <c r="E14" t="str">
        <f>VLOOKUP($A14,Entries!$B$3:$J$203,2)</f>
        <v/>
      </c>
      <c r="F14" t="str">
        <f>VLOOKUP($A14,Entries!$B$3:$J$203,3)</f>
        <v/>
      </c>
      <c r="G14" t="str">
        <f>VLOOKUP($A14,Entries!$B$3:$F$203,5)</f>
        <v/>
      </c>
      <c r="H14" s="27" t="str">
        <f t="shared" si="0"/>
        <v xml:space="preserve"> </v>
      </c>
      <c r="I14" s="7"/>
      <c r="J14" s="7"/>
      <c r="K14" s="7"/>
      <c r="L14" s="7" t="str">
        <f>VLOOKUP($A14,Entries!$B$3:$J$203,9)</f>
        <v/>
      </c>
      <c r="M14" s="29"/>
    </row>
    <row r="15" spans="1:13" hidden="1" x14ac:dyDescent="0.25">
      <c r="A15" s="7" t="s">
        <v>25</v>
      </c>
      <c r="B15" s="110" t="s">
        <v>25</v>
      </c>
      <c r="D15" s="7">
        <v>3</v>
      </c>
      <c r="E15" t="str">
        <f>VLOOKUP($A15,Entries!$B$3:$J$203,2)</f>
        <v/>
      </c>
      <c r="F15" t="str">
        <f>VLOOKUP($A15,Entries!$B$3:$J$203,3)</f>
        <v/>
      </c>
      <c r="G15" t="str">
        <f>VLOOKUP($A15,Entries!$B$3:$F$203,5)</f>
        <v/>
      </c>
      <c r="H15" s="27" t="str">
        <f t="shared" si="0"/>
        <v xml:space="preserve"> </v>
      </c>
      <c r="I15" s="7"/>
      <c r="J15" s="7"/>
      <c r="K15" s="7"/>
      <c r="L15" s="7" t="str">
        <f>VLOOKUP($A15,Entries!$B$3:$J$203,9)</f>
        <v/>
      </c>
      <c r="M15" s="29"/>
    </row>
    <row r="16" spans="1:13" hidden="1" x14ac:dyDescent="0.25">
      <c r="A16" s="7" t="s">
        <v>25</v>
      </c>
      <c r="B16" s="110" t="s">
        <v>25</v>
      </c>
      <c r="D16" s="7">
        <v>4</v>
      </c>
      <c r="E16" t="str">
        <f>VLOOKUP($A16,Entries!$B$3:$J$203,2)</f>
        <v/>
      </c>
      <c r="F16" t="str">
        <f>VLOOKUP($A16,Entries!$B$3:$J$203,3)</f>
        <v/>
      </c>
      <c r="G16" t="str">
        <f>VLOOKUP($A16,Entries!$B$3:$F$203,5)</f>
        <v/>
      </c>
      <c r="H16" s="27" t="str">
        <f t="shared" si="0"/>
        <v xml:space="preserve"> </v>
      </c>
      <c r="I16" s="7"/>
      <c r="J16" s="7"/>
      <c r="K16" s="7"/>
      <c r="L16" s="7" t="str">
        <f>VLOOKUP($A16,Entries!$B$3:$J$203,9)</f>
        <v/>
      </c>
      <c r="M16" s="29"/>
    </row>
    <row r="17" spans="1:13" hidden="1" x14ac:dyDescent="0.25">
      <c r="A17" s="7" t="s">
        <v>25</v>
      </c>
      <c r="B17" s="110" t="s">
        <v>25</v>
      </c>
      <c r="D17" s="7">
        <v>5</v>
      </c>
      <c r="E17" t="str">
        <f>VLOOKUP($A17,Entries!$B$3:$J$203,2)</f>
        <v/>
      </c>
      <c r="F17" t="str">
        <f>VLOOKUP($A17,Entries!$B$3:$J$203,3)</f>
        <v/>
      </c>
      <c r="G17" t="str">
        <f>VLOOKUP($A17,Entries!$B$3:$F$203,5)</f>
        <v/>
      </c>
      <c r="H17" s="27" t="str">
        <f t="shared" si="0"/>
        <v xml:space="preserve"> </v>
      </c>
      <c r="I17" s="7"/>
      <c r="J17" s="7"/>
      <c r="K17" s="7"/>
      <c r="L17" s="7" t="str">
        <f>VLOOKUP($A17,Entries!$B$3:$J$203,9)</f>
        <v/>
      </c>
      <c r="M17" s="29"/>
    </row>
    <row r="18" spans="1:13" hidden="1" x14ac:dyDescent="0.25">
      <c r="A18" s="7" t="s">
        <v>25</v>
      </c>
      <c r="B18" s="110" t="s">
        <v>25</v>
      </c>
      <c r="D18" s="7">
        <v>6</v>
      </c>
      <c r="E18" t="str">
        <f>VLOOKUP($A18,Entries!$B$3:$J$203,2)</f>
        <v/>
      </c>
      <c r="F18" t="str">
        <f>VLOOKUP($A18,Entries!$B$3:$J$203,3)</f>
        <v/>
      </c>
      <c r="G18" t="str">
        <f>VLOOKUP($A18,Entries!$B$3:$F$203,5)</f>
        <v/>
      </c>
      <c r="H18" s="27" t="str">
        <f t="shared" si="0"/>
        <v xml:space="preserve"> </v>
      </c>
      <c r="I18" s="7"/>
      <c r="J18" s="7"/>
      <c r="K18" s="7"/>
      <c r="L18" s="7" t="str">
        <f>VLOOKUP($A18,Entries!$B$3:$J$203,9)</f>
        <v/>
      </c>
      <c r="M18" s="29"/>
    </row>
    <row r="19" spans="1:13" hidden="1" x14ac:dyDescent="0.25">
      <c r="A19" s="7" t="s">
        <v>25</v>
      </c>
      <c r="B19" s="110" t="s">
        <v>25</v>
      </c>
      <c r="D19" s="7">
        <v>7</v>
      </c>
      <c r="E19" t="str">
        <f>VLOOKUP($A19,Entries!$B$3:$J$203,2)</f>
        <v/>
      </c>
      <c r="F19" t="str">
        <f>VLOOKUP($A19,Entries!$B$3:$J$203,3)</f>
        <v/>
      </c>
      <c r="G19" t="str">
        <f>VLOOKUP($A19,Entries!$B$3:$F$203,5)</f>
        <v/>
      </c>
      <c r="H19" s="27" t="str">
        <f t="shared" si="0"/>
        <v xml:space="preserve"> </v>
      </c>
      <c r="I19" s="7"/>
      <c r="J19" s="7"/>
      <c r="K19" s="7"/>
      <c r="L19" s="7" t="str">
        <f>VLOOKUP($A19,Entries!$B$3:$J$203,9)</f>
        <v/>
      </c>
      <c r="M19" s="29"/>
    </row>
    <row r="20" spans="1:13" hidden="1" x14ac:dyDescent="0.25">
      <c r="A20" s="7" t="s">
        <v>25</v>
      </c>
      <c r="B20" s="110" t="s">
        <v>25</v>
      </c>
      <c r="D20" s="7">
        <v>8</v>
      </c>
      <c r="E20" t="str">
        <f>VLOOKUP($A20,Entries!$B$3:$J$203,2)</f>
        <v/>
      </c>
      <c r="F20" t="str">
        <f>VLOOKUP($A20,Entries!$B$3:$J$203,3)</f>
        <v/>
      </c>
      <c r="G20" t="str">
        <f>VLOOKUP($A20,Entries!$B$3:$F$203,5)</f>
        <v/>
      </c>
      <c r="H20" s="27" t="str">
        <f t="shared" si="0"/>
        <v xml:space="preserve"> </v>
      </c>
      <c r="I20" s="7"/>
      <c r="J20" s="7"/>
      <c r="K20" s="7"/>
      <c r="L20" s="7" t="str">
        <f>VLOOKUP($A20,Entries!$B$3:$J$203,9)</f>
        <v/>
      </c>
      <c r="M20" s="29"/>
    </row>
    <row r="21" spans="1:13" hidden="1" x14ac:dyDescent="0.25">
      <c r="A21" s="7" t="s">
        <v>25</v>
      </c>
      <c r="B21" s="110" t="s">
        <v>25</v>
      </c>
      <c r="C21" t="s">
        <v>59</v>
      </c>
      <c r="D21" s="7">
        <v>1</v>
      </c>
      <c r="E21" t="str">
        <f>VLOOKUP($A21,Entries!$B$3:$J$203,2)</f>
        <v/>
      </c>
      <c r="F21" t="str">
        <f>VLOOKUP($A21,Entries!$B$3:$J$203,3)</f>
        <v/>
      </c>
      <c r="G21" t="str">
        <f>VLOOKUP($A21,Entries!$B$3:$F$203,5)</f>
        <v/>
      </c>
      <c r="H21" s="27" t="str">
        <f t="shared" si="0"/>
        <v xml:space="preserve"> </v>
      </c>
      <c r="I21" s="7" t="str">
        <f>IF(H21=" "," ",IF(H21&lt;M21,"CBP",IF(H21=M21,"=CBP"," ")))</f>
        <v xml:space="preserve"> </v>
      </c>
      <c r="J21" s="7"/>
      <c r="K21" s="7"/>
      <c r="L21" s="7" t="str">
        <f>VLOOKUP($A21,Entries!$B$3:$J$203,9)</f>
        <v/>
      </c>
      <c r="M21" s="29">
        <f>IF(H13&lt;M13,H13,M13)</f>
        <v>10.8</v>
      </c>
    </row>
    <row r="22" spans="1:13" hidden="1" x14ac:dyDescent="0.25">
      <c r="A22" s="7" t="s">
        <v>25</v>
      </c>
      <c r="B22" s="110" t="s">
        <v>25</v>
      </c>
      <c r="D22" s="7">
        <v>2</v>
      </c>
      <c r="E22" t="str">
        <f>VLOOKUP($A22,Entries!$B$3:$J$203,2)</f>
        <v/>
      </c>
      <c r="F22" t="str">
        <f>VLOOKUP($A22,Entries!$B$3:$J$203,3)</f>
        <v/>
      </c>
      <c r="G22" t="str">
        <f>VLOOKUP($A22,Entries!$B$3:$F$203,5)</f>
        <v/>
      </c>
      <c r="H22" s="27" t="str">
        <f t="shared" si="0"/>
        <v xml:space="preserve"> </v>
      </c>
      <c r="L22" s="7" t="str">
        <f>VLOOKUP($A22,Entries!$B$3:$J$203,9)</f>
        <v/>
      </c>
      <c r="M22" s="29"/>
    </row>
    <row r="23" spans="1:13" hidden="1" x14ac:dyDescent="0.25">
      <c r="A23" s="7" t="s">
        <v>25</v>
      </c>
      <c r="B23" s="110" t="s">
        <v>25</v>
      </c>
      <c r="D23" s="7">
        <v>3</v>
      </c>
      <c r="E23" t="str">
        <f>VLOOKUP($A23,Entries!$B$3:$J$203,2)</f>
        <v/>
      </c>
      <c r="F23" t="str">
        <f>VLOOKUP($A23,Entries!$B$3:$J$203,3)</f>
        <v/>
      </c>
      <c r="G23" t="str">
        <f>VLOOKUP($A23,Entries!$B$3:$F$203,5)</f>
        <v/>
      </c>
      <c r="H23" s="27" t="str">
        <f t="shared" si="0"/>
        <v xml:space="preserve"> </v>
      </c>
      <c r="L23" s="7" t="str">
        <f>VLOOKUP($A23,Entries!$B$3:$J$203,9)</f>
        <v/>
      </c>
      <c r="M23" s="29"/>
    </row>
    <row r="24" spans="1:13" hidden="1" x14ac:dyDescent="0.25">
      <c r="A24" s="7" t="s">
        <v>25</v>
      </c>
      <c r="B24" s="110" t="s">
        <v>25</v>
      </c>
      <c r="D24" s="7">
        <v>4</v>
      </c>
      <c r="E24" t="str">
        <f>VLOOKUP($A24,Entries!$B$3:$J$203,2)</f>
        <v/>
      </c>
      <c r="F24" t="str">
        <f>VLOOKUP($A24,Entries!$B$3:$J$203,3)</f>
        <v/>
      </c>
      <c r="G24" t="str">
        <f>VLOOKUP($A24,Entries!$B$3:$F$203,5)</f>
        <v/>
      </c>
      <c r="H24" s="27" t="str">
        <f t="shared" si="0"/>
        <v xml:space="preserve"> </v>
      </c>
      <c r="L24" s="7" t="str">
        <f>VLOOKUP($A24,Entries!$B$3:$J$203,9)</f>
        <v/>
      </c>
      <c r="M24" s="29"/>
    </row>
    <row r="25" spans="1:13" hidden="1" x14ac:dyDescent="0.25">
      <c r="A25" s="7" t="s">
        <v>25</v>
      </c>
      <c r="B25" s="110" t="s">
        <v>25</v>
      </c>
      <c r="D25" s="7">
        <v>5</v>
      </c>
      <c r="E25" t="str">
        <f>VLOOKUP($A25,Entries!$B$3:$J$203,2)</f>
        <v/>
      </c>
      <c r="F25" t="str">
        <f>VLOOKUP($A25,Entries!$B$3:$J$203,3)</f>
        <v/>
      </c>
      <c r="G25" t="str">
        <f>VLOOKUP($A25,Entries!$B$3:$F$203,5)</f>
        <v/>
      </c>
      <c r="H25" s="27" t="str">
        <f t="shared" si="0"/>
        <v xml:space="preserve"> </v>
      </c>
      <c r="L25" s="7" t="str">
        <f>VLOOKUP($A25,Entries!$B$3:$J$203,9)</f>
        <v/>
      </c>
      <c r="M25" s="29"/>
    </row>
    <row r="26" spans="1:13" hidden="1" x14ac:dyDescent="0.25">
      <c r="A26" s="7" t="s">
        <v>25</v>
      </c>
      <c r="B26" s="110" t="s">
        <v>25</v>
      </c>
      <c r="D26" s="7">
        <v>6</v>
      </c>
      <c r="E26" t="str">
        <f>VLOOKUP($A26,Entries!$B$3:$J$203,2)</f>
        <v/>
      </c>
      <c r="F26" t="str">
        <f>VLOOKUP($A26,Entries!$B$3:$J$203,3)</f>
        <v/>
      </c>
      <c r="G26" t="str">
        <f>VLOOKUP($A26,Entries!$B$3:$F$203,5)</f>
        <v/>
      </c>
      <c r="H26" s="27" t="str">
        <f t="shared" si="0"/>
        <v xml:space="preserve"> </v>
      </c>
      <c r="L26" s="7" t="str">
        <f>VLOOKUP($A26,Entries!$B$3:$J$203,9)</f>
        <v/>
      </c>
      <c r="M26" s="29"/>
    </row>
    <row r="27" spans="1:13" hidden="1" x14ac:dyDescent="0.25">
      <c r="A27" s="7" t="s">
        <v>25</v>
      </c>
      <c r="B27" s="110" t="s">
        <v>25</v>
      </c>
      <c r="D27" s="7">
        <v>7</v>
      </c>
      <c r="E27" t="str">
        <f>VLOOKUP($A27,Entries!$B$3:$J$203,2)</f>
        <v/>
      </c>
      <c r="F27" t="str">
        <f>VLOOKUP($A27,Entries!$B$3:$J$203,3)</f>
        <v/>
      </c>
      <c r="G27" t="str">
        <f>VLOOKUP($A27,Entries!$B$3:$F$203,5)</f>
        <v/>
      </c>
      <c r="H27" s="27" t="str">
        <f t="shared" si="0"/>
        <v xml:space="preserve"> </v>
      </c>
      <c r="L27" s="7" t="str">
        <f>VLOOKUP($A27,Entries!$B$3:$J$203,9)</f>
        <v/>
      </c>
      <c r="M27" s="29"/>
    </row>
    <row r="28" spans="1:13" hidden="1" x14ac:dyDescent="0.25">
      <c r="A28" s="7" t="s">
        <v>25</v>
      </c>
      <c r="B28" s="110" t="s">
        <v>25</v>
      </c>
      <c r="D28" s="7">
        <v>8</v>
      </c>
      <c r="E28" t="str">
        <f>VLOOKUP($A28,Entries!$B$3:$J$203,2)</f>
        <v/>
      </c>
      <c r="F28" t="str">
        <f>VLOOKUP($A28,Entries!$B$3:$J$203,3)</f>
        <v/>
      </c>
      <c r="G28" t="str">
        <f>VLOOKUP($A28,Entries!$B$3:$F$203,5)</f>
        <v/>
      </c>
      <c r="H28" s="27" t="str">
        <f t="shared" si="0"/>
        <v xml:space="preserve"> </v>
      </c>
      <c r="L28" s="7" t="str">
        <f>VLOOKUP($A28,Entries!$B$3:$J$203,9)</f>
        <v/>
      </c>
      <c r="M28" s="29"/>
    </row>
    <row r="29" spans="1:13" hidden="1" x14ac:dyDescent="0.25">
      <c r="A29" s="7" t="s">
        <v>25</v>
      </c>
      <c r="B29" s="110" t="s">
        <v>25</v>
      </c>
      <c r="C29" t="s">
        <v>271</v>
      </c>
      <c r="D29" s="7">
        <v>1</v>
      </c>
      <c r="E29" t="str">
        <f>VLOOKUP($A29,Entries!$B$3:$J$203,2)</f>
        <v/>
      </c>
      <c r="F29" t="str">
        <f>VLOOKUP($A29,Entries!$B$3:$J$203,3)</f>
        <v/>
      </c>
      <c r="G29" t="str">
        <f>VLOOKUP($A29,Entries!$B$3:$F$203,5)</f>
        <v/>
      </c>
      <c r="H29" s="27" t="str">
        <f t="shared" si="0"/>
        <v xml:space="preserve"> </v>
      </c>
      <c r="I29" s="7" t="str">
        <f>IF(H29=" "," ",IF(H29&lt;M29,"CBP",IF(H29=M29,"=CBP"," ")))</f>
        <v xml:space="preserve"> </v>
      </c>
      <c r="J29" s="7"/>
      <c r="K29" s="7"/>
      <c r="L29" s="7" t="str">
        <f>VLOOKUP($A29,Entries!$B$3:$J$203,9)</f>
        <v/>
      </c>
      <c r="M29" s="29">
        <v>21.9</v>
      </c>
    </row>
    <row r="30" spans="1:13" hidden="1" x14ac:dyDescent="0.25">
      <c r="A30" s="7" t="s">
        <v>25</v>
      </c>
      <c r="B30" s="110" t="s">
        <v>25</v>
      </c>
      <c r="D30" s="7">
        <v>2</v>
      </c>
      <c r="E30" t="str">
        <f>VLOOKUP($A30,Entries!$B$3:$J$203,2)</f>
        <v/>
      </c>
      <c r="F30" t="str">
        <f>VLOOKUP($A30,Entries!$B$3:$J$203,3)</f>
        <v/>
      </c>
      <c r="G30" t="str">
        <f>VLOOKUP($A30,Entries!$B$3:$F$203,5)</f>
        <v/>
      </c>
      <c r="H30" s="27" t="str">
        <f t="shared" si="0"/>
        <v xml:space="preserve"> </v>
      </c>
      <c r="I30" s="7"/>
      <c r="J30" s="7"/>
      <c r="K30" s="7"/>
      <c r="L30" s="7" t="str">
        <f>VLOOKUP($A30,Entries!$B$3:$J$203,9)</f>
        <v/>
      </c>
      <c r="M30" s="29"/>
    </row>
    <row r="31" spans="1:13" hidden="1" x14ac:dyDescent="0.25">
      <c r="A31" s="7" t="s">
        <v>25</v>
      </c>
      <c r="B31" s="110" t="s">
        <v>25</v>
      </c>
      <c r="D31" s="7">
        <v>3</v>
      </c>
      <c r="E31" t="str">
        <f>VLOOKUP($A31,Entries!$B$3:$J$203,2)</f>
        <v/>
      </c>
      <c r="F31" t="str">
        <f>VLOOKUP($A31,Entries!$B$3:$J$203,3)</f>
        <v/>
      </c>
      <c r="G31" t="str">
        <f>VLOOKUP($A31,Entries!$B$3:$F$203,5)</f>
        <v/>
      </c>
      <c r="H31" s="27" t="str">
        <f t="shared" si="0"/>
        <v xml:space="preserve"> </v>
      </c>
      <c r="I31" s="7"/>
      <c r="J31" s="7"/>
      <c r="K31" s="7"/>
      <c r="L31" s="7" t="str">
        <f>VLOOKUP($A31,Entries!$B$3:$J$203,9)</f>
        <v/>
      </c>
      <c r="M31" s="29"/>
    </row>
    <row r="32" spans="1:13" hidden="1" x14ac:dyDescent="0.25">
      <c r="A32" s="7" t="s">
        <v>25</v>
      </c>
      <c r="B32" s="110" t="s">
        <v>25</v>
      </c>
      <c r="D32" s="7">
        <v>4</v>
      </c>
      <c r="E32" t="str">
        <f>VLOOKUP($A32,Entries!$B$3:$J$203,2)</f>
        <v/>
      </c>
      <c r="F32" t="str">
        <f>VLOOKUP($A32,Entries!$B$3:$J$203,3)</f>
        <v/>
      </c>
      <c r="G32" t="str">
        <f>VLOOKUP($A32,Entries!$B$3:$F$203,5)</f>
        <v/>
      </c>
      <c r="H32" s="27" t="str">
        <f t="shared" si="0"/>
        <v xml:space="preserve"> </v>
      </c>
      <c r="I32" s="7"/>
      <c r="J32" s="7"/>
      <c r="K32" s="7"/>
      <c r="L32" s="7" t="str">
        <f>VLOOKUP($A32,Entries!$B$3:$J$203,9)</f>
        <v/>
      </c>
      <c r="M32" s="29"/>
    </row>
    <row r="33" spans="1:13" hidden="1" x14ac:dyDescent="0.25">
      <c r="A33" s="7" t="s">
        <v>25</v>
      </c>
      <c r="B33" s="110" t="s">
        <v>25</v>
      </c>
      <c r="D33" s="7">
        <v>5</v>
      </c>
      <c r="E33" t="str">
        <f>VLOOKUP($A33,Entries!$B$3:$J$203,2)</f>
        <v/>
      </c>
      <c r="F33" t="str">
        <f>VLOOKUP($A33,Entries!$B$3:$J$203,3)</f>
        <v/>
      </c>
      <c r="G33" t="str">
        <f>VLOOKUP($A33,Entries!$B$3:$F$203,5)</f>
        <v/>
      </c>
      <c r="H33" s="27" t="str">
        <f t="shared" si="0"/>
        <v xml:space="preserve"> </v>
      </c>
      <c r="I33" s="7"/>
      <c r="J33" s="7"/>
      <c r="K33" s="7"/>
      <c r="L33" s="7" t="str">
        <f>VLOOKUP($A33,Entries!$B$3:$J$203,9)</f>
        <v/>
      </c>
      <c r="M33" s="29"/>
    </row>
    <row r="34" spans="1:13" hidden="1" x14ac:dyDescent="0.25">
      <c r="A34" s="7" t="s">
        <v>25</v>
      </c>
      <c r="B34" s="110" t="s">
        <v>25</v>
      </c>
      <c r="D34" s="7">
        <v>6</v>
      </c>
      <c r="E34" t="str">
        <f>VLOOKUP($A34,Entries!$B$3:$J$203,2)</f>
        <v/>
      </c>
      <c r="F34" t="str">
        <f>VLOOKUP($A34,Entries!$B$3:$J$203,3)</f>
        <v/>
      </c>
      <c r="G34" t="str">
        <f>VLOOKUP($A34,Entries!$B$3:$F$203,5)</f>
        <v/>
      </c>
      <c r="H34" s="27" t="str">
        <f t="shared" si="0"/>
        <v xml:space="preserve"> </v>
      </c>
      <c r="I34" s="7"/>
      <c r="J34" s="7"/>
      <c r="K34" s="7"/>
      <c r="L34" s="7" t="str">
        <f>VLOOKUP($A34,Entries!$B$3:$J$203,9)</f>
        <v/>
      </c>
      <c r="M34" s="29"/>
    </row>
    <row r="35" spans="1:13" hidden="1" x14ac:dyDescent="0.25">
      <c r="A35" s="7" t="s">
        <v>25</v>
      </c>
      <c r="B35" s="110" t="s">
        <v>25</v>
      </c>
      <c r="D35" s="7">
        <v>7</v>
      </c>
      <c r="E35" t="str">
        <f>VLOOKUP($A35,Entries!$B$3:$J$203,2)</f>
        <v/>
      </c>
      <c r="F35" t="str">
        <f>VLOOKUP($A35,Entries!$B$3:$J$203,3)</f>
        <v/>
      </c>
      <c r="G35" t="str">
        <f>VLOOKUP($A35,Entries!$B$3:$F$203,5)</f>
        <v/>
      </c>
      <c r="H35" s="27" t="str">
        <f t="shared" si="0"/>
        <v xml:space="preserve"> </v>
      </c>
      <c r="I35" s="7"/>
      <c r="J35" s="7"/>
      <c r="K35" s="7"/>
      <c r="L35" s="7" t="str">
        <f>VLOOKUP($A35,Entries!$B$3:$J$203,9)</f>
        <v/>
      </c>
      <c r="M35" s="29"/>
    </row>
    <row r="36" spans="1:13" hidden="1" x14ac:dyDescent="0.25">
      <c r="A36" s="7" t="s">
        <v>25</v>
      </c>
      <c r="B36" s="110" t="s">
        <v>25</v>
      </c>
      <c r="D36" s="7">
        <v>8</v>
      </c>
      <c r="E36" t="str">
        <f>VLOOKUP($A36,Entries!$B$3:$J$203,2)</f>
        <v/>
      </c>
      <c r="F36" t="str">
        <f>VLOOKUP($A36,Entries!$B$3:$J$203,3)</f>
        <v/>
      </c>
      <c r="G36" t="str">
        <f>VLOOKUP($A36,Entries!$B$3:$F$203,5)</f>
        <v/>
      </c>
      <c r="H36" s="27" t="str">
        <f t="shared" si="0"/>
        <v xml:space="preserve"> </v>
      </c>
      <c r="I36" s="7"/>
      <c r="J36" s="7"/>
      <c r="K36" s="7"/>
      <c r="L36" s="7" t="str">
        <f>VLOOKUP($A36,Entries!$B$3:$J$203,9)</f>
        <v/>
      </c>
      <c r="M36" s="29"/>
    </row>
    <row r="37" spans="1:13" hidden="1" x14ac:dyDescent="0.25">
      <c r="A37" s="7" t="s">
        <v>25</v>
      </c>
      <c r="B37" s="110" t="s">
        <v>25</v>
      </c>
      <c r="C37" t="s">
        <v>272</v>
      </c>
      <c r="D37" s="7">
        <v>1</v>
      </c>
      <c r="E37" t="str">
        <f>VLOOKUP($A37,Entries!$B$3:$J$203,2)</f>
        <v/>
      </c>
      <c r="F37" t="str">
        <f>VLOOKUP($A37,Entries!$B$3:$J$203,3)</f>
        <v/>
      </c>
      <c r="G37" t="str">
        <f>VLOOKUP($A37,Entries!$B$3:$F$203,5)</f>
        <v/>
      </c>
      <c r="H37" s="27" t="str">
        <f t="shared" ref="H37:H68" si="1">B37</f>
        <v xml:space="preserve"> </v>
      </c>
      <c r="I37" s="7" t="str">
        <f>IF(H37=" "," ",IF(H37&lt;M37,"CBP",IF(H37=M37,"=CBP"," ")))</f>
        <v xml:space="preserve"> </v>
      </c>
      <c r="J37" s="7"/>
      <c r="K37" s="7"/>
      <c r="L37" s="7" t="str">
        <f>VLOOKUP($A37,Entries!$B$3:$J$203,9)</f>
        <v/>
      </c>
      <c r="M37" s="29">
        <f>IF(H29&lt;M29,H29,M29)</f>
        <v>21.9</v>
      </c>
    </row>
    <row r="38" spans="1:13" hidden="1" x14ac:dyDescent="0.25">
      <c r="A38" s="7" t="s">
        <v>25</v>
      </c>
      <c r="B38" s="110" t="s">
        <v>25</v>
      </c>
      <c r="D38" s="7">
        <v>2</v>
      </c>
      <c r="E38" t="str">
        <f>VLOOKUP($A38,Entries!$B$3:$J$203,2)</f>
        <v/>
      </c>
      <c r="F38" t="str">
        <f>VLOOKUP($A38,Entries!$B$3:$J$203,3)</f>
        <v/>
      </c>
      <c r="G38" t="str">
        <f>VLOOKUP($A38,Entries!$B$3:$F$203,5)</f>
        <v/>
      </c>
      <c r="H38" s="27" t="str">
        <f t="shared" si="1"/>
        <v xml:space="preserve"> </v>
      </c>
      <c r="I38" s="7"/>
      <c r="J38" s="7"/>
      <c r="K38" s="7"/>
      <c r="L38" s="7" t="str">
        <f>VLOOKUP($A38,Entries!$B$3:$J$203,9)</f>
        <v/>
      </c>
      <c r="M38" s="29"/>
    </row>
    <row r="39" spans="1:13" hidden="1" x14ac:dyDescent="0.25">
      <c r="A39" s="7" t="s">
        <v>25</v>
      </c>
      <c r="B39" s="110" t="s">
        <v>25</v>
      </c>
      <c r="D39" s="7">
        <v>3</v>
      </c>
      <c r="E39" t="str">
        <f>VLOOKUP($A39,Entries!$B$3:$J$203,2)</f>
        <v/>
      </c>
      <c r="F39" t="str">
        <f>VLOOKUP($A39,Entries!$B$3:$J$203,3)</f>
        <v/>
      </c>
      <c r="G39" t="str">
        <f>VLOOKUP($A39,Entries!$B$3:$F$203,5)</f>
        <v/>
      </c>
      <c r="H39" s="27" t="str">
        <f t="shared" si="1"/>
        <v xml:space="preserve"> </v>
      </c>
      <c r="I39" s="7"/>
      <c r="J39" s="7"/>
      <c r="K39" s="7"/>
      <c r="L39" s="7" t="str">
        <f>VLOOKUP($A39,Entries!$B$3:$J$203,9)</f>
        <v/>
      </c>
      <c r="M39" s="29"/>
    </row>
    <row r="40" spans="1:13" hidden="1" x14ac:dyDescent="0.25">
      <c r="A40" s="7" t="s">
        <v>25</v>
      </c>
      <c r="B40" s="110" t="s">
        <v>25</v>
      </c>
      <c r="D40" s="7">
        <v>4</v>
      </c>
      <c r="E40" t="str">
        <f>VLOOKUP($A40,Entries!$B$3:$J$203,2)</f>
        <v/>
      </c>
      <c r="F40" t="str">
        <f>VLOOKUP($A40,Entries!$B$3:$J$203,3)</f>
        <v/>
      </c>
      <c r="G40" t="str">
        <f>VLOOKUP($A40,Entries!$B$3:$F$203,5)</f>
        <v/>
      </c>
      <c r="H40" s="27" t="str">
        <f t="shared" si="1"/>
        <v xml:space="preserve"> </v>
      </c>
      <c r="I40" s="7"/>
      <c r="J40" s="7"/>
      <c r="K40" s="7"/>
      <c r="L40" s="7" t="str">
        <f>VLOOKUP($A40,Entries!$B$3:$J$203,9)</f>
        <v/>
      </c>
      <c r="M40" s="29"/>
    </row>
    <row r="41" spans="1:13" hidden="1" x14ac:dyDescent="0.25">
      <c r="A41" s="7" t="s">
        <v>25</v>
      </c>
      <c r="B41" s="110" t="s">
        <v>25</v>
      </c>
      <c r="D41" s="7">
        <v>5</v>
      </c>
      <c r="E41" t="str">
        <f>VLOOKUP($A41,Entries!$B$3:$J$203,2)</f>
        <v/>
      </c>
      <c r="F41" t="str">
        <f>VLOOKUP($A41,Entries!$B$3:$J$203,3)</f>
        <v/>
      </c>
      <c r="G41" t="str">
        <f>VLOOKUP($A41,Entries!$B$3:$F$203,5)</f>
        <v/>
      </c>
      <c r="H41" s="27" t="str">
        <f t="shared" si="1"/>
        <v xml:space="preserve"> </v>
      </c>
      <c r="I41" s="7"/>
      <c r="J41" s="7"/>
      <c r="K41" s="7"/>
      <c r="L41" s="7" t="str">
        <f>VLOOKUP($A41,Entries!$B$3:$J$203,9)</f>
        <v/>
      </c>
      <c r="M41" s="29"/>
    </row>
    <row r="42" spans="1:13" hidden="1" x14ac:dyDescent="0.25">
      <c r="A42" s="7" t="s">
        <v>25</v>
      </c>
      <c r="B42" s="110" t="s">
        <v>25</v>
      </c>
      <c r="D42" s="7">
        <v>6</v>
      </c>
      <c r="E42" t="str">
        <f>VLOOKUP($A42,Entries!$B$3:$J$203,2)</f>
        <v/>
      </c>
      <c r="F42" t="str">
        <f>VLOOKUP($A42,Entries!$B$3:$J$203,3)</f>
        <v/>
      </c>
      <c r="G42" t="str">
        <f>VLOOKUP($A42,Entries!$B$3:$F$203,5)</f>
        <v/>
      </c>
      <c r="H42" s="27" t="str">
        <f t="shared" si="1"/>
        <v xml:space="preserve"> </v>
      </c>
      <c r="I42" s="7"/>
      <c r="J42" s="7"/>
      <c r="K42" s="7"/>
      <c r="L42" s="7" t="str">
        <f>VLOOKUP($A42,Entries!$B$3:$J$203,9)</f>
        <v/>
      </c>
      <c r="M42" s="29"/>
    </row>
    <row r="43" spans="1:13" hidden="1" x14ac:dyDescent="0.25">
      <c r="A43" s="7" t="s">
        <v>25</v>
      </c>
      <c r="B43" s="110" t="s">
        <v>25</v>
      </c>
      <c r="D43" s="7">
        <v>7</v>
      </c>
      <c r="E43" t="str">
        <f>VLOOKUP($A43,Entries!$B$3:$J$203,2)</f>
        <v/>
      </c>
      <c r="F43" t="str">
        <f>VLOOKUP($A43,Entries!$B$3:$J$203,3)</f>
        <v/>
      </c>
      <c r="G43" t="str">
        <f>VLOOKUP($A43,Entries!$B$3:$F$203,5)</f>
        <v/>
      </c>
      <c r="H43" s="27" t="str">
        <f t="shared" si="1"/>
        <v xml:space="preserve"> </v>
      </c>
      <c r="I43" s="7"/>
      <c r="J43" s="7"/>
      <c r="K43" s="7"/>
      <c r="L43" s="7" t="str">
        <f>VLOOKUP($A43,Entries!$B$3:$J$203,9)</f>
        <v/>
      </c>
      <c r="M43" s="29"/>
    </row>
    <row r="44" spans="1:13" hidden="1" x14ac:dyDescent="0.25">
      <c r="A44" s="7" t="s">
        <v>25</v>
      </c>
      <c r="B44" s="110" t="s">
        <v>25</v>
      </c>
      <c r="D44" s="7">
        <v>8</v>
      </c>
      <c r="E44" t="str">
        <f>VLOOKUP($A44,Entries!$B$3:$J$203,2)</f>
        <v/>
      </c>
      <c r="F44" t="str">
        <f>VLOOKUP($A44,Entries!$B$3:$J$203,3)</f>
        <v/>
      </c>
      <c r="G44" t="str">
        <f>VLOOKUP($A44,Entries!$B$3:$F$203,5)</f>
        <v/>
      </c>
      <c r="H44" s="27" t="str">
        <f t="shared" si="1"/>
        <v xml:space="preserve"> </v>
      </c>
      <c r="I44" s="7"/>
      <c r="J44" s="7"/>
      <c r="K44" s="7"/>
      <c r="L44" s="7" t="str">
        <f>VLOOKUP($A44,Entries!$B$3:$J$203,9)</f>
        <v/>
      </c>
      <c r="M44" s="29"/>
    </row>
    <row r="45" spans="1:13" x14ac:dyDescent="0.25">
      <c r="A45" s="7">
        <v>2</v>
      </c>
      <c r="B45" s="110">
        <v>24.2</v>
      </c>
      <c r="C45" t="s">
        <v>273</v>
      </c>
      <c r="D45" s="7">
        <v>1</v>
      </c>
      <c r="E45" t="str">
        <f>VLOOKUP($A45,Entries!$B$3:$J$203,2)</f>
        <v>Jared</v>
      </c>
      <c r="F45" t="str">
        <f>VLOOKUP($A45,Entries!$B$3:$J$203,3)</f>
        <v>Fortune</v>
      </c>
      <c r="G45" t="str">
        <f>VLOOKUP($A45,Entries!$B$3:$F$203,5)</f>
        <v>Ipswich Harriers</v>
      </c>
      <c r="H45" s="27">
        <f t="shared" si="1"/>
        <v>24.2</v>
      </c>
      <c r="I45" s="7" t="str">
        <f>IF(H45=" "," ",IF(H45&lt;M45,"CBP",IF(H45=M45,"=CBP"," ")))</f>
        <v xml:space="preserve"> </v>
      </c>
      <c r="J45" s="7"/>
      <c r="K45" s="7"/>
      <c r="L45" s="7">
        <f>VLOOKUP($A45,Entries!$B$3:$J$203,9)</f>
        <v>2745549</v>
      </c>
      <c r="M45" s="29">
        <f>IF(H37&lt;M37,H37,M37)</f>
        <v>21.9</v>
      </c>
    </row>
    <row r="46" spans="1:13" x14ac:dyDescent="0.25">
      <c r="A46" s="7">
        <v>1</v>
      </c>
      <c r="B46" s="110">
        <v>36.700000000000003</v>
      </c>
      <c r="D46" s="7">
        <v>2</v>
      </c>
      <c r="E46" t="str">
        <f>VLOOKUP($A46,Entries!$B$3:$J$203,2)</f>
        <v>Bob</v>
      </c>
      <c r="F46" t="str">
        <f>VLOOKUP($A46,Entries!$B$3:$J$203,3)</f>
        <v>Woolliams</v>
      </c>
      <c r="G46" t="str">
        <f>VLOOKUP($A46,Entries!$B$3:$F$203,5)</f>
        <v>Ipswich Harriers</v>
      </c>
      <c r="H46" s="27">
        <f t="shared" si="1"/>
        <v>36.700000000000003</v>
      </c>
      <c r="L46" s="7">
        <f>VLOOKUP($A46,Entries!$B$3:$J$203,9)</f>
        <v>3419144</v>
      </c>
      <c r="M46" s="29"/>
    </row>
    <row r="47" spans="1:13" x14ac:dyDescent="0.25">
      <c r="A47" s="7" t="s">
        <v>25</v>
      </c>
      <c r="B47" s="110" t="s">
        <v>25</v>
      </c>
      <c r="D47" s="7">
        <v>3</v>
      </c>
      <c r="E47" t="str">
        <f>VLOOKUP($A47,Entries!$B$3:$J$203,2)</f>
        <v/>
      </c>
      <c r="F47" t="str">
        <f>VLOOKUP($A47,Entries!$B$3:$J$203,3)</f>
        <v/>
      </c>
      <c r="G47" t="str">
        <f>VLOOKUP($A47,Entries!$B$3:$F$203,5)</f>
        <v/>
      </c>
      <c r="H47" s="27" t="str">
        <f t="shared" si="1"/>
        <v xml:space="preserve"> </v>
      </c>
      <c r="L47" s="7" t="str">
        <f>VLOOKUP($A47,Entries!$B$3:$J$203,9)</f>
        <v/>
      </c>
      <c r="M47" s="29"/>
    </row>
    <row r="48" spans="1:13" hidden="1" x14ac:dyDescent="0.25">
      <c r="A48" s="7" t="s">
        <v>25</v>
      </c>
      <c r="B48" s="110" t="s">
        <v>25</v>
      </c>
      <c r="D48" s="7">
        <v>4</v>
      </c>
      <c r="E48" t="str">
        <f>VLOOKUP($A48,Entries!$B$3:$J$203,2)</f>
        <v/>
      </c>
      <c r="F48" t="str">
        <f>VLOOKUP($A48,Entries!$B$3:$J$203,3)</f>
        <v/>
      </c>
      <c r="G48" t="str">
        <f>VLOOKUP($A48,Entries!$B$3:$F$203,5)</f>
        <v/>
      </c>
      <c r="H48" s="27" t="str">
        <f t="shared" si="1"/>
        <v xml:space="preserve"> </v>
      </c>
      <c r="L48" s="7" t="str">
        <f>VLOOKUP($A48,Entries!$B$3:$J$203,9)</f>
        <v/>
      </c>
      <c r="M48" s="29"/>
    </row>
    <row r="49" spans="1:13" hidden="1" x14ac:dyDescent="0.25">
      <c r="A49" s="7" t="s">
        <v>25</v>
      </c>
      <c r="B49" s="110" t="s">
        <v>25</v>
      </c>
      <c r="D49" s="7">
        <v>5</v>
      </c>
      <c r="E49" t="str">
        <f>VLOOKUP($A49,Entries!$B$3:$J$203,2)</f>
        <v/>
      </c>
      <c r="F49" t="str">
        <f>VLOOKUP($A49,Entries!$B$3:$J$203,3)</f>
        <v/>
      </c>
      <c r="G49" t="str">
        <f>VLOOKUP($A49,Entries!$B$3:$F$203,5)</f>
        <v/>
      </c>
      <c r="H49" s="27" t="str">
        <f t="shared" si="1"/>
        <v xml:space="preserve"> </v>
      </c>
      <c r="L49" s="7" t="str">
        <f>VLOOKUP($A49,Entries!$B$3:$J$203,9)</f>
        <v/>
      </c>
      <c r="M49" s="29"/>
    </row>
    <row r="50" spans="1:13" hidden="1" x14ac:dyDescent="0.25">
      <c r="A50" s="7" t="s">
        <v>25</v>
      </c>
      <c r="B50" s="110" t="s">
        <v>25</v>
      </c>
      <c r="D50" s="7">
        <v>6</v>
      </c>
      <c r="E50" t="str">
        <f>VLOOKUP($A50,Entries!$B$3:$J$203,2)</f>
        <v/>
      </c>
      <c r="F50" t="str">
        <f>VLOOKUP($A50,Entries!$B$3:$J$203,3)</f>
        <v/>
      </c>
      <c r="G50" t="str">
        <f>VLOOKUP($A50,Entries!$B$3:$F$203,5)</f>
        <v/>
      </c>
      <c r="H50" s="27" t="str">
        <f t="shared" si="1"/>
        <v xml:space="preserve"> </v>
      </c>
      <c r="L50" s="7" t="str">
        <f>VLOOKUP($A50,Entries!$B$3:$J$203,9)</f>
        <v/>
      </c>
      <c r="M50" s="29"/>
    </row>
    <row r="51" spans="1:13" hidden="1" x14ac:dyDescent="0.25">
      <c r="A51" s="7" t="s">
        <v>25</v>
      </c>
      <c r="B51" s="110" t="s">
        <v>25</v>
      </c>
      <c r="D51" s="7">
        <v>7</v>
      </c>
      <c r="E51" t="str">
        <f>VLOOKUP($A51,Entries!$B$3:$J$203,2)</f>
        <v/>
      </c>
      <c r="F51" t="str">
        <f>VLOOKUP($A51,Entries!$B$3:$J$203,3)</f>
        <v/>
      </c>
      <c r="G51" t="str">
        <f>VLOOKUP($A51,Entries!$B$3:$F$203,5)</f>
        <v/>
      </c>
      <c r="H51" s="27" t="str">
        <f t="shared" si="1"/>
        <v xml:space="preserve"> </v>
      </c>
      <c r="L51" s="7" t="str">
        <f>VLOOKUP($A51,Entries!$B$3:$J$203,9)</f>
        <v/>
      </c>
      <c r="M51" s="29"/>
    </row>
    <row r="52" spans="1:13" hidden="1" x14ac:dyDescent="0.25">
      <c r="A52" s="7" t="s">
        <v>25</v>
      </c>
      <c r="B52" s="110" t="s">
        <v>25</v>
      </c>
      <c r="D52" s="7">
        <v>8</v>
      </c>
      <c r="E52" t="str">
        <f>VLOOKUP($A52,Entries!$B$3:$J$203,2)</f>
        <v/>
      </c>
      <c r="F52" t="str">
        <f>VLOOKUP($A52,Entries!$B$3:$J$203,3)</f>
        <v/>
      </c>
      <c r="G52" t="str">
        <f>VLOOKUP($A52,Entries!$B$3:$F$203,5)</f>
        <v/>
      </c>
      <c r="H52" s="27" t="str">
        <f t="shared" si="1"/>
        <v xml:space="preserve"> </v>
      </c>
      <c r="L52" s="7" t="str">
        <f>VLOOKUP($A52,Entries!$B$3:$J$203,9)</f>
        <v/>
      </c>
      <c r="M52" s="29"/>
    </row>
    <row r="53" spans="1:13" x14ac:dyDescent="0.25">
      <c r="A53" s="7">
        <v>2</v>
      </c>
      <c r="B53" s="110">
        <v>53.2</v>
      </c>
      <c r="C53" t="s">
        <v>389</v>
      </c>
      <c r="D53" s="7">
        <v>1</v>
      </c>
      <c r="E53" t="str">
        <f>VLOOKUP($A53,Entries!$B$3:$J$203,2)</f>
        <v>Jared</v>
      </c>
      <c r="F53" t="str">
        <f>VLOOKUP($A53,Entries!$B$3:$J$203,3)</f>
        <v>Fortune</v>
      </c>
      <c r="G53" t="str">
        <f>VLOOKUP($A53,Entries!$B$3:$F$203,5)</f>
        <v>Ipswich Harriers</v>
      </c>
      <c r="H53" s="27">
        <f t="shared" si="1"/>
        <v>53.2</v>
      </c>
      <c r="L53" s="7">
        <f>VLOOKUP($A53,Entries!$B$3:$J$203,9)</f>
        <v>2745549</v>
      </c>
      <c r="M53" s="29">
        <v>48.2</v>
      </c>
    </row>
    <row r="54" spans="1:13" x14ac:dyDescent="0.25">
      <c r="A54" s="7">
        <v>7</v>
      </c>
      <c r="B54" s="110">
        <v>58.9</v>
      </c>
      <c r="D54" s="7">
        <v>2</v>
      </c>
      <c r="E54" t="str">
        <f>VLOOKUP($A54,Entries!$B$3:$J$203,2)</f>
        <v>David</v>
      </c>
      <c r="F54" t="str">
        <f>VLOOKUP($A54,Entries!$B$3:$J$203,3)</f>
        <v>Bush</v>
      </c>
      <c r="G54" t="str">
        <f>VLOOKUP($A54,Entries!$B$3:$F$203,5)</f>
        <v>Peterborough &amp; Nene Valley AC</v>
      </c>
      <c r="H54" s="27">
        <f t="shared" si="1"/>
        <v>58.9</v>
      </c>
      <c r="L54" s="7">
        <f>VLOOKUP($A54,Entries!$B$3:$J$203,9)</f>
        <v>2727755</v>
      </c>
      <c r="M54" s="29"/>
    </row>
    <row r="55" spans="1:13" x14ac:dyDescent="0.25">
      <c r="A55" s="7" t="s">
        <v>25</v>
      </c>
      <c r="B55" s="110" t="s">
        <v>25</v>
      </c>
      <c r="D55" s="7">
        <v>3</v>
      </c>
      <c r="E55" t="str">
        <f>VLOOKUP($A55,Entries!$B$3:$J$203,2)</f>
        <v/>
      </c>
      <c r="F55" t="str">
        <f>VLOOKUP($A55,Entries!$B$3:$J$203,3)</f>
        <v/>
      </c>
      <c r="G55" t="str">
        <f>VLOOKUP($A55,Entries!$B$3:$F$203,5)</f>
        <v/>
      </c>
      <c r="H55" s="27" t="str">
        <f t="shared" si="1"/>
        <v xml:space="preserve"> </v>
      </c>
      <c r="L55" s="7" t="str">
        <f>VLOOKUP($A55,Entries!$B$3:$J$203,9)</f>
        <v/>
      </c>
      <c r="M55" s="29"/>
    </row>
    <row r="56" spans="1:13" hidden="1" x14ac:dyDescent="0.25">
      <c r="A56" s="7" t="s">
        <v>25</v>
      </c>
      <c r="B56" s="110" t="s">
        <v>25</v>
      </c>
      <c r="D56" s="7">
        <v>4</v>
      </c>
      <c r="E56" t="str">
        <f>VLOOKUP($A56,Entries!$B$3:$J$203,2)</f>
        <v/>
      </c>
      <c r="F56" t="str">
        <f>VLOOKUP($A56,Entries!$B$3:$J$203,3)</f>
        <v/>
      </c>
      <c r="G56" t="str">
        <f>VLOOKUP($A56,Entries!$B$3:$F$203,5)</f>
        <v/>
      </c>
      <c r="H56" s="27" t="str">
        <f t="shared" si="1"/>
        <v xml:space="preserve"> </v>
      </c>
      <c r="L56" s="7" t="str">
        <f>VLOOKUP($A56,Entries!$B$3:$J$203,9)</f>
        <v/>
      </c>
      <c r="M56" s="29"/>
    </row>
    <row r="57" spans="1:13" hidden="1" x14ac:dyDescent="0.25">
      <c r="A57" s="7" t="s">
        <v>25</v>
      </c>
      <c r="B57" s="110" t="s">
        <v>25</v>
      </c>
      <c r="D57" s="7">
        <v>5</v>
      </c>
      <c r="E57" t="str">
        <f>VLOOKUP($A57,Entries!$B$3:$J$203,2)</f>
        <v/>
      </c>
      <c r="F57" t="str">
        <f>VLOOKUP($A57,Entries!$B$3:$J$203,3)</f>
        <v/>
      </c>
      <c r="G57" t="str">
        <f>VLOOKUP($A57,Entries!$B$3:$F$203,5)</f>
        <v/>
      </c>
      <c r="H57" s="27" t="str">
        <f t="shared" si="1"/>
        <v xml:space="preserve"> </v>
      </c>
      <c r="L57" s="7" t="str">
        <f>VLOOKUP($A57,Entries!$B$3:$J$203,9)</f>
        <v/>
      </c>
      <c r="M57" s="29"/>
    </row>
    <row r="58" spans="1:13" hidden="1" x14ac:dyDescent="0.25">
      <c r="A58" s="7" t="s">
        <v>25</v>
      </c>
      <c r="B58" s="110" t="s">
        <v>25</v>
      </c>
      <c r="D58" s="7">
        <v>6</v>
      </c>
      <c r="E58" t="str">
        <f>VLOOKUP($A58,Entries!$B$3:$J$203,2)</f>
        <v/>
      </c>
      <c r="F58" t="str">
        <f>VLOOKUP($A58,Entries!$B$3:$J$203,3)</f>
        <v/>
      </c>
      <c r="G58" t="str">
        <f>VLOOKUP($A58,Entries!$B$3:$F$203,5)</f>
        <v/>
      </c>
      <c r="H58" s="27" t="str">
        <f t="shared" si="1"/>
        <v xml:space="preserve"> </v>
      </c>
      <c r="L58" s="7" t="str">
        <f>VLOOKUP($A58,Entries!$B$3:$J$203,9)</f>
        <v/>
      </c>
      <c r="M58" s="29"/>
    </row>
    <row r="59" spans="1:13" hidden="1" x14ac:dyDescent="0.25">
      <c r="A59" s="7" t="s">
        <v>25</v>
      </c>
      <c r="B59" s="110" t="s">
        <v>25</v>
      </c>
      <c r="D59" s="7">
        <v>7</v>
      </c>
      <c r="E59" t="str">
        <f>VLOOKUP($A59,Entries!$B$3:$J$203,2)</f>
        <v/>
      </c>
      <c r="F59" t="str">
        <f>VLOOKUP($A59,Entries!$B$3:$J$203,3)</f>
        <v/>
      </c>
      <c r="G59" t="str">
        <f>VLOOKUP($A59,Entries!$B$3:$F$203,5)</f>
        <v/>
      </c>
      <c r="H59" s="27" t="str">
        <f t="shared" si="1"/>
        <v xml:space="preserve"> </v>
      </c>
      <c r="L59" s="7" t="str">
        <f>VLOOKUP($A59,Entries!$B$3:$J$203,9)</f>
        <v/>
      </c>
      <c r="M59" s="29"/>
    </row>
    <row r="60" spans="1:13" hidden="1" x14ac:dyDescent="0.25">
      <c r="A60" s="7" t="s">
        <v>25</v>
      </c>
      <c r="B60" s="110" t="s">
        <v>25</v>
      </c>
      <c r="D60" s="7">
        <v>8</v>
      </c>
      <c r="E60" t="str">
        <f>VLOOKUP($A60,Entries!$B$3:$J$203,2)</f>
        <v/>
      </c>
      <c r="F60" t="str">
        <f>VLOOKUP($A60,Entries!$B$3:$J$203,3)</f>
        <v/>
      </c>
      <c r="G60" t="str">
        <f>VLOOKUP($A60,Entries!$B$3:$F$203,5)</f>
        <v/>
      </c>
      <c r="H60" s="27" t="str">
        <f t="shared" si="1"/>
        <v xml:space="preserve"> </v>
      </c>
      <c r="L60" s="7" t="str">
        <f>VLOOKUP($A60,Entries!$B$3:$J$203,9)</f>
        <v/>
      </c>
      <c r="M60" s="29"/>
    </row>
    <row r="61" spans="1:13" x14ac:dyDescent="0.25">
      <c r="A61" s="7">
        <v>5</v>
      </c>
      <c r="B61" s="110" t="s">
        <v>1297</v>
      </c>
      <c r="C61" t="s">
        <v>275</v>
      </c>
      <c r="D61" s="7">
        <v>1</v>
      </c>
      <c r="E61" t="str">
        <f>VLOOKUP($A61,Entries!$B$3:$J$203,2)</f>
        <v>Nathan</v>
      </c>
      <c r="F61" t="str">
        <f>VLOOKUP($A61,Entries!$B$3:$J$203,3)</f>
        <v>Laud</v>
      </c>
      <c r="G61" t="str">
        <f>VLOOKUP($A61,Entries!$B$3:$F$203,5)</f>
        <v>Ipswich Harriers</v>
      </c>
      <c r="H61" s="27" t="str">
        <f t="shared" si="1"/>
        <v>2.04.5</v>
      </c>
      <c r="L61" s="7">
        <f>VLOOKUP($A61,Entries!$B$3:$J$203,9)</f>
        <v>2832365</v>
      </c>
      <c r="M61" s="29" t="s">
        <v>197</v>
      </c>
    </row>
    <row r="62" spans="1:13" x14ac:dyDescent="0.25">
      <c r="A62" s="7" t="s">
        <v>25</v>
      </c>
      <c r="B62" s="110" t="s">
        <v>25</v>
      </c>
      <c r="D62" s="7">
        <v>2</v>
      </c>
      <c r="E62" t="str">
        <f>VLOOKUP($A62,Entries!$B$3:$J$203,2)</f>
        <v/>
      </c>
      <c r="F62" t="str">
        <f>VLOOKUP($A62,Entries!$B$3:$J$203,3)</f>
        <v/>
      </c>
      <c r="G62" t="str">
        <f>VLOOKUP($A62,Entries!$B$3:$F$203,5)</f>
        <v/>
      </c>
      <c r="H62" s="27" t="str">
        <f t="shared" si="1"/>
        <v xml:space="preserve"> </v>
      </c>
      <c r="L62" s="7" t="str">
        <f>VLOOKUP($A62,Entries!$B$3:$J$203,9)</f>
        <v/>
      </c>
      <c r="M62" s="29"/>
    </row>
    <row r="63" spans="1:13" hidden="1" x14ac:dyDescent="0.25">
      <c r="A63" s="7" t="s">
        <v>25</v>
      </c>
      <c r="B63" s="110" t="s">
        <v>25</v>
      </c>
      <c r="D63" s="7">
        <v>3</v>
      </c>
      <c r="E63" t="str">
        <f>VLOOKUP($A63,Entries!$B$3:$J$203,2)</f>
        <v/>
      </c>
      <c r="F63" t="str">
        <f>VLOOKUP($A63,Entries!$B$3:$J$203,3)</f>
        <v/>
      </c>
      <c r="G63" t="str">
        <f>VLOOKUP($A63,Entries!$B$3:$F$203,5)</f>
        <v/>
      </c>
      <c r="H63" s="27" t="str">
        <f t="shared" si="1"/>
        <v xml:space="preserve"> </v>
      </c>
      <c r="L63" s="7" t="str">
        <f>VLOOKUP($A63,Entries!$B$3:$J$203,9)</f>
        <v/>
      </c>
      <c r="M63" s="29"/>
    </row>
    <row r="64" spans="1:13" hidden="1" x14ac:dyDescent="0.25">
      <c r="A64" s="7" t="s">
        <v>25</v>
      </c>
      <c r="B64" s="110" t="s">
        <v>25</v>
      </c>
      <c r="D64" s="7">
        <v>4</v>
      </c>
      <c r="E64" t="str">
        <f>VLOOKUP($A64,Entries!$B$3:$J$203,2)</f>
        <v/>
      </c>
      <c r="F64" t="str">
        <f>VLOOKUP($A64,Entries!$B$3:$J$203,3)</f>
        <v/>
      </c>
      <c r="G64" t="str">
        <f>VLOOKUP($A64,Entries!$B$3:$F$203,5)</f>
        <v/>
      </c>
      <c r="H64" s="27" t="str">
        <f t="shared" si="1"/>
        <v xml:space="preserve"> </v>
      </c>
      <c r="L64" s="7" t="str">
        <f>VLOOKUP($A64,Entries!$B$3:$J$203,9)</f>
        <v/>
      </c>
      <c r="M64" s="29"/>
    </row>
    <row r="65" spans="1:13" hidden="1" x14ac:dyDescent="0.25">
      <c r="A65" s="7" t="s">
        <v>25</v>
      </c>
      <c r="B65" s="110" t="s">
        <v>25</v>
      </c>
      <c r="D65" s="7">
        <v>5</v>
      </c>
      <c r="E65" t="str">
        <f>VLOOKUP($A65,Entries!$B$3:$J$203,2)</f>
        <v/>
      </c>
      <c r="F65" t="str">
        <f>VLOOKUP($A65,Entries!$B$3:$J$203,3)</f>
        <v/>
      </c>
      <c r="G65" t="str">
        <f>VLOOKUP($A65,Entries!$B$3:$F$203,5)</f>
        <v/>
      </c>
      <c r="H65" s="27" t="str">
        <f t="shared" si="1"/>
        <v xml:space="preserve"> </v>
      </c>
      <c r="L65" s="7" t="str">
        <f>VLOOKUP($A65,Entries!$B$3:$J$203,9)</f>
        <v/>
      </c>
      <c r="M65" s="29"/>
    </row>
    <row r="66" spans="1:13" hidden="1" x14ac:dyDescent="0.25">
      <c r="A66" s="7" t="s">
        <v>25</v>
      </c>
      <c r="B66" s="110" t="s">
        <v>25</v>
      </c>
      <c r="D66" s="7">
        <v>6</v>
      </c>
      <c r="E66" t="str">
        <f>VLOOKUP($A66,Entries!$B$3:$J$203,2)</f>
        <v/>
      </c>
      <c r="F66" t="str">
        <f>VLOOKUP($A66,Entries!$B$3:$J$203,3)</f>
        <v/>
      </c>
      <c r="G66" t="str">
        <f>VLOOKUP($A66,Entries!$B$3:$F$203,5)</f>
        <v/>
      </c>
      <c r="H66" s="27" t="str">
        <f t="shared" si="1"/>
        <v xml:space="preserve"> </v>
      </c>
      <c r="L66" s="7" t="str">
        <f>VLOOKUP($A66,Entries!$B$3:$J$203,9)</f>
        <v/>
      </c>
      <c r="M66" s="29"/>
    </row>
    <row r="67" spans="1:13" hidden="1" x14ac:dyDescent="0.25">
      <c r="A67" s="7" t="s">
        <v>25</v>
      </c>
      <c r="B67" s="110" t="s">
        <v>25</v>
      </c>
      <c r="D67" s="7">
        <v>7</v>
      </c>
      <c r="E67" t="str">
        <f>VLOOKUP($A67,Entries!$B$3:$J$203,2)</f>
        <v/>
      </c>
      <c r="F67" t="str">
        <f>VLOOKUP($A67,Entries!$B$3:$J$203,3)</f>
        <v/>
      </c>
      <c r="G67" t="str">
        <f>VLOOKUP($A67,Entries!$B$3:$F$203,5)</f>
        <v/>
      </c>
      <c r="H67" s="27" t="str">
        <f t="shared" si="1"/>
        <v xml:space="preserve"> </v>
      </c>
      <c r="L67" s="7" t="str">
        <f>VLOOKUP($A67,Entries!$B$3:$J$203,9)</f>
        <v/>
      </c>
      <c r="M67" s="29"/>
    </row>
    <row r="68" spans="1:13" hidden="1" x14ac:dyDescent="0.25">
      <c r="A68" s="7" t="s">
        <v>25</v>
      </c>
      <c r="B68" s="110" t="s">
        <v>25</v>
      </c>
      <c r="D68" s="7">
        <v>8</v>
      </c>
      <c r="E68" t="str">
        <f>VLOOKUP($A68,Entries!$B$3:$J$203,2)</f>
        <v/>
      </c>
      <c r="F68" t="str">
        <f>VLOOKUP($A68,Entries!$B$3:$J$203,3)</f>
        <v/>
      </c>
      <c r="G68" t="str">
        <f>VLOOKUP($A68,Entries!$B$3:$F$203,5)</f>
        <v/>
      </c>
      <c r="H68" s="27" t="str">
        <f t="shared" si="1"/>
        <v xml:space="preserve"> </v>
      </c>
      <c r="L68" s="7" t="str">
        <f>VLOOKUP($A68,Entries!$B$3:$J$203,9)</f>
        <v/>
      </c>
      <c r="M68" s="29"/>
    </row>
    <row r="69" spans="1:13" x14ac:dyDescent="0.25">
      <c r="A69" s="7">
        <v>4</v>
      </c>
      <c r="B69" s="110" t="s">
        <v>1342</v>
      </c>
      <c r="C69" t="s">
        <v>276</v>
      </c>
      <c r="D69" s="7">
        <v>1</v>
      </c>
      <c r="E69" t="str">
        <f>VLOOKUP($A69,Entries!$B$3:$J$203,2)</f>
        <v>Shane</v>
      </c>
      <c r="F69" t="str">
        <f>VLOOKUP($A69,Entries!$B$3:$J$203,3)</f>
        <v>Lawrence</v>
      </c>
      <c r="G69" t="str">
        <f>VLOOKUP($A69,Entries!$B$3:$F$203,5)</f>
        <v>Eastern Masters AC</v>
      </c>
      <c r="H69" s="27" t="str">
        <f t="shared" ref="H69:H100" si="2">B69</f>
        <v>7.15.0</v>
      </c>
      <c r="L69" s="7">
        <f>VLOOKUP($A69,Entries!$B$3:$J$203,9)</f>
        <v>3450514</v>
      </c>
      <c r="M69" s="29" t="s">
        <v>201</v>
      </c>
    </row>
    <row r="70" spans="1:13" x14ac:dyDescent="0.25">
      <c r="A70" s="7" t="s">
        <v>25</v>
      </c>
      <c r="B70" s="110" t="s">
        <v>25</v>
      </c>
      <c r="D70" s="7">
        <v>2</v>
      </c>
      <c r="E70" t="str">
        <f>VLOOKUP($A70,Entries!$B$3:$J$203,2)</f>
        <v/>
      </c>
      <c r="F70" t="str">
        <f>VLOOKUP($A70,Entries!$B$3:$J$203,3)</f>
        <v/>
      </c>
      <c r="G70" t="str">
        <f>VLOOKUP($A70,Entries!$B$3:$F$203,5)</f>
        <v/>
      </c>
      <c r="H70" s="27" t="str">
        <f t="shared" si="2"/>
        <v xml:space="preserve"> </v>
      </c>
      <c r="L70" s="7" t="str">
        <f>VLOOKUP($A70,Entries!$B$3:$J$203,9)</f>
        <v/>
      </c>
      <c r="M70" s="29"/>
    </row>
    <row r="71" spans="1:13" hidden="1" x14ac:dyDescent="0.25">
      <c r="A71" s="7" t="s">
        <v>25</v>
      </c>
      <c r="B71" s="110" t="s">
        <v>25</v>
      </c>
      <c r="D71" s="7">
        <v>3</v>
      </c>
      <c r="E71" t="str">
        <f>VLOOKUP($A71,Entries!$B$3:$J$203,2)</f>
        <v/>
      </c>
      <c r="F71" t="str">
        <f>VLOOKUP($A71,Entries!$B$3:$J$203,3)</f>
        <v/>
      </c>
      <c r="G71" t="str">
        <f>VLOOKUP($A71,Entries!$B$3:$F$203,5)</f>
        <v/>
      </c>
      <c r="H71" s="27" t="str">
        <f t="shared" si="2"/>
        <v xml:space="preserve"> </v>
      </c>
      <c r="L71" s="7" t="str">
        <f>VLOOKUP($A71,Entries!$B$3:$J$203,9)</f>
        <v/>
      </c>
      <c r="M71" s="29"/>
    </row>
    <row r="72" spans="1:13" hidden="1" x14ac:dyDescent="0.25">
      <c r="A72" s="7" t="s">
        <v>25</v>
      </c>
      <c r="B72" s="110" t="s">
        <v>25</v>
      </c>
      <c r="D72" s="7">
        <v>4</v>
      </c>
      <c r="E72" t="str">
        <f>VLOOKUP($A72,Entries!$B$3:$J$203,2)</f>
        <v/>
      </c>
      <c r="F72" t="str">
        <f>VLOOKUP($A72,Entries!$B$3:$J$203,3)</f>
        <v/>
      </c>
      <c r="G72" t="str">
        <f>VLOOKUP($A72,Entries!$B$3:$F$203,5)</f>
        <v/>
      </c>
      <c r="H72" s="27" t="str">
        <f t="shared" si="2"/>
        <v xml:space="preserve"> </v>
      </c>
      <c r="L72" s="7" t="str">
        <f>VLOOKUP($A72,Entries!$B$3:$J$203,9)</f>
        <v/>
      </c>
      <c r="M72" s="29"/>
    </row>
    <row r="73" spans="1:13" hidden="1" x14ac:dyDescent="0.25">
      <c r="A73" s="7" t="s">
        <v>25</v>
      </c>
      <c r="B73" s="110" t="s">
        <v>25</v>
      </c>
      <c r="D73" s="7">
        <v>5</v>
      </c>
      <c r="E73" t="str">
        <f>VLOOKUP($A73,Entries!$B$3:$J$203,2)</f>
        <v/>
      </c>
      <c r="F73" t="str">
        <f>VLOOKUP($A73,Entries!$B$3:$J$203,3)</f>
        <v/>
      </c>
      <c r="G73" t="str">
        <f>VLOOKUP($A73,Entries!$B$3:$F$203,5)</f>
        <v/>
      </c>
      <c r="H73" s="27" t="str">
        <f t="shared" si="2"/>
        <v xml:space="preserve"> </v>
      </c>
      <c r="L73" s="7" t="str">
        <f>VLOOKUP($A73,Entries!$B$3:$J$203,9)</f>
        <v/>
      </c>
      <c r="M73" s="29"/>
    </row>
    <row r="74" spans="1:13" hidden="1" x14ac:dyDescent="0.25">
      <c r="A74" s="7" t="s">
        <v>25</v>
      </c>
      <c r="B74" s="110" t="s">
        <v>25</v>
      </c>
      <c r="D74" s="7">
        <v>6</v>
      </c>
      <c r="E74" t="str">
        <f>VLOOKUP($A74,Entries!$B$3:$J$203,2)</f>
        <v/>
      </c>
      <c r="F74" t="str">
        <f>VLOOKUP($A74,Entries!$B$3:$J$203,3)</f>
        <v/>
      </c>
      <c r="G74" t="str">
        <f>VLOOKUP($A74,Entries!$B$3:$F$203,5)</f>
        <v/>
      </c>
      <c r="H74" s="27" t="str">
        <f t="shared" si="2"/>
        <v xml:space="preserve"> </v>
      </c>
      <c r="L74" s="7" t="str">
        <f>VLOOKUP($A74,Entries!$B$3:$J$203,9)</f>
        <v/>
      </c>
      <c r="M74" s="29"/>
    </row>
    <row r="75" spans="1:13" hidden="1" x14ac:dyDescent="0.25">
      <c r="A75" s="7" t="s">
        <v>25</v>
      </c>
      <c r="B75" s="110" t="s">
        <v>25</v>
      </c>
      <c r="D75" s="7">
        <v>7</v>
      </c>
      <c r="E75" t="str">
        <f>VLOOKUP($A75,Entries!$B$3:$J$203,2)</f>
        <v/>
      </c>
      <c r="F75" t="str">
        <f>VLOOKUP($A75,Entries!$B$3:$J$203,3)</f>
        <v/>
      </c>
      <c r="G75" t="str">
        <f>VLOOKUP($A75,Entries!$B$3:$F$203,5)</f>
        <v/>
      </c>
      <c r="H75" s="27" t="str">
        <f t="shared" si="2"/>
        <v xml:space="preserve"> </v>
      </c>
      <c r="L75" s="7" t="str">
        <f>VLOOKUP($A75,Entries!$B$3:$J$203,9)</f>
        <v/>
      </c>
      <c r="M75" s="29"/>
    </row>
    <row r="76" spans="1:13" hidden="1" x14ac:dyDescent="0.25">
      <c r="A76" s="7" t="s">
        <v>25</v>
      </c>
      <c r="B76" s="110" t="s">
        <v>25</v>
      </c>
      <c r="D76" s="7">
        <v>8</v>
      </c>
      <c r="E76" t="str">
        <f>VLOOKUP($A76,Entries!$B$3:$J$203,2)</f>
        <v/>
      </c>
      <c r="F76" t="str">
        <f>VLOOKUP($A76,Entries!$B$3:$J$203,3)</f>
        <v/>
      </c>
      <c r="G76" t="str">
        <f>VLOOKUP($A76,Entries!$B$3:$F$203,5)</f>
        <v/>
      </c>
      <c r="H76" s="27" t="str">
        <f t="shared" si="2"/>
        <v xml:space="preserve"> </v>
      </c>
      <c r="L76" s="7" t="str">
        <f>VLOOKUP($A76,Entries!$B$3:$J$203,9)</f>
        <v/>
      </c>
      <c r="M76" s="29"/>
    </row>
    <row r="77" spans="1:13" x14ac:dyDescent="0.25">
      <c r="A77" s="7">
        <v>8</v>
      </c>
      <c r="B77" s="110" t="s">
        <v>1252</v>
      </c>
      <c r="C77" t="s">
        <v>277</v>
      </c>
      <c r="D77" s="7">
        <v>1</v>
      </c>
      <c r="E77" t="str">
        <f>VLOOKUP($A77,Entries!$B$3:$J$203,2)</f>
        <v>James</v>
      </c>
      <c r="F77" t="str">
        <f>VLOOKUP($A77,Entries!$B$3:$J$203,3)</f>
        <v>Smith</v>
      </c>
      <c r="G77" t="str">
        <f>VLOOKUP($A77,Entries!$B$3:$F$203,5)</f>
        <v>Newmarket Joggers</v>
      </c>
      <c r="H77" s="27" t="str">
        <f t="shared" si="2"/>
        <v>10.19.4</v>
      </c>
      <c r="L77" s="7">
        <f>VLOOKUP($A77,Entries!$B$3:$J$203,9)</f>
        <v>2912451</v>
      </c>
      <c r="M77" s="29" t="s">
        <v>204</v>
      </c>
    </row>
    <row r="78" spans="1:13" x14ac:dyDescent="0.25">
      <c r="A78" s="7" t="s">
        <v>25</v>
      </c>
      <c r="B78" s="110" t="s">
        <v>25</v>
      </c>
      <c r="D78" s="7">
        <v>2</v>
      </c>
      <c r="E78" t="str">
        <f>VLOOKUP($A78,Entries!$B$3:$J$203,2)</f>
        <v/>
      </c>
      <c r="F78" t="str">
        <f>VLOOKUP($A78,Entries!$B$3:$J$203,3)</f>
        <v/>
      </c>
      <c r="G78" t="str">
        <f>VLOOKUP($A78,Entries!$B$3:$F$203,5)</f>
        <v/>
      </c>
      <c r="H78" s="27" t="str">
        <f t="shared" si="2"/>
        <v xml:space="preserve"> </v>
      </c>
      <c r="L78" s="7" t="str">
        <f>VLOOKUP($A78,Entries!$B$3:$J$203,9)</f>
        <v/>
      </c>
      <c r="M78" s="29"/>
    </row>
    <row r="79" spans="1:13" hidden="1" x14ac:dyDescent="0.25">
      <c r="A79" s="7" t="s">
        <v>25</v>
      </c>
      <c r="B79" s="110" t="s">
        <v>25</v>
      </c>
      <c r="D79" s="7">
        <v>3</v>
      </c>
      <c r="E79" t="str">
        <f>VLOOKUP($A79,Entries!$B$3:$J$203,2)</f>
        <v/>
      </c>
      <c r="F79" t="str">
        <f>VLOOKUP($A79,Entries!$B$3:$J$203,3)</f>
        <v/>
      </c>
      <c r="G79" t="str">
        <f>VLOOKUP($A79,Entries!$B$3:$F$203,5)</f>
        <v/>
      </c>
      <c r="H79" s="27" t="str">
        <f t="shared" si="2"/>
        <v xml:space="preserve"> </v>
      </c>
      <c r="L79" s="7" t="str">
        <f>VLOOKUP($A79,Entries!$B$3:$J$203,9)</f>
        <v/>
      </c>
      <c r="M79" s="29"/>
    </row>
    <row r="80" spans="1:13" hidden="1" x14ac:dyDescent="0.25">
      <c r="A80" s="7" t="s">
        <v>25</v>
      </c>
      <c r="B80" s="110" t="s">
        <v>25</v>
      </c>
      <c r="D80" s="7">
        <v>4</v>
      </c>
      <c r="E80" t="str">
        <f>VLOOKUP($A80,Entries!$B$3:$J$203,2)</f>
        <v/>
      </c>
      <c r="F80" t="str">
        <f>VLOOKUP($A80,Entries!$B$3:$J$203,3)</f>
        <v/>
      </c>
      <c r="G80" t="str">
        <f>VLOOKUP($A80,Entries!$B$3:$F$203,5)</f>
        <v/>
      </c>
      <c r="H80" s="27" t="str">
        <f t="shared" si="2"/>
        <v xml:space="preserve"> </v>
      </c>
      <c r="L80" s="7" t="str">
        <f>VLOOKUP($A80,Entries!$B$3:$J$203,9)</f>
        <v/>
      </c>
      <c r="M80" s="29"/>
    </row>
    <row r="81" spans="1:13" hidden="1" x14ac:dyDescent="0.25">
      <c r="A81" s="7" t="s">
        <v>25</v>
      </c>
      <c r="B81" s="110" t="s">
        <v>25</v>
      </c>
      <c r="D81" s="7">
        <v>5</v>
      </c>
      <c r="E81" t="str">
        <f>VLOOKUP($A81,Entries!$B$3:$J$203,2)</f>
        <v/>
      </c>
      <c r="F81" t="str">
        <f>VLOOKUP($A81,Entries!$B$3:$J$203,3)</f>
        <v/>
      </c>
      <c r="G81" t="str">
        <f>VLOOKUP($A81,Entries!$B$3:$F$203,5)</f>
        <v/>
      </c>
      <c r="H81" s="27" t="str">
        <f t="shared" si="2"/>
        <v xml:space="preserve"> </v>
      </c>
      <c r="L81" s="7" t="str">
        <f>VLOOKUP($A81,Entries!$B$3:$J$203,9)</f>
        <v/>
      </c>
      <c r="M81" s="29"/>
    </row>
    <row r="82" spans="1:13" hidden="1" x14ac:dyDescent="0.25">
      <c r="A82" s="7" t="s">
        <v>25</v>
      </c>
      <c r="B82" s="110" t="s">
        <v>25</v>
      </c>
      <c r="D82" s="7">
        <v>6</v>
      </c>
      <c r="E82" t="str">
        <f>VLOOKUP($A82,Entries!$B$3:$J$203,2)</f>
        <v/>
      </c>
      <c r="F82" t="str">
        <f>VLOOKUP($A82,Entries!$B$3:$J$203,3)</f>
        <v/>
      </c>
      <c r="G82" t="str">
        <f>VLOOKUP($A82,Entries!$B$3:$F$203,5)</f>
        <v/>
      </c>
      <c r="H82" s="27" t="str">
        <f t="shared" si="2"/>
        <v xml:space="preserve"> </v>
      </c>
      <c r="L82" s="7" t="str">
        <f>VLOOKUP($A82,Entries!$B$3:$J$203,9)</f>
        <v/>
      </c>
      <c r="M82" s="29"/>
    </row>
    <row r="83" spans="1:13" hidden="1" x14ac:dyDescent="0.25">
      <c r="A83" s="7" t="s">
        <v>25</v>
      </c>
      <c r="B83" s="110" t="s">
        <v>25</v>
      </c>
      <c r="D83" s="7">
        <v>7</v>
      </c>
      <c r="E83" t="str">
        <f>VLOOKUP($A83,Entries!$B$3:$J$203,2)</f>
        <v/>
      </c>
      <c r="F83" t="str">
        <f>VLOOKUP($A83,Entries!$B$3:$J$203,3)</f>
        <v/>
      </c>
      <c r="G83" t="str">
        <f>VLOOKUP($A83,Entries!$B$3:$F$203,5)</f>
        <v/>
      </c>
      <c r="H83" s="27" t="str">
        <f t="shared" si="2"/>
        <v xml:space="preserve"> </v>
      </c>
      <c r="L83" s="7" t="str">
        <f>VLOOKUP($A83,Entries!$B$3:$J$203,9)</f>
        <v/>
      </c>
      <c r="M83" s="29"/>
    </row>
    <row r="84" spans="1:13" hidden="1" x14ac:dyDescent="0.25">
      <c r="A84" s="7" t="s">
        <v>25</v>
      </c>
      <c r="B84" s="110" t="s">
        <v>25</v>
      </c>
      <c r="D84" s="7">
        <v>8</v>
      </c>
      <c r="E84" t="str">
        <f>VLOOKUP($A84,Entries!$B$3:$J$203,2)</f>
        <v/>
      </c>
      <c r="F84" t="str">
        <f>VLOOKUP($A84,Entries!$B$3:$J$203,3)</f>
        <v/>
      </c>
      <c r="G84" t="str">
        <f>VLOOKUP($A84,Entries!$B$3:$F$203,5)</f>
        <v/>
      </c>
      <c r="H84" s="27" t="str">
        <f t="shared" si="2"/>
        <v xml:space="preserve"> </v>
      </c>
      <c r="L84" s="7" t="str">
        <f>VLOOKUP($A84,Entries!$B$3:$J$203,9)</f>
        <v/>
      </c>
      <c r="M84" s="29"/>
    </row>
    <row r="85" spans="1:13" hidden="1" x14ac:dyDescent="0.25">
      <c r="A85" s="7" t="s">
        <v>25</v>
      </c>
      <c r="B85" s="110" t="s">
        <v>25</v>
      </c>
      <c r="C85" t="s">
        <v>396</v>
      </c>
      <c r="D85" s="7">
        <v>1</v>
      </c>
      <c r="E85" t="str">
        <f>VLOOKUP($A85,Entries!$B$3:$J$203,2)</f>
        <v/>
      </c>
      <c r="F85" t="str">
        <f>VLOOKUP($A85,Entries!$B$3:$J$203,3)</f>
        <v/>
      </c>
      <c r="G85" t="str">
        <f>VLOOKUP($A85,Entries!$B$3:$F$203,5)</f>
        <v/>
      </c>
      <c r="H85" s="27" t="str">
        <f t="shared" si="2"/>
        <v xml:space="preserve"> </v>
      </c>
      <c r="L85" s="7" t="str">
        <f>VLOOKUP($A85,Entries!$B$3:$J$203,9)</f>
        <v/>
      </c>
      <c r="M85" s="29" t="s">
        <v>207</v>
      </c>
    </row>
    <row r="86" spans="1:13" hidden="1" x14ac:dyDescent="0.25">
      <c r="A86" s="7" t="s">
        <v>25</v>
      </c>
      <c r="B86" s="110" t="s">
        <v>25</v>
      </c>
      <c r="D86" s="7">
        <v>2</v>
      </c>
      <c r="E86" t="str">
        <f>VLOOKUP($A86,Entries!$B$3:$J$203,2)</f>
        <v/>
      </c>
      <c r="F86" t="str">
        <f>VLOOKUP($A86,Entries!$B$3:$J$203,3)</f>
        <v/>
      </c>
      <c r="G86" t="str">
        <f>VLOOKUP($A86,Entries!$B$3:$F$203,5)</f>
        <v/>
      </c>
      <c r="H86" s="27" t="str">
        <f t="shared" si="2"/>
        <v xml:space="preserve"> </v>
      </c>
      <c r="L86" s="7" t="str">
        <f>VLOOKUP($A86,Entries!$B$3:$J$203,9)</f>
        <v/>
      </c>
      <c r="M86" s="29"/>
    </row>
    <row r="87" spans="1:13" hidden="1" x14ac:dyDescent="0.25">
      <c r="A87" s="7" t="s">
        <v>25</v>
      </c>
      <c r="B87" s="110" t="s">
        <v>25</v>
      </c>
      <c r="D87" s="7">
        <v>3</v>
      </c>
      <c r="E87" t="str">
        <f>VLOOKUP($A87,Entries!$B$3:$J$203,2)</f>
        <v/>
      </c>
      <c r="F87" t="str">
        <f>VLOOKUP($A87,Entries!$B$3:$J$203,3)</f>
        <v/>
      </c>
      <c r="G87" t="str">
        <f>VLOOKUP($A87,Entries!$B$3:$F$203,5)</f>
        <v/>
      </c>
      <c r="H87" s="27" t="str">
        <f t="shared" si="2"/>
        <v xml:space="preserve"> </v>
      </c>
      <c r="L87" s="7" t="str">
        <f>VLOOKUP($A87,Entries!$B$3:$J$203,9)</f>
        <v/>
      </c>
      <c r="M87" s="29"/>
    </row>
    <row r="88" spans="1:13" hidden="1" x14ac:dyDescent="0.25">
      <c r="A88" s="7" t="s">
        <v>25</v>
      </c>
      <c r="B88" s="110" t="s">
        <v>25</v>
      </c>
      <c r="D88" s="7">
        <v>4</v>
      </c>
      <c r="E88" t="str">
        <f>VLOOKUP($A88,Entries!$B$3:$J$203,2)</f>
        <v/>
      </c>
      <c r="F88" t="str">
        <f>VLOOKUP($A88,Entries!$B$3:$J$203,3)</f>
        <v/>
      </c>
      <c r="G88" t="str">
        <f>VLOOKUP($A88,Entries!$B$3:$F$203,5)</f>
        <v/>
      </c>
      <c r="H88" s="27" t="str">
        <f t="shared" si="2"/>
        <v xml:space="preserve"> </v>
      </c>
      <c r="L88" s="7" t="str">
        <f>VLOOKUP($A88,Entries!$B$3:$J$203,9)</f>
        <v/>
      </c>
      <c r="M88" s="29"/>
    </row>
    <row r="89" spans="1:13" hidden="1" x14ac:dyDescent="0.25">
      <c r="A89" s="7" t="s">
        <v>25</v>
      </c>
      <c r="B89" s="110" t="s">
        <v>25</v>
      </c>
      <c r="D89" s="7">
        <v>5</v>
      </c>
      <c r="E89" t="str">
        <f>VLOOKUP($A89,Entries!$B$3:$J$203,2)</f>
        <v/>
      </c>
      <c r="F89" t="str">
        <f>VLOOKUP($A89,Entries!$B$3:$J$203,3)</f>
        <v/>
      </c>
      <c r="G89" t="str">
        <f>VLOOKUP($A89,Entries!$B$3:$F$203,5)</f>
        <v/>
      </c>
      <c r="H89" s="27" t="str">
        <f t="shared" si="2"/>
        <v xml:space="preserve"> </v>
      </c>
      <c r="L89" s="7" t="str">
        <f>VLOOKUP($A89,Entries!$B$3:$J$203,9)</f>
        <v/>
      </c>
      <c r="M89" s="29"/>
    </row>
    <row r="90" spans="1:13" hidden="1" x14ac:dyDescent="0.25">
      <c r="A90" s="7" t="s">
        <v>25</v>
      </c>
      <c r="B90" s="110" t="s">
        <v>25</v>
      </c>
      <c r="D90" s="7">
        <v>6</v>
      </c>
      <c r="E90" t="str">
        <f>VLOOKUP($A90,Entries!$B$3:$J$203,2)</f>
        <v/>
      </c>
      <c r="F90" t="str">
        <f>VLOOKUP($A90,Entries!$B$3:$J$203,3)</f>
        <v/>
      </c>
      <c r="G90" t="str">
        <f>VLOOKUP($A90,Entries!$B$3:$F$203,5)</f>
        <v/>
      </c>
      <c r="H90" s="27" t="str">
        <f t="shared" si="2"/>
        <v xml:space="preserve"> </v>
      </c>
      <c r="L90" s="7" t="str">
        <f>VLOOKUP($A90,Entries!$B$3:$J$203,9)</f>
        <v/>
      </c>
      <c r="M90" s="29"/>
    </row>
    <row r="91" spans="1:13" hidden="1" x14ac:dyDescent="0.25">
      <c r="A91" s="7" t="s">
        <v>25</v>
      </c>
      <c r="B91" s="110" t="s">
        <v>25</v>
      </c>
      <c r="D91" s="7">
        <v>7</v>
      </c>
      <c r="E91" t="str">
        <f>VLOOKUP($A91,Entries!$B$3:$J$203,2)</f>
        <v/>
      </c>
      <c r="F91" t="str">
        <f>VLOOKUP($A91,Entries!$B$3:$J$203,3)</f>
        <v/>
      </c>
      <c r="G91" t="str">
        <f>VLOOKUP($A91,Entries!$B$3:$F$203,5)</f>
        <v/>
      </c>
      <c r="H91" s="27" t="str">
        <f t="shared" si="2"/>
        <v xml:space="preserve"> </v>
      </c>
      <c r="L91" s="7" t="str">
        <f>VLOOKUP($A91,Entries!$B$3:$J$203,9)</f>
        <v/>
      </c>
      <c r="M91" s="29"/>
    </row>
    <row r="92" spans="1:13" hidden="1" x14ac:dyDescent="0.25">
      <c r="A92" s="7" t="s">
        <v>25</v>
      </c>
      <c r="B92" s="110" t="s">
        <v>25</v>
      </c>
      <c r="D92" s="7">
        <v>8</v>
      </c>
      <c r="E92" t="str">
        <f>VLOOKUP($A92,Entries!$B$3:$J$203,2)</f>
        <v/>
      </c>
      <c r="F92" t="str">
        <f>VLOOKUP($A92,Entries!$B$3:$J$203,3)</f>
        <v/>
      </c>
      <c r="G92" t="str">
        <f>VLOOKUP($A92,Entries!$B$3:$F$203,5)</f>
        <v/>
      </c>
      <c r="H92" s="27" t="str">
        <f t="shared" si="2"/>
        <v xml:space="preserve"> </v>
      </c>
      <c r="L92" s="7" t="str">
        <f>VLOOKUP($A92,Entries!$B$3:$J$203,9)</f>
        <v/>
      </c>
      <c r="M92" s="29"/>
    </row>
    <row r="93" spans="1:13" hidden="1" x14ac:dyDescent="0.25">
      <c r="A93" s="7" t="s">
        <v>25</v>
      </c>
      <c r="B93" s="110" t="s">
        <v>25</v>
      </c>
      <c r="C93" t="s">
        <v>126</v>
      </c>
      <c r="D93" s="7">
        <v>1</v>
      </c>
      <c r="E93" t="str">
        <f>VLOOKUP($A93,Entries!$B$3:$J$203,2)</f>
        <v/>
      </c>
      <c r="F93" t="str">
        <f>VLOOKUP($A93,Entries!$B$3:$J$203,3)</f>
        <v/>
      </c>
      <c r="G93" t="str">
        <f>VLOOKUP($A93,Entries!$B$3:$F$203,5)</f>
        <v/>
      </c>
      <c r="H93" s="27" t="str">
        <f t="shared" si="2"/>
        <v xml:space="preserve"> </v>
      </c>
      <c r="L93" s="7" t="str">
        <f>VLOOKUP($A93,Entries!$B$3:$J$203,9)</f>
        <v/>
      </c>
      <c r="M93" s="29" t="s">
        <v>226</v>
      </c>
    </row>
    <row r="94" spans="1:13" hidden="1" x14ac:dyDescent="0.25">
      <c r="A94" s="7" t="s">
        <v>25</v>
      </c>
      <c r="B94" s="110" t="s">
        <v>25</v>
      </c>
      <c r="D94" s="7">
        <v>2</v>
      </c>
      <c r="E94" t="str">
        <f>VLOOKUP($A94,Entries!$B$3:$J$203,2)</f>
        <v/>
      </c>
      <c r="F94" t="str">
        <f>VLOOKUP($A94,Entries!$B$3:$J$203,3)</f>
        <v/>
      </c>
      <c r="G94" t="str">
        <f>VLOOKUP($A94,Entries!$B$3:$F$203,5)</f>
        <v/>
      </c>
      <c r="H94" s="27" t="str">
        <f t="shared" si="2"/>
        <v xml:space="preserve"> </v>
      </c>
      <c r="L94" s="7" t="str">
        <f>VLOOKUP($A94,Entries!$B$3:$J$203,9)</f>
        <v/>
      </c>
      <c r="M94" s="29"/>
    </row>
    <row r="95" spans="1:13" hidden="1" x14ac:dyDescent="0.25">
      <c r="A95" s="7" t="s">
        <v>25</v>
      </c>
      <c r="B95" s="110" t="s">
        <v>25</v>
      </c>
      <c r="D95" s="7">
        <v>3</v>
      </c>
      <c r="E95" t="str">
        <f>VLOOKUP($A95,Entries!$B$3:$J$203,2)</f>
        <v/>
      </c>
      <c r="F95" t="str">
        <f>VLOOKUP($A95,Entries!$B$3:$J$203,3)</f>
        <v/>
      </c>
      <c r="G95" t="str">
        <f>VLOOKUP($A95,Entries!$B$3:$F$203,5)</f>
        <v/>
      </c>
      <c r="H95" s="27" t="str">
        <f t="shared" si="2"/>
        <v xml:space="preserve"> </v>
      </c>
      <c r="L95" s="7" t="str">
        <f>VLOOKUP($A95,Entries!$B$3:$J$203,9)</f>
        <v/>
      </c>
      <c r="M95" s="29"/>
    </row>
    <row r="96" spans="1:13" hidden="1" x14ac:dyDescent="0.25">
      <c r="A96" s="7" t="s">
        <v>25</v>
      </c>
      <c r="B96" s="110" t="s">
        <v>25</v>
      </c>
      <c r="D96" s="7">
        <v>4</v>
      </c>
      <c r="E96" t="str">
        <f>VLOOKUP($A96,Entries!$B$3:$J$203,2)</f>
        <v/>
      </c>
      <c r="F96" t="str">
        <f>VLOOKUP($A96,Entries!$B$3:$J$203,3)</f>
        <v/>
      </c>
      <c r="G96" t="str">
        <f>VLOOKUP($A96,Entries!$B$3:$F$203,5)</f>
        <v/>
      </c>
      <c r="H96" s="27" t="str">
        <f t="shared" si="2"/>
        <v xml:space="preserve"> </v>
      </c>
      <c r="L96" s="7" t="str">
        <f>VLOOKUP($A96,Entries!$B$3:$J$203,9)</f>
        <v/>
      </c>
      <c r="M96" s="29"/>
    </row>
    <row r="97" spans="1:13" hidden="1" x14ac:dyDescent="0.25">
      <c r="A97" s="7" t="s">
        <v>25</v>
      </c>
      <c r="B97" s="110" t="s">
        <v>25</v>
      </c>
      <c r="D97" s="7">
        <v>5</v>
      </c>
      <c r="E97" t="str">
        <f>VLOOKUP($A97,Entries!$B$3:$J$203,2)</f>
        <v/>
      </c>
      <c r="F97" t="str">
        <f>VLOOKUP($A97,Entries!$B$3:$J$203,3)</f>
        <v/>
      </c>
      <c r="G97" t="str">
        <f>VLOOKUP($A97,Entries!$B$3:$F$203,5)</f>
        <v/>
      </c>
      <c r="H97" s="27" t="str">
        <f t="shared" si="2"/>
        <v xml:space="preserve"> </v>
      </c>
      <c r="L97" s="7" t="str">
        <f>VLOOKUP($A97,Entries!$B$3:$J$203,9)</f>
        <v/>
      </c>
      <c r="M97" s="29"/>
    </row>
    <row r="98" spans="1:13" hidden="1" x14ac:dyDescent="0.25">
      <c r="A98" s="7" t="s">
        <v>25</v>
      </c>
      <c r="B98" s="110" t="s">
        <v>25</v>
      </c>
      <c r="D98" s="7">
        <v>6</v>
      </c>
      <c r="E98" t="str">
        <f>VLOOKUP($A98,Entries!$B$3:$J$203,2)</f>
        <v/>
      </c>
      <c r="F98" t="str">
        <f>VLOOKUP($A98,Entries!$B$3:$J$203,3)</f>
        <v/>
      </c>
      <c r="G98" t="str">
        <f>VLOOKUP($A98,Entries!$B$3:$F$203,5)</f>
        <v/>
      </c>
      <c r="H98" s="27" t="str">
        <f t="shared" si="2"/>
        <v xml:space="preserve"> </v>
      </c>
      <c r="L98" s="7" t="str">
        <f>VLOOKUP($A98,Entries!$B$3:$J$203,9)</f>
        <v/>
      </c>
      <c r="M98" s="29"/>
    </row>
    <row r="99" spans="1:13" hidden="1" x14ac:dyDescent="0.25">
      <c r="A99" s="7" t="s">
        <v>25</v>
      </c>
      <c r="B99" s="110" t="s">
        <v>25</v>
      </c>
      <c r="D99" s="7">
        <v>7</v>
      </c>
      <c r="E99" t="str">
        <f>VLOOKUP($A99,Entries!$B$3:$J$203,2)</f>
        <v/>
      </c>
      <c r="F99" t="str">
        <f>VLOOKUP($A99,Entries!$B$3:$J$203,3)</f>
        <v/>
      </c>
      <c r="G99" t="str">
        <f>VLOOKUP($A99,Entries!$B$3:$F$203,5)</f>
        <v/>
      </c>
      <c r="H99" s="27" t="str">
        <f t="shared" si="2"/>
        <v xml:space="preserve"> </v>
      </c>
      <c r="L99" s="7" t="str">
        <f>VLOOKUP($A99,Entries!$B$3:$J$203,9)</f>
        <v/>
      </c>
      <c r="M99" s="29"/>
    </row>
    <row r="100" spans="1:13" hidden="1" x14ac:dyDescent="0.25">
      <c r="A100" s="7" t="s">
        <v>25</v>
      </c>
      <c r="B100" s="110" t="s">
        <v>25</v>
      </c>
      <c r="D100" s="7">
        <v>8</v>
      </c>
      <c r="E100" t="str">
        <f>VLOOKUP($A100,Entries!$B$3:$J$203,2)</f>
        <v/>
      </c>
      <c r="F100" t="str">
        <f>VLOOKUP($A100,Entries!$B$3:$J$203,3)</f>
        <v/>
      </c>
      <c r="G100" t="str">
        <f>VLOOKUP($A100,Entries!$B$3:$F$203,5)</f>
        <v/>
      </c>
      <c r="H100" s="27" t="str">
        <f t="shared" si="2"/>
        <v xml:space="preserve"> </v>
      </c>
      <c r="L100" s="7" t="str">
        <f>VLOOKUP($A100,Entries!$B$3:$J$203,9)</f>
        <v/>
      </c>
      <c r="M100" s="29"/>
    </row>
    <row r="101" spans="1:13" hidden="1" x14ac:dyDescent="0.25">
      <c r="A101" s="7" t="s">
        <v>25</v>
      </c>
      <c r="B101" s="110" t="s">
        <v>25</v>
      </c>
      <c r="C101" t="s">
        <v>394</v>
      </c>
      <c r="D101" s="7">
        <v>1</v>
      </c>
      <c r="E101" t="str">
        <f>VLOOKUP($A101,Entries!$B$3:$J$203,2)</f>
        <v/>
      </c>
      <c r="F101" t="str">
        <f>VLOOKUP($A101,Entries!$B$3:$J$203,3)</f>
        <v/>
      </c>
      <c r="G101" t="str">
        <f>VLOOKUP($A101,Entries!$B$3:$F$203,5)</f>
        <v/>
      </c>
      <c r="H101" s="27" t="str">
        <f t="shared" ref="H101:H132" si="3">B101</f>
        <v xml:space="preserve"> </v>
      </c>
      <c r="I101" s="7" t="str">
        <f>IF(H101=" "," ",IF(H101&lt;M101,"CBP",IF(H101=M101,"=CBP"," ")))</f>
        <v xml:space="preserve"> </v>
      </c>
      <c r="J101" s="7"/>
      <c r="K101" s="7"/>
      <c r="L101" s="7" t="str">
        <f>VLOOKUP($A101,Entries!$B$3:$J$203,9)</f>
        <v/>
      </c>
      <c r="M101" s="29">
        <v>15.3</v>
      </c>
    </row>
    <row r="102" spans="1:13" hidden="1" x14ac:dyDescent="0.25">
      <c r="A102" s="7" t="s">
        <v>25</v>
      </c>
      <c r="B102" s="110" t="s">
        <v>25</v>
      </c>
      <c r="D102" s="7">
        <v>2</v>
      </c>
      <c r="E102" t="str">
        <f>VLOOKUP($A102,Entries!$B$3:$J$203,2)</f>
        <v/>
      </c>
      <c r="F102" t="str">
        <f>VLOOKUP($A102,Entries!$B$3:$J$203,3)</f>
        <v/>
      </c>
      <c r="G102" t="str">
        <f>VLOOKUP($A102,Entries!$B$3:$F$203,5)</f>
        <v/>
      </c>
      <c r="H102" s="27" t="str">
        <f t="shared" si="3"/>
        <v xml:space="preserve"> </v>
      </c>
      <c r="L102" s="7" t="str">
        <f>VLOOKUP($A102,Entries!$B$3:$J$203,9)</f>
        <v/>
      </c>
      <c r="M102" s="29"/>
    </row>
    <row r="103" spans="1:13" hidden="1" x14ac:dyDescent="0.25">
      <c r="A103" s="7" t="s">
        <v>25</v>
      </c>
      <c r="B103" s="110" t="s">
        <v>25</v>
      </c>
      <c r="D103" s="7">
        <v>3</v>
      </c>
      <c r="E103" t="str">
        <f>VLOOKUP($A103,Entries!$B$3:$J$203,2)</f>
        <v/>
      </c>
      <c r="F103" t="str">
        <f>VLOOKUP($A103,Entries!$B$3:$J$203,3)</f>
        <v/>
      </c>
      <c r="G103" t="str">
        <f>VLOOKUP($A103,Entries!$B$3:$F$203,5)</f>
        <v/>
      </c>
      <c r="H103" s="27" t="str">
        <f t="shared" si="3"/>
        <v xml:space="preserve"> </v>
      </c>
      <c r="L103" s="7" t="str">
        <f>VLOOKUP($A103,Entries!$B$3:$J$203,9)</f>
        <v/>
      </c>
      <c r="M103" s="29"/>
    </row>
    <row r="104" spans="1:13" hidden="1" x14ac:dyDescent="0.25">
      <c r="A104" s="7" t="s">
        <v>25</v>
      </c>
      <c r="B104" s="110" t="s">
        <v>25</v>
      </c>
      <c r="D104" s="7">
        <v>4</v>
      </c>
      <c r="E104" t="str">
        <f>VLOOKUP($A104,Entries!$B$3:$J$203,2)</f>
        <v/>
      </c>
      <c r="F104" t="str">
        <f>VLOOKUP($A104,Entries!$B$3:$J$203,3)</f>
        <v/>
      </c>
      <c r="G104" t="str">
        <f>VLOOKUP($A104,Entries!$B$3:$F$203,5)</f>
        <v/>
      </c>
      <c r="H104" s="27" t="str">
        <f t="shared" si="3"/>
        <v xml:space="preserve"> </v>
      </c>
      <c r="L104" s="7" t="str">
        <f>VLOOKUP($A104,Entries!$B$3:$J$203,9)</f>
        <v/>
      </c>
      <c r="M104" s="29"/>
    </row>
    <row r="105" spans="1:13" hidden="1" x14ac:dyDescent="0.25">
      <c r="A105" s="7" t="s">
        <v>25</v>
      </c>
      <c r="B105" s="110" t="s">
        <v>25</v>
      </c>
      <c r="D105" s="7">
        <v>5</v>
      </c>
      <c r="E105" t="str">
        <f>VLOOKUP($A105,Entries!$B$3:$J$203,2)</f>
        <v/>
      </c>
      <c r="F105" t="str">
        <f>VLOOKUP($A105,Entries!$B$3:$J$203,3)</f>
        <v/>
      </c>
      <c r="G105" t="str">
        <f>VLOOKUP($A105,Entries!$B$3:$F$203,5)</f>
        <v/>
      </c>
      <c r="H105" s="27" t="str">
        <f t="shared" si="3"/>
        <v xml:space="preserve"> </v>
      </c>
      <c r="L105" s="7" t="str">
        <f>VLOOKUP($A105,Entries!$B$3:$J$203,9)</f>
        <v/>
      </c>
      <c r="M105" s="29"/>
    </row>
    <row r="106" spans="1:13" hidden="1" x14ac:dyDescent="0.25">
      <c r="A106" s="7" t="s">
        <v>25</v>
      </c>
      <c r="B106" s="110" t="s">
        <v>25</v>
      </c>
      <c r="D106" s="7">
        <v>6</v>
      </c>
      <c r="E106" t="str">
        <f>VLOOKUP($A106,Entries!$B$3:$J$203,2)</f>
        <v/>
      </c>
      <c r="F106" t="str">
        <f>VLOOKUP($A106,Entries!$B$3:$J$203,3)</f>
        <v/>
      </c>
      <c r="G106" t="str">
        <f>VLOOKUP($A106,Entries!$B$3:$F$203,5)</f>
        <v/>
      </c>
      <c r="H106" s="27" t="str">
        <f t="shared" si="3"/>
        <v xml:space="preserve"> </v>
      </c>
      <c r="L106" s="7" t="str">
        <f>VLOOKUP($A106,Entries!$B$3:$J$203,9)</f>
        <v/>
      </c>
      <c r="M106" s="29"/>
    </row>
    <row r="107" spans="1:13" hidden="1" x14ac:dyDescent="0.25">
      <c r="A107" s="7" t="s">
        <v>25</v>
      </c>
      <c r="B107" s="110" t="s">
        <v>25</v>
      </c>
      <c r="D107" s="7">
        <v>7</v>
      </c>
      <c r="E107" t="str">
        <f>VLOOKUP($A107,Entries!$B$3:$J$203,2)</f>
        <v/>
      </c>
      <c r="F107" t="str">
        <f>VLOOKUP($A107,Entries!$B$3:$J$203,3)</f>
        <v/>
      </c>
      <c r="G107" t="str">
        <f>VLOOKUP($A107,Entries!$B$3:$F$203,5)</f>
        <v/>
      </c>
      <c r="H107" s="27" t="str">
        <f t="shared" si="3"/>
        <v xml:space="preserve"> </v>
      </c>
      <c r="L107" s="7" t="str">
        <f>VLOOKUP($A107,Entries!$B$3:$J$203,9)</f>
        <v/>
      </c>
      <c r="M107" s="29"/>
    </row>
    <row r="108" spans="1:13" hidden="1" x14ac:dyDescent="0.25">
      <c r="A108" s="7" t="s">
        <v>25</v>
      </c>
      <c r="B108" s="110" t="s">
        <v>25</v>
      </c>
      <c r="D108" s="7">
        <v>8</v>
      </c>
      <c r="E108" t="str">
        <f>VLOOKUP($A108,Entries!$B$3:$J$203,2)</f>
        <v/>
      </c>
      <c r="F108" t="str">
        <f>VLOOKUP($A108,Entries!$B$3:$J$203,3)</f>
        <v/>
      </c>
      <c r="G108" t="str">
        <f>VLOOKUP($A108,Entries!$B$3:$F$203,5)</f>
        <v/>
      </c>
      <c r="H108" s="27" t="str">
        <f t="shared" si="3"/>
        <v xml:space="preserve"> </v>
      </c>
      <c r="L108" s="7" t="str">
        <f>VLOOKUP($A108,Entries!$B$3:$J$203,9)</f>
        <v/>
      </c>
      <c r="M108" s="29"/>
    </row>
    <row r="109" spans="1:13" hidden="1" x14ac:dyDescent="0.25">
      <c r="A109" s="7" t="s">
        <v>25</v>
      </c>
      <c r="B109" s="110" t="s">
        <v>25</v>
      </c>
      <c r="C109" t="s">
        <v>391</v>
      </c>
      <c r="D109" s="7">
        <v>1</v>
      </c>
      <c r="E109" t="str">
        <f>VLOOKUP($A109,Entries!$B$3:$J$203,2)</f>
        <v/>
      </c>
      <c r="F109" t="str">
        <f>VLOOKUP($A109,Entries!$B$3:$J$203,3)</f>
        <v/>
      </c>
      <c r="G109" t="str">
        <f>VLOOKUP($A109,Entries!$B$3:$F$203,5)</f>
        <v/>
      </c>
      <c r="H109" s="27" t="str">
        <f t="shared" si="3"/>
        <v xml:space="preserve"> </v>
      </c>
      <c r="L109" s="7" t="str">
        <f>VLOOKUP($A109,Entries!$B$3:$J$203,9)</f>
        <v/>
      </c>
      <c r="M109" s="29">
        <v>57.4</v>
      </c>
    </row>
    <row r="110" spans="1:13" hidden="1" x14ac:dyDescent="0.25">
      <c r="A110" s="7" t="s">
        <v>25</v>
      </c>
      <c r="B110" s="110" t="s">
        <v>25</v>
      </c>
      <c r="D110" s="7">
        <v>2</v>
      </c>
      <c r="E110" t="str">
        <f>VLOOKUP($A110,Entries!$B$3:$J$203,2)</f>
        <v/>
      </c>
      <c r="F110" t="str">
        <f>VLOOKUP($A110,Entries!$B$3:$J$203,3)</f>
        <v/>
      </c>
      <c r="G110" t="str">
        <f>VLOOKUP($A110,Entries!$B$3:$F$203,5)</f>
        <v/>
      </c>
      <c r="H110" s="27" t="str">
        <f t="shared" si="3"/>
        <v xml:space="preserve"> </v>
      </c>
      <c r="L110" s="7" t="str">
        <f>VLOOKUP($A110,Entries!$B$3:$J$203,9)</f>
        <v/>
      </c>
      <c r="M110" s="29"/>
    </row>
    <row r="111" spans="1:13" hidden="1" x14ac:dyDescent="0.25">
      <c r="A111" s="7" t="s">
        <v>25</v>
      </c>
      <c r="B111" s="110" t="s">
        <v>25</v>
      </c>
      <c r="D111" s="7">
        <v>3</v>
      </c>
      <c r="E111" t="str">
        <f>VLOOKUP($A111,Entries!$B$3:$J$203,2)</f>
        <v/>
      </c>
      <c r="F111" t="str">
        <f>VLOOKUP($A111,Entries!$B$3:$J$203,3)</f>
        <v/>
      </c>
      <c r="G111" t="str">
        <f>VLOOKUP($A111,Entries!$B$3:$F$203,5)</f>
        <v/>
      </c>
      <c r="H111" s="27" t="str">
        <f t="shared" si="3"/>
        <v xml:space="preserve"> </v>
      </c>
      <c r="L111" s="7" t="str">
        <f>VLOOKUP($A111,Entries!$B$3:$J$203,9)</f>
        <v/>
      </c>
      <c r="M111" s="29"/>
    </row>
    <row r="112" spans="1:13" hidden="1" x14ac:dyDescent="0.25">
      <c r="A112" s="7" t="s">
        <v>25</v>
      </c>
      <c r="B112" s="110" t="s">
        <v>25</v>
      </c>
      <c r="D112" s="7">
        <v>4</v>
      </c>
      <c r="E112" t="str">
        <f>VLOOKUP($A112,Entries!$B$3:$J$203,2)</f>
        <v/>
      </c>
      <c r="F112" t="str">
        <f>VLOOKUP($A112,Entries!$B$3:$J$203,3)</f>
        <v/>
      </c>
      <c r="G112" t="str">
        <f>VLOOKUP($A112,Entries!$B$3:$F$203,5)</f>
        <v/>
      </c>
      <c r="H112" s="27" t="str">
        <f t="shared" si="3"/>
        <v xml:space="preserve"> </v>
      </c>
      <c r="L112" s="7" t="str">
        <f>VLOOKUP($A112,Entries!$B$3:$J$203,9)</f>
        <v/>
      </c>
      <c r="M112" s="29"/>
    </row>
    <row r="113" spans="1:13" hidden="1" x14ac:dyDescent="0.25">
      <c r="A113" s="7" t="s">
        <v>25</v>
      </c>
      <c r="B113" s="110" t="s">
        <v>25</v>
      </c>
      <c r="D113" s="7">
        <v>5</v>
      </c>
      <c r="E113" t="str">
        <f>VLOOKUP($A113,Entries!$B$3:$J$203,2)</f>
        <v/>
      </c>
      <c r="F113" t="str">
        <f>VLOOKUP($A113,Entries!$B$3:$J$203,3)</f>
        <v/>
      </c>
      <c r="G113" t="str">
        <f>VLOOKUP($A113,Entries!$B$3:$F$203,5)</f>
        <v/>
      </c>
      <c r="H113" s="27" t="str">
        <f t="shared" si="3"/>
        <v xml:space="preserve"> </v>
      </c>
      <c r="L113" s="7" t="str">
        <f>VLOOKUP($A113,Entries!$B$3:$J$203,9)</f>
        <v/>
      </c>
      <c r="M113" s="29"/>
    </row>
    <row r="114" spans="1:13" hidden="1" x14ac:dyDescent="0.25">
      <c r="A114" s="7" t="s">
        <v>25</v>
      </c>
      <c r="B114" s="110" t="s">
        <v>25</v>
      </c>
      <c r="D114" s="7">
        <v>6</v>
      </c>
      <c r="E114" t="str">
        <f>VLOOKUP($A114,Entries!$B$3:$J$203,2)</f>
        <v/>
      </c>
      <c r="F114" t="str">
        <f>VLOOKUP($A114,Entries!$B$3:$J$203,3)</f>
        <v/>
      </c>
      <c r="G114" t="str">
        <f>VLOOKUP($A114,Entries!$B$3:$F$203,5)</f>
        <v/>
      </c>
      <c r="H114" s="27" t="str">
        <f t="shared" si="3"/>
        <v xml:space="preserve"> </v>
      </c>
      <c r="L114" s="7" t="str">
        <f>VLOOKUP($A114,Entries!$B$3:$J$203,9)</f>
        <v/>
      </c>
      <c r="M114" s="29"/>
    </row>
    <row r="115" spans="1:13" hidden="1" x14ac:dyDescent="0.25">
      <c r="A115" s="7" t="s">
        <v>25</v>
      </c>
      <c r="B115" s="110" t="s">
        <v>25</v>
      </c>
      <c r="D115" s="7">
        <v>7</v>
      </c>
      <c r="E115" t="str">
        <f>VLOOKUP($A115,Entries!$B$3:$J$203,2)</f>
        <v/>
      </c>
      <c r="F115" t="str">
        <f>VLOOKUP($A115,Entries!$B$3:$J$203,3)</f>
        <v/>
      </c>
      <c r="G115" t="str">
        <f>VLOOKUP($A115,Entries!$B$3:$F$203,5)</f>
        <v/>
      </c>
      <c r="H115" s="27" t="str">
        <f t="shared" si="3"/>
        <v xml:space="preserve"> </v>
      </c>
      <c r="L115" s="7" t="str">
        <f>VLOOKUP($A115,Entries!$B$3:$J$203,9)</f>
        <v/>
      </c>
      <c r="M115" s="29"/>
    </row>
    <row r="116" spans="1:13" hidden="1" x14ac:dyDescent="0.25">
      <c r="A116" s="7" t="s">
        <v>25</v>
      </c>
      <c r="B116" s="110" t="s">
        <v>25</v>
      </c>
      <c r="D116" s="7">
        <v>8</v>
      </c>
      <c r="E116" t="str">
        <f>VLOOKUP($A116,Entries!$B$3:$J$203,2)</f>
        <v/>
      </c>
      <c r="F116" t="str">
        <f>VLOOKUP($A116,Entries!$B$3:$J$203,3)</f>
        <v/>
      </c>
      <c r="G116" t="str">
        <f>VLOOKUP($A116,Entries!$B$3:$F$203,5)</f>
        <v/>
      </c>
      <c r="H116" s="27" t="str">
        <f t="shared" si="3"/>
        <v xml:space="preserve"> </v>
      </c>
      <c r="L116" s="7" t="str">
        <f>VLOOKUP($A116,Entries!$B$3:$J$203,9)</f>
        <v/>
      </c>
      <c r="M116" s="29"/>
    </row>
    <row r="117" spans="1:13" hidden="1" x14ac:dyDescent="0.25">
      <c r="A117" s="7" t="s">
        <v>25</v>
      </c>
      <c r="B117" s="110" t="s">
        <v>25</v>
      </c>
      <c r="C117" t="s">
        <v>395</v>
      </c>
      <c r="D117" s="7">
        <v>1</v>
      </c>
      <c r="E117" t="str">
        <f>VLOOKUP($A117,Entries!$B$3:$J$203,2)</f>
        <v/>
      </c>
      <c r="F117" t="str">
        <f>VLOOKUP($A117,Entries!$B$3:$J$203,3)</f>
        <v/>
      </c>
      <c r="G117" t="str">
        <f>VLOOKUP($A117,Entries!$B$3:$F$203,5)</f>
        <v/>
      </c>
      <c r="H117" s="27" t="str">
        <f t="shared" si="3"/>
        <v xml:space="preserve"> </v>
      </c>
      <c r="L117" s="7" t="str">
        <f>VLOOKUP($A117,Entries!$B$3:$J$203,9)</f>
        <v/>
      </c>
      <c r="M117" s="29" t="s">
        <v>220</v>
      </c>
    </row>
    <row r="118" spans="1:13" hidden="1" x14ac:dyDescent="0.25">
      <c r="A118" s="7" t="s">
        <v>25</v>
      </c>
      <c r="B118" s="110" t="s">
        <v>25</v>
      </c>
      <c r="D118" s="7">
        <v>2</v>
      </c>
      <c r="E118" t="str">
        <f>VLOOKUP($A118,Entries!$B$3:$J$203,2)</f>
        <v/>
      </c>
      <c r="F118" t="str">
        <f>VLOOKUP($A118,Entries!$B$3:$J$203,3)</f>
        <v/>
      </c>
      <c r="G118" t="str">
        <f>VLOOKUP($A118,Entries!$B$3:$F$203,5)</f>
        <v/>
      </c>
      <c r="H118" s="27" t="str">
        <f t="shared" si="3"/>
        <v xml:space="preserve"> </v>
      </c>
      <c r="L118" s="7" t="str">
        <f>VLOOKUP($A118,Entries!$B$3:$J$203,9)</f>
        <v/>
      </c>
      <c r="M118" s="29"/>
    </row>
    <row r="119" spans="1:13" hidden="1" x14ac:dyDescent="0.25">
      <c r="A119" s="7" t="s">
        <v>25</v>
      </c>
      <c r="B119" s="110" t="s">
        <v>25</v>
      </c>
      <c r="D119" s="7">
        <v>3</v>
      </c>
      <c r="E119" t="str">
        <f>VLOOKUP($A119,Entries!$B$3:$J$203,2)</f>
        <v/>
      </c>
      <c r="F119" t="str">
        <f>VLOOKUP($A119,Entries!$B$3:$J$203,3)</f>
        <v/>
      </c>
      <c r="G119" t="str">
        <f>VLOOKUP($A119,Entries!$B$3:$F$203,5)</f>
        <v/>
      </c>
      <c r="H119" s="27" t="str">
        <f t="shared" si="3"/>
        <v xml:space="preserve"> </v>
      </c>
      <c r="L119" s="7" t="str">
        <f>VLOOKUP($A119,Entries!$B$3:$J$203,9)</f>
        <v/>
      </c>
      <c r="M119" s="29"/>
    </row>
    <row r="120" spans="1:13" hidden="1" x14ac:dyDescent="0.25">
      <c r="A120" s="7" t="s">
        <v>25</v>
      </c>
      <c r="B120" s="110" t="s">
        <v>25</v>
      </c>
      <c r="D120" s="7">
        <v>4</v>
      </c>
      <c r="E120" t="str">
        <f>VLOOKUP($A120,Entries!$B$3:$J$203,2)</f>
        <v/>
      </c>
      <c r="F120" t="str">
        <f>VLOOKUP($A120,Entries!$B$3:$J$203,3)</f>
        <v/>
      </c>
      <c r="G120" t="str">
        <f>VLOOKUP($A120,Entries!$B$3:$F$203,5)</f>
        <v/>
      </c>
      <c r="H120" s="27" t="str">
        <f t="shared" si="3"/>
        <v xml:space="preserve"> </v>
      </c>
      <c r="L120" s="7" t="str">
        <f>VLOOKUP($A120,Entries!$B$3:$J$203,9)</f>
        <v/>
      </c>
      <c r="M120" s="29"/>
    </row>
    <row r="121" spans="1:13" hidden="1" x14ac:dyDescent="0.25">
      <c r="A121" s="7" t="s">
        <v>25</v>
      </c>
      <c r="B121" s="110" t="s">
        <v>25</v>
      </c>
      <c r="D121" s="7">
        <v>5</v>
      </c>
      <c r="E121" t="str">
        <f>VLOOKUP($A121,Entries!$B$3:$J$203,2)</f>
        <v/>
      </c>
      <c r="F121" t="str">
        <f>VLOOKUP($A121,Entries!$B$3:$J$203,3)</f>
        <v/>
      </c>
      <c r="G121" t="str">
        <f>VLOOKUP($A121,Entries!$B$3:$F$203,5)</f>
        <v/>
      </c>
      <c r="H121" s="27" t="str">
        <f t="shared" si="3"/>
        <v xml:space="preserve"> </v>
      </c>
      <c r="L121" s="7" t="str">
        <f>VLOOKUP($A121,Entries!$B$3:$J$203,9)</f>
        <v/>
      </c>
      <c r="M121" s="29"/>
    </row>
    <row r="122" spans="1:13" hidden="1" x14ac:dyDescent="0.25">
      <c r="A122" s="7" t="s">
        <v>25</v>
      </c>
      <c r="B122" s="110" t="s">
        <v>25</v>
      </c>
      <c r="D122" s="7">
        <v>6</v>
      </c>
      <c r="E122" t="str">
        <f>VLOOKUP($A122,Entries!$B$3:$J$203,2)</f>
        <v/>
      </c>
      <c r="F122" t="str">
        <f>VLOOKUP($A122,Entries!$B$3:$J$203,3)</f>
        <v/>
      </c>
      <c r="G122" t="str">
        <f>VLOOKUP($A122,Entries!$B$3:$F$203,5)</f>
        <v/>
      </c>
      <c r="H122" s="27" t="str">
        <f t="shared" si="3"/>
        <v xml:space="preserve"> </v>
      </c>
      <c r="L122" s="7" t="str">
        <f>VLOOKUP($A122,Entries!$B$3:$J$203,9)</f>
        <v/>
      </c>
      <c r="M122" s="29"/>
    </row>
    <row r="123" spans="1:13" hidden="1" x14ac:dyDescent="0.25">
      <c r="A123" s="7" t="s">
        <v>25</v>
      </c>
      <c r="B123" s="110" t="s">
        <v>25</v>
      </c>
      <c r="D123" s="7">
        <v>7</v>
      </c>
      <c r="E123" t="str">
        <f>VLOOKUP($A123,Entries!$B$3:$J$203,2)</f>
        <v/>
      </c>
      <c r="F123" t="str">
        <f>VLOOKUP($A123,Entries!$B$3:$J$203,3)</f>
        <v/>
      </c>
      <c r="G123" t="str">
        <f>VLOOKUP($A123,Entries!$B$3:$F$203,5)</f>
        <v/>
      </c>
      <c r="H123" s="27" t="str">
        <f t="shared" si="3"/>
        <v xml:space="preserve"> </v>
      </c>
      <c r="L123" s="7" t="str">
        <f>VLOOKUP($A123,Entries!$B$3:$J$203,9)</f>
        <v/>
      </c>
      <c r="M123" s="29"/>
    </row>
    <row r="124" spans="1:13" hidden="1" x14ac:dyDescent="0.25">
      <c r="A124" s="7" t="s">
        <v>25</v>
      </c>
      <c r="B124" s="110" t="s">
        <v>25</v>
      </c>
      <c r="D124" s="7">
        <v>8</v>
      </c>
      <c r="E124" t="str">
        <f>VLOOKUP($A124,Entries!$B$3:$J$203,2)</f>
        <v/>
      </c>
      <c r="F124" t="str">
        <f>VLOOKUP($A124,Entries!$B$3:$J$203,3)</f>
        <v/>
      </c>
      <c r="G124" t="str">
        <f>VLOOKUP($A124,Entries!$B$3:$F$203,5)</f>
        <v/>
      </c>
      <c r="H124" s="27" t="str">
        <f t="shared" si="3"/>
        <v xml:space="preserve"> </v>
      </c>
      <c r="L124" s="7" t="str">
        <f>VLOOKUP($A124,Entries!$B$3:$J$203,9)</f>
        <v/>
      </c>
      <c r="M124" s="29"/>
    </row>
    <row r="125" spans="1:13" hidden="1" x14ac:dyDescent="0.25">
      <c r="A125" s="7" t="s">
        <v>25</v>
      </c>
      <c r="B125" s="110" t="s">
        <v>25</v>
      </c>
      <c r="C125" t="s">
        <v>138</v>
      </c>
      <c r="D125" s="7">
        <v>1</v>
      </c>
      <c r="E125" t="str">
        <f>VLOOKUP($A125,Entries!$B$3:$J$203,2)</f>
        <v/>
      </c>
      <c r="F125" t="str">
        <f>VLOOKUP($A125,Entries!$B$3:$J$203,3)</f>
        <v/>
      </c>
      <c r="G125" t="str">
        <f>VLOOKUP($A125,Entries!$B$3:$F$203,5)</f>
        <v/>
      </c>
      <c r="H125" s="109" t="str">
        <f t="shared" si="3"/>
        <v xml:space="preserve"> </v>
      </c>
      <c r="I125" s="109" t="str">
        <f>IF(H125=" "," ",IF(H125&gt;M125,"CBP",IF(H125=M125,"=CBP"," ")))</f>
        <v xml:space="preserve"> </v>
      </c>
      <c r="J125" s="109"/>
      <c r="K125" s="109"/>
      <c r="L125" s="7" t="str">
        <f>VLOOKUP($A125,Entries!$B$3:$J$203,9)</f>
        <v/>
      </c>
      <c r="M125" s="10">
        <v>7.06</v>
      </c>
    </row>
    <row r="126" spans="1:13" hidden="1" x14ac:dyDescent="0.25">
      <c r="A126" s="7" t="s">
        <v>25</v>
      </c>
      <c r="B126" s="110" t="s">
        <v>25</v>
      </c>
      <c r="D126" s="7">
        <v>2</v>
      </c>
      <c r="E126" t="str">
        <f>VLOOKUP($A126,Entries!$B$3:$J$203,2)</f>
        <v/>
      </c>
      <c r="F126" t="str">
        <f>VLOOKUP($A126,Entries!$B$3:$J$203,3)</f>
        <v/>
      </c>
      <c r="G126" t="str">
        <f>VLOOKUP($A126,Entries!$B$3:$F$203,5)</f>
        <v/>
      </c>
      <c r="H126" s="109" t="str">
        <f t="shared" si="3"/>
        <v xml:space="preserve"> </v>
      </c>
      <c r="I126" s="10"/>
      <c r="J126" s="10"/>
      <c r="K126" s="10"/>
      <c r="L126" s="7" t="str">
        <f>VLOOKUP($A126,Entries!$B$3:$J$203,9)</f>
        <v/>
      </c>
      <c r="M126" s="10"/>
    </row>
    <row r="127" spans="1:13" hidden="1" x14ac:dyDescent="0.25">
      <c r="A127" s="7" t="s">
        <v>25</v>
      </c>
      <c r="B127" s="110" t="s">
        <v>25</v>
      </c>
      <c r="D127" s="7">
        <v>3</v>
      </c>
      <c r="E127" t="str">
        <f>VLOOKUP($A127,Entries!$B$3:$J$203,2)</f>
        <v/>
      </c>
      <c r="F127" t="str">
        <f>VLOOKUP($A127,Entries!$B$3:$J$203,3)</f>
        <v/>
      </c>
      <c r="G127" t="str">
        <f>VLOOKUP($A127,Entries!$B$3:$F$203,5)</f>
        <v/>
      </c>
      <c r="H127" s="109" t="str">
        <f t="shared" si="3"/>
        <v xml:space="preserve"> </v>
      </c>
      <c r="I127" s="10"/>
      <c r="J127" s="10"/>
      <c r="K127" s="10"/>
      <c r="L127" s="7" t="str">
        <f>VLOOKUP($A127,Entries!$B$3:$J$203,9)</f>
        <v/>
      </c>
      <c r="M127" s="10"/>
    </row>
    <row r="128" spans="1:13" hidden="1" x14ac:dyDescent="0.25">
      <c r="A128" s="7" t="s">
        <v>25</v>
      </c>
      <c r="B128" s="110" t="s">
        <v>25</v>
      </c>
      <c r="D128" s="7">
        <v>4</v>
      </c>
      <c r="E128" t="str">
        <f>VLOOKUP($A128,Entries!$B$3:$J$203,2)</f>
        <v/>
      </c>
      <c r="F128" t="str">
        <f>VLOOKUP($A128,Entries!$B$3:$J$203,3)</f>
        <v/>
      </c>
      <c r="G128" t="str">
        <f>VLOOKUP($A128,Entries!$B$3:$F$203,5)</f>
        <v/>
      </c>
      <c r="H128" s="109" t="str">
        <f t="shared" si="3"/>
        <v xml:space="preserve"> </v>
      </c>
      <c r="I128" s="10"/>
      <c r="J128" s="10"/>
      <c r="K128" s="10"/>
      <c r="L128" s="7" t="str">
        <f>VLOOKUP($A128,Entries!$B$3:$J$203,9)</f>
        <v/>
      </c>
      <c r="M128" s="10"/>
    </row>
    <row r="129" spans="1:13" hidden="1" x14ac:dyDescent="0.25">
      <c r="A129" s="7" t="s">
        <v>25</v>
      </c>
      <c r="B129" s="110" t="s">
        <v>25</v>
      </c>
      <c r="D129" s="7">
        <v>5</v>
      </c>
      <c r="E129" t="str">
        <f>VLOOKUP($A129,Entries!$B$3:$J$203,2)</f>
        <v/>
      </c>
      <c r="F129" t="str">
        <f>VLOOKUP($A129,Entries!$B$3:$J$203,3)</f>
        <v/>
      </c>
      <c r="G129" t="str">
        <f>VLOOKUP($A129,Entries!$B$3:$F$203,5)</f>
        <v/>
      </c>
      <c r="H129" s="109" t="str">
        <f t="shared" si="3"/>
        <v xml:space="preserve"> </v>
      </c>
      <c r="I129" s="10"/>
      <c r="J129" s="10"/>
      <c r="K129" s="10"/>
      <c r="L129" s="7" t="str">
        <f>VLOOKUP($A129,Entries!$B$3:$J$203,9)</f>
        <v/>
      </c>
      <c r="M129" s="10"/>
    </row>
    <row r="130" spans="1:13" hidden="1" x14ac:dyDescent="0.25">
      <c r="A130" s="7" t="s">
        <v>25</v>
      </c>
      <c r="B130" s="110" t="s">
        <v>25</v>
      </c>
      <c r="D130" s="7">
        <v>6</v>
      </c>
      <c r="E130" t="str">
        <f>VLOOKUP($A130,Entries!$B$3:$J$203,2)</f>
        <v/>
      </c>
      <c r="F130" t="str">
        <f>VLOOKUP($A130,Entries!$B$3:$J$203,3)</f>
        <v/>
      </c>
      <c r="G130" t="str">
        <f>VLOOKUP($A130,Entries!$B$3:$F$203,5)</f>
        <v/>
      </c>
      <c r="H130" s="109" t="str">
        <f t="shared" si="3"/>
        <v xml:space="preserve"> </v>
      </c>
      <c r="I130" s="10"/>
      <c r="J130" s="10"/>
      <c r="K130" s="10"/>
      <c r="L130" s="7" t="str">
        <f>VLOOKUP($A130,Entries!$B$3:$J$203,9)</f>
        <v/>
      </c>
      <c r="M130" s="10"/>
    </row>
    <row r="131" spans="1:13" hidden="1" x14ac:dyDescent="0.25">
      <c r="A131" s="7" t="s">
        <v>25</v>
      </c>
      <c r="B131" s="110" t="s">
        <v>25</v>
      </c>
      <c r="D131" s="7">
        <v>7</v>
      </c>
      <c r="E131" t="str">
        <f>VLOOKUP($A131,Entries!$B$3:$J$203,2)</f>
        <v/>
      </c>
      <c r="F131" t="str">
        <f>VLOOKUP($A131,Entries!$B$3:$J$203,3)</f>
        <v/>
      </c>
      <c r="G131" t="str">
        <f>VLOOKUP($A131,Entries!$B$3:$F$203,5)</f>
        <v/>
      </c>
      <c r="H131" s="109" t="str">
        <f t="shared" si="3"/>
        <v xml:space="preserve"> </v>
      </c>
      <c r="I131" s="10"/>
      <c r="J131" s="10"/>
      <c r="K131" s="10"/>
      <c r="L131" s="7" t="str">
        <f>VLOOKUP($A131,Entries!$B$3:$J$203,9)</f>
        <v/>
      </c>
      <c r="M131" s="10"/>
    </row>
    <row r="132" spans="1:13" hidden="1" x14ac:dyDescent="0.25">
      <c r="A132" s="7" t="s">
        <v>25</v>
      </c>
      <c r="B132" s="110" t="s">
        <v>25</v>
      </c>
      <c r="D132" s="7">
        <v>8</v>
      </c>
      <c r="E132" t="str">
        <f>VLOOKUP($A132,Entries!$B$3:$J$203,2)</f>
        <v/>
      </c>
      <c r="F132" t="str">
        <f>VLOOKUP($A132,Entries!$B$3:$J$203,3)</f>
        <v/>
      </c>
      <c r="G132" t="str">
        <f>VLOOKUP($A132,Entries!$B$3:$F$203,5)</f>
        <v/>
      </c>
      <c r="H132" s="109" t="str">
        <f t="shared" si="3"/>
        <v xml:space="preserve"> </v>
      </c>
      <c r="I132" s="10"/>
      <c r="J132" s="10"/>
      <c r="K132" s="10"/>
      <c r="L132" s="7" t="str">
        <f>VLOOKUP($A132,Entries!$B$3:$J$203,9)</f>
        <v/>
      </c>
      <c r="M132" s="10"/>
    </row>
    <row r="133" spans="1:13" hidden="1" x14ac:dyDescent="0.25">
      <c r="A133" s="7" t="s">
        <v>25</v>
      </c>
      <c r="B133" s="110" t="s">
        <v>25</v>
      </c>
      <c r="C133" t="s">
        <v>81</v>
      </c>
      <c r="D133" s="7">
        <v>1</v>
      </c>
      <c r="E133" t="str">
        <f>VLOOKUP($A133,Entries!$B$3:$J$203,2)</f>
        <v/>
      </c>
      <c r="F133" t="str">
        <f>VLOOKUP($A133,Entries!$B$3:$J$203,3)</f>
        <v/>
      </c>
      <c r="G133" t="str">
        <f>VLOOKUP($A133,Entries!$B$3:$F$203,5)</f>
        <v/>
      </c>
      <c r="H133" s="109" t="str">
        <f t="shared" ref="H133:H164" si="4">B133</f>
        <v xml:space="preserve"> </v>
      </c>
      <c r="I133" s="109" t="str">
        <f>IF(H133=" "," ",IF(H133&gt;M133,"CBP",IF(H133=M133,"=CBP"," ")))</f>
        <v xml:space="preserve"> </v>
      </c>
      <c r="J133" s="109"/>
      <c r="K133" s="109"/>
      <c r="L133" s="7" t="str">
        <f>VLOOKUP($A133,Entries!$B$3:$J$203,9)</f>
        <v/>
      </c>
      <c r="M133" s="10">
        <v>14.18</v>
      </c>
    </row>
    <row r="134" spans="1:13" hidden="1" x14ac:dyDescent="0.25">
      <c r="A134" s="7" t="s">
        <v>25</v>
      </c>
      <c r="B134" s="110" t="s">
        <v>25</v>
      </c>
      <c r="D134" s="7">
        <v>2</v>
      </c>
      <c r="E134" t="str">
        <f>VLOOKUP($A134,Entries!$B$3:$J$203,2)</f>
        <v/>
      </c>
      <c r="F134" t="str">
        <f>VLOOKUP($A134,Entries!$B$3:$J$203,3)</f>
        <v/>
      </c>
      <c r="G134" t="str">
        <f>VLOOKUP($A134,Entries!$B$3:$F$203,5)</f>
        <v/>
      </c>
      <c r="H134" s="109" t="str">
        <f t="shared" si="4"/>
        <v xml:space="preserve"> </v>
      </c>
      <c r="I134" s="10"/>
      <c r="J134" s="10"/>
      <c r="K134" s="10"/>
      <c r="L134" s="7" t="str">
        <f>VLOOKUP($A134,Entries!$B$3:$J$203,9)</f>
        <v/>
      </c>
      <c r="M134" s="10"/>
    </row>
    <row r="135" spans="1:13" hidden="1" x14ac:dyDescent="0.25">
      <c r="A135" s="7" t="s">
        <v>25</v>
      </c>
      <c r="B135" s="110" t="s">
        <v>25</v>
      </c>
      <c r="D135" s="7">
        <v>3</v>
      </c>
      <c r="E135" t="str">
        <f>VLOOKUP($A135,Entries!$B$3:$J$203,2)</f>
        <v/>
      </c>
      <c r="F135" t="str">
        <f>VLOOKUP($A135,Entries!$B$3:$J$203,3)</f>
        <v/>
      </c>
      <c r="G135" t="str">
        <f>VLOOKUP($A135,Entries!$B$3:$F$203,5)</f>
        <v/>
      </c>
      <c r="H135" s="109" t="str">
        <f t="shared" si="4"/>
        <v xml:space="preserve"> </v>
      </c>
      <c r="I135" s="10"/>
      <c r="J135" s="10"/>
      <c r="K135" s="10"/>
      <c r="L135" s="7" t="str">
        <f>VLOOKUP($A135,Entries!$B$3:$J$203,9)</f>
        <v/>
      </c>
      <c r="M135" s="10"/>
    </row>
    <row r="136" spans="1:13" hidden="1" x14ac:dyDescent="0.25">
      <c r="A136" s="7" t="s">
        <v>25</v>
      </c>
      <c r="B136" s="110" t="s">
        <v>25</v>
      </c>
      <c r="D136" s="7">
        <v>4</v>
      </c>
      <c r="E136" t="str">
        <f>VLOOKUP($A136,Entries!$B$3:$J$203,2)</f>
        <v/>
      </c>
      <c r="F136" t="str">
        <f>VLOOKUP($A136,Entries!$B$3:$J$203,3)</f>
        <v/>
      </c>
      <c r="G136" t="str">
        <f>VLOOKUP($A136,Entries!$B$3:$F$203,5)</f>
        <v/>
      </c>
      <c r="H136" s="109" t="str">
        <f t="shared" si="4"/>
        <v xml:space="preserve"> </v>
      </c>
      <c r="I136" s="10"/>
      <c r="J136" s="10"/>
      <c r="K136" s="10"/>
      <c r="L136" s="7" t="str">
        <f>VLOOKUP($A136,Entries!$B$3:$J$203,9)</f>
        <v/>
      </c>
      <c r="M136" s="10"/>
    </row>
    <row r="137" spans="1:13" hidden="1" x14ac:dyDescent="0.25">
      <c r="A137" s="7" t="s">
        <v>25</v>
      </c>
      <c r="B137" s="110" t="s">
        <v>25</v>
      </c>
      <c r="D137" s="7">
        <v>5</v>
      </c>
      <c r="E137" t="str">
        <f>VLOOKUP($A137,Entries!$B$3:$J$203,2)</f>
        <v/>
      </c>
      <c r="F137" t="str">
        <f>VLOOKUP($A137,Entries!$B$3:$J$203,3)</f>
        <v/>
      </c>
      <c r="G137" t="str">
        <f>VLOOKUP($A137,Entries!$B$3:$F$203,5)</f>
        <v/>
      </c>
      <c r="H137" s="109" t="str">
        <f t="shared" si="4"/>
        <v xml:space="preserve"> </v>
      </c>
      <c r="I137" s="10"/>
      <c r="J137" s="10"/>
      <c r="K137" s="10"/>
      <c r="L137" s="7" t="str">
        <f>VLOOKUP($A137,Entries!$B$3:$J$203,9)</f>
        <v/>
      </c>
      <c r="M137" s="10"/>
    </row>
    <row r="138" spans="1:13" hidden="1" x14ac:dyDescent="0.25">
      <c r="A138" s="7" t="s">
        <v>25</v>
      </c>
      <c r="B138" s="110" t="s">
        <v>25</v>
      </c>
      <c r="D138" s="7">
        <v>6</v>
      </c>
      <c r="E138" t="str">
        <f>VLOOKUP($A138,Entries!$B$3:$J$203,2)</f>
        <v/>
      </c>
      <c r="F138" t="str">
        <f>VLOOKUP($A138,Entries!$B$3:$J$203,3)</f>
        <v/>
      </c>
      <c r="G138" t="str">
        <f>VLOOKUP($A138,Entries!$B$3:$F$203,5)</f>
        <v/>
      </c>
      <c r="H138" s="109" t="str">
        <f t="shared" si="4"/>
        <v xml:space="preserve"> </v>
      </c>
      <c r="I138" s="10"/>
      <c r="J138" s="10"/>
      <c r="K138" s="10"/>
      <c r="L138" s="7" t="str">
        <f>VLOOKUP($A138,Entries!$B$3:$J$203,9)</f>
        <v/>
      </c>
      <c r="M138" s="10"/>
    </row>
    <row r="139" spans="1:13" hidden="1" x14ac:dyDescent="0.25">
      <c r="A139" s="7" t="s">
        <v>25</v>
      </c>
      <c r="B139" s="110" t="s">
        <v>25</v>
      </c>
      <c r="D139" s="7">
        <v>7</v>
      </c>
      <c r="E139" t="str">
        <f>VLOOKUP($A139,Entries!$B$3:$J$203,2)</f>
        <v/>
      </c>
      <c r="F139" t="str">
        <f>VLOOKUP($A139,Entries!$B$3:$J$203,3)</f>
        <v/>
      </c>
      <c r="G139" t="str">
        <f>VLOOKUP($A139,Entries!$B$3:$F$203,5)</f>
        <v/>
      </c>
      <c r="H139" s="109" t="str">
        <f t="shared" si="4"/>
        <v xml:space="preserve"> </v>
      </c>
      <c r="I139" s="10"/>
      <c r="J139" s="10"/>
      <c r="K139" s="10"/>
      <c r="L139" s="7" t="str">
        <f>VLOOKUP($A139,Entries!$B$3:$J$203,9)</f>
        <v/>
      </c>
      <c r="M139" s="10"/>
    </row>
    <row r="140" spans="1:13" hidden="1" x14ac:dyDescent="0.25">
      <c r="A140" s="7" t="s">
        <v>25</v>
      </c>
      <c r="B140" s="110" t="s">
        <v>25</v>
      </c>
      <c r="D140" s="7">
        <v>8</v>
      </c>
      <c r="E140" t="str">
        <f>VLOOKUP($A140,Entries!$B$3:$J$203,2)</f>
        <v/>
      </c>
      <c r="F140" t="str">
        <f>VLOOKUP($A140,Entries!$B$3:$J$203,3)</f>
        <v/>
      </c>
      <c r="G140" t="str">
        <f>VLOOKUP($A140,Entries!$B$3:$F$203,5)</f>
        <v/>
      </c>
      <c r="H140" s="109" t="str">
        <f t="shared" si="4"/>
        <v xml:space="preserve"> </v>
      </c>
      <c r="I140" s="10"/>
      <c r="J140" s="10"/>
      <c r="K140" s="10"/>
      <c r="L140" s="7" t="str">
        <f>VLOOKUP($A140,Entries!$B$3:$J$203,9)</f>
        <v/>
      </c>
      <c r="M140" s="10"/>
    </row>
    <row r="141" spans="1:13" hidden="1" x14ac:dyDescent="0.25">
      <c r="A141" s="7" t="s">
        <v>25</v>
      </c>
      <c r="B141" s="110" t="s">
        <v>25</v>
      </c>
      <c r="C141" t="s">
        <v>79</v>
      </c>
      <c r="D141" s="7">
        <v>1</v>
      </c>
      <c r="E141" t="str">
        <f>VLOOKUP($A141,Entries!$B$3:$J$203,2)</f>
        <v/>
      </c>
      <c r="F141" t="str">
        <f>VLOOKUP($A141,Entries!$B$3:$J$203,3)</f>
        <v/>
      </c>
      <c r="G141" t="str">
        <f>VLOOKUP($A141,Entries!$B$3:$F$203,5)</f>
        <v/>
      </c>
      <c r="H141" s="109" t="str">
        <f t="shared" si="4"/>
        <v xml:space="preserve"> </v>
      </c>
      <c r="I141" s="109" t="str">
        <f>IF(H141=" "," ",IF(H141&gt;M141,"CBP",IF(H141=M141,"=CBP"," ")))</f>
        <v xml:space="preserve"> </v>
      </c>
      <c r="J141" s="109"/>
      <c r="K141" s="109"/>
      <c r="L141" s="7" t="str">
        <f>VLOOKUP($A141,Entries!$B$3:$J$203,9)</f>
        <v/>
      </c>
      <c r="M141" s="10">
        <v>2.0499999999999998</v>
      </c>
    </row>
    <row r="142" spans="1:13" hidden="1" x14ac:dyDescent="0.25">
      <c r="A142" s="7" t="s">
        <v>25</v>
      </c>
      <c r="B142" s="110" t="s">
        <v>25</v>
      </c>
      <c r="D142" s="7">
        <v>2</v>
      </c>
      <c r="E142" t="str">
        <f>VLOOKUP($A142,Entries!$B$3:$J$203,2)</f>
        <v/>
      </c>
      <c r="F142" t="str">
        <f>VLOOKUP($A142,Entries!$B$3:$J$203,3)</f>
        <v/>
      </c>
      <c r="G142" t="str">
        <f>VLOOKUP($A142,Entries!$B$3:$F$203,5)</f>
        <v/>
      </c>
      <c r="H142" s="109" t="str">
        <f t="shared" si="4"/>
        <v xml:space="preserve"> </v>
      </c>
      <c r="I142" s="10"/>
      <c r="J142" s="10"/>
      <c r="K142" s="10"/>
      <c r="L142" s="7" t="str">
        <f>VLOOKUP($A142,Entries!$B$3:$J$203,9)</f>
        <v/>
      </c>
      <c r="M142" s="10"/>
    </row>
    <row r="143" spans="1:13" hidden="1" x14ac:dyDescent="0.25">
      <c r="A143" s="7" t="s">
        <v>25</v>
      </c>
      <c r="B143" s="110" t="s">
        <v>25</v>
      </c>
      <c r="D143" s="7">
        <v>3</v>
      </c>
      <c r="E143" t="str">
        <f>VLOOKUP($A143,Entries!$B$3:$J$203,2)</f>
        <v/>
      </c>
      <c r="F143" t="str">
        <f>VLOOKUP($A143,Entries!$B$3:$J$203,3)</f>
        <v/>
      </c>
      <c r="G143" t="str">
        <f>VLOOKUP($A143,Entries!$B$3:$F$203,5)</f>
        <v/>
      </c>
      <c r="H143" s="109" t="str">
        <f t="shared" si="4"/>
        <v xml:space="preserve"> </v>
      </c>
      <c r="I143" s="10"/>
      <c r="J143" s="10"/>
      <c r="K143" s="10"/>
      <c r="L143" s="7" t="str">
        <f>VLOOKUP($A143,Entries!$B$3:$J$203,9)</f>
        <v/>
      </c>
      <c r="M143" s="10"/>
    </row>
    <row r="144" spans="1:13" hidden="1" x14ac:dyDescent="0.25">
      <c r="A144" s="7" t="s">
        <v>25</v>
      </c>
      <c r="B144" s="110" t="s">
        <v>25</v>
      </c>
      <c r="D144" s="7">
        <v>4</v>
      </c>
      <c r="E144" t="str">
        <f>VLOOKUP($A144,Entries!$B$3:$J$203,2)</f>
        <v/>
      </c>
      <c r="F144" t="str">
        <f>VLOOKUP($A144,Entries!$B$3:$J$203,3)</f>
        <v/>
      </c>
      <c r="G144" t="str">
        <f>VLOOKUP($A144,Entries!$B$3:$F$203,5)</f>
        <v/>
      </c>
      <c r="H144" s="109" t="str">
        <f t="shared" si="4"/>
        <v xml:space="preserve"> </v>
      </c>
      <c r="I144" s="10"/>
      <c r="J144" s="10"/>
      <c r="K144" s="10"/>
      <c r="L144" s="7" t="str">
        <f>VLOOKUP($A144,Entries!$B$3:$J$203,9)</f>
        <v/>
      </c>
      <c r="M144" s="10"/>
    </row>
    <row r="145" spans="1:13" hidden="1" x14ac:dyDescent="0.25">
      <c r="A145" s="7" t="s">
        <v>25</v>
      </c>
      <c r="B145" s="110" t="s">
        <v>25</v>
      </c>
      <c r="D145" s="7">
        <v>5</v>
      </c>
      <c r="E145" t="str">
        <f>VLOOKUP($A145,Entries!$B$3:$J$203,2)</f>
        <v/>
      </c>
      <c r="F145" t="str">
        <f>VLOOKUP($A145,Entries!$B$3:$J$203,3)</f>
        <v/>
      </c>
      <c r="G145" t="str">
        <f>VLOOKUP($A145,Entries!$B$3:$F$203,5)</f>
        <v/>
      </c>
      <c r="H145" s="109" t="str">
        <f t="shared" si="4"/>
        <v xml:space="preserve"> </v>
      </c>
      <c r="I145" s="10"/>
      <c r="J145" s="10"/>
      <c r="K145" s="10"/>
      <c r="L145" s="7" t="str">
        <f>VLOOKUP($A145,Entries!$B$3:$J$203,9)</f>
        <v/>
      </c>
      <c r="M145" s="10"/>
    </row>
    <row r="146" spans="1:13" hidden="1" x14ac:dyDescent="0.25">
      <c r="A146" s="7" t="s">
        <v>25</v>
      </c>
      <c r="B146" s="110" t="s">
        <v>25</v>
      </c>
      <c r="D146" s="7">
        <v>6</v>
      </c>
      <c r="E146" t="str">
        <f>VLOOKUP($A146,Entries!$B$3:$J$203,2)</f>
        <v/>
      </c>
      <c r="F146" t="str">
        <f>VLOOKUP($A146,Entries!$B$3:$J$203,3)</f>
        <v/>
      </c>
      <c r="G146" t="str">
        <f>VLOOKUP($A146,Entries!$B$3:$F$203,5)</f>
        <v/>
      </c>
      <c r="H146" s="109" t="str">
        <f t="shared" si="4"/>
        <v xml:space="preserve"> </v>
      </c>
      <c r="I146" s="10"/>
      <c r="J146" s="10"/>
      <c r="K146" s="10"/>
      <c r="L146" s="7" t="str">
        <f>VLOOKUP($A146,Entries!$B$3:$J$203,9)</f>
        <v/>
      </c>
      <c r="M146" s="10"/>
    </row>
    <row r="147" spans="1:13" hidden="1" x14ac:dyDescent="0.25">
      <c r="A147" s="7" t="s">
        <v>25</v>
      </c>
      <c r="B147" s="110" t="s">
        <v>25</v>
      </c>
      <c r="D147" s="7">
        <v>7</v>
      </c>
      <c r="E147" t="str">
        <f>VLOOKUP($A147,Entries!$B$3:$J$203,2)</f>
        <v/>
      </c>
      <c r="F147" t="str">
        <f>VLOOKUP($A147,Entries!$B$3:$J$203,3)</f>
        <v/>
      </c>
      <c r="G147" t="str">
        <f>VLOOKUP($A147,Entries!$B$3:$F$203,5)</f>
        <v/>
      </c>
      <c r="H147" s="109" t="str">
        <f t="shared" si="4"/>
        <v xml:space="preserve"> </v>
      </c>
      <c r="I147" s="10"/>
      <c r="J147" s="10"/>
      <c r="K147" s="10"/>
      <c r="L147" s="7" t="str">
        <f>VLOOKUP($A147,Entries!$B$3:$J$203,9)</f>
        <v/>
      </c>
      <c r="M147" s="10"/>
    </row>
    <row r="148" spans="1:13" hidden="1" x14ac:dyDescent="0.25">
      <c r="A148" s="7" t="s">
        <v>25</v>
      </c>
      <c r="B148" s="110" t="s">
        <v>25</v>
      </c>
      <c r="D148" s="7">
        <v>8</v>
      </c>
      <c r="E148" t="str">
        <f>VLOOKUP($A148,Entries!$B$3:$J$203,2)</f>
        <v/>
      </c>
      <c r="F148" t="str">
        <f>VLOOKUP($A148,Entries!$B$3:$J$203,3)</f>
        <v/>
      </c>
      <c r="G148" t="str">
        <f>VLOOKUP($A148,Entries!$B$3:$F$203,5)</f>
        <v/>
      </c>
      <c r="H148" s="109" t="str">
        <f t="shared" si="4"/>
        <v xml:space="preserve"> </v>
      </c>
      <c r="I148" s="10"/>
      <c r="J148" s="10"/>
      <c r="K148" s="10"/>
      <c r="L148" s="7" t="str">
        <f>VLOOKUP($A148,Entries!$B$3:$J$203,9)</f>
        <v/>
      </c>
      <c r="M148" s="10"/>
    </row>
    <row r="149" spans="1:13" hidden="1" x14ac:dyDescent="0.25">
      <c r="A149" s="7" t="s">
        <v>25</v>
      </c>
      <c r="B149" s="110" t="s">
        <v>25</v>
      </c>
      <c r="C149" t="s">
        <v>135</v>
      </c>
      <c r="D149" s="7">
        <v>1</v>
      </c>
      <c r="E149" t="str">
        <f>VLOOKUP($A149,Entries!$B$3:$J$203,2)</f>
        <v/>
      </c>
      <c r="F149" t="str">
        <f>VLOOKUP($A149,Entries!$B$3:$J$203,3)</f>
        <v/>
      </c>
      <c r="G149" t="str">
        <f>VLOOKUP($A149,Entries!$B$3:$F$203,5)</f>
        <v/>
      </c>
      <c r="H149" s="109" t="str">
        <f t="shared" si="4"/>
        <v xml:space="preserve"> </v>
      </c>
      <c r="I149" s="109" t="str">
        <f>IF(H149=" "," ",IF(H149&gt;M149,"CBP",IF(H149=M149,"=CBP"," ")))</f>
        <v xml:space="preserve"> </v>
      </c>
      <c r="J149" s="109"/>
      <c r="K149" s="109"/>
      <c r="L149" s="7" t="str">
        <f>VLOOKUP($A149,Entries!$B$3:$J$203,9)</f>
        <v/>
      </c>
      <c r="M149" s="10">
        <v>4.2</v>
      </c>
    </row>
    <row r="150" spans="1:13" hidden="1" x14ac:dyDescent="0.25">
      <c r="A150" s="7" t="s">
        <v>25</v>
      </c>
      <c r="B150" s="110" t="s">
        <v>25</v>
      </c>
      <c r="D150" s="7">
        <v>2</v>
      </c>
      <c r="E150" t="str">
        <f>VLOOKUP($A150,Entries!$B$3:$J$203,2)</f>
        <v/>
      </c>
      <c r="F150" t="str">
        <f>VLOOKUP($A150,Entries!$B$3:$J$203,3)</f>
        <v/>
      </c>
      <c r="G150" t="str">
        <f>VLOOKUP($A150,Entries!$B$3:$F$203,5)</f>
        <v/>
      </c>
      <c r="H150" s="109" t="str">
        <f t="shared" si="4"/>
        <v xml:space="preserve"> </v>
      </c>
      <c r="I150" s="10"/>
      <c r="J150" s="10"/>
      <c r="K150" s="10"/>
      <c r="L150" s="7" t="str">
        <f>VLOOKUP($A150,Entries!$B$3:$J$203,9)</f>
        <v/>
      </c>
      <c r="M150" s="10"/>
    </row>
    <row r="151" spans="1:13" hidden="1" x14ac:dyDescent="0.25">
      <c r="A151" s="7" t="s">
        <v>25</v>
      </c>
      <c r="B151" s="110" t="s">
        <v>25</v>
      </c>
      <c r="D151" s="7">
        <v>3</v>
      </c>
      <c r="E151" t="str">
        <f>VLOOKUP($A151,Entries!$B$3:$J$203,2)</f>
        <v/>
      </c>
      <c r="F151" t="str">
        <f>VLOOKUP($A151,Entries!$B$3:$J$203,3)</f>
        <v/>
      </c>
      <c r="G151" t="str">
        <f>VLOOKUP($A151,Entries!$B$3:$F$203,5)</f>
        <v/>
      </c>
      <c r="H151" s="109" t="str">
        <f t="shared" si="4"/>
        <v xml:space="preserve"> </v>
      </c>
      <c r="I151" s="10"/>
      <c r="J151" s="10"/>
      <c r="K151" s="10"/>
      <c r="L151" s="7" t="str">
        <f>VLOOKUP($A151,Entries!$B$3:$J$203,9)</f>
        <v/>
      </c>
      <c r="M151" s="10"/>
    </row>
    <row r="152" spans="1:13" x14ac:dyDescent="0.25">
      <c r="A152" s="7" t="s">
        <v>25</v>
      </c>
      <c r="B152" s="110" t="s">
        <v>25</v>
      </c>
      <c r="D152" s="7">
        <v>4</v>
      </c>
      <c r="E152" t="str">
        <f>VLOOKUP($A152,Entries!$B$3:$J$203,2)</f>
        <v/>
      </c>
      <c r="F152" t="str">
        <f>VLOOKUP($A152,Entries!$B$3:$J$203,3)</f>
        <v/>
      </c>
      <c r="G152" t="str">
        <f>VLOOKUP($A152,Entries!$B$3:$F$203,5)</f>
        <v/>
      </c>
      <c r="H152" s="109" t="str">
        <f t="shared" si="4"/>
        <v xml:space="preserve"> </v>
      </c>
      <c r="I152" s="10"/>
      <c r="J152" s="10"/>
      <c r="K152" s="10"/>
      <c r="L152" s="7" t="str">
        <f>VLOOKUP($A152,Entries!$B$3:$J$203,9)</f>
        <v/>
      </c>
      <c r="M152" s="10"/>
    </row>
    <row r="153" spans="1:13" x14ac:dyDescent="0.25">
      <c r="A153" s="7">
        <v>7</v>
      </c>
      <c r="B153" s="110">
        <v>12.14</v>
      </c>
      <c r="C153" t="s">
        <v>133</v>
      </c>
      <c r="D153" s="7">
        <v>1</v>
      </c>
      <c r="E153" t="str">
        <f>VLOOKUP($A153,Entries!$B$3:$J$203,2)</f>
        <v>David</v>
      </c>
      <c r="F153" t="str">
        <f>VLOOKUP($A153,Entries!$B$3:$J$203,3)</f>
        <v>Bush</v>
      </c>
      <c r="G153" t="str">
        <f>VLOOKUP($A153,Entries!$B$3:$F$203,5)</f>
        <v>Peterborough &amp; Nene Valley AC</v>
      </c>
      <c r="H153" s="109">
        <f t="shared" si="4"/>
        <v>12.14</v>
      </c>
      <c r="I153" s="109" t="str">
        <f>IF(H153=" "," ",IF(H153&gt;M153,"CBP",IF(H153=M153,"=CBP"," ")))</f>
        <v xml:space="preserve"> </v>
      </c>
      <c r="J153" s="109"/>
      <c r="K153" s="109"/>
      <c r="L153" s="7">
        <f>VLOOKUP($A153,Entries!$B$3:$J$203,9)</f>
        <v>2727755</v>
      </c>
      <c r="M153" s="10">
        <v>20.2</v>
      </c>
    </row>
    <row r="154" spans="1:13" x14ac:dyDescent="0.25">
      <c r="A154" s="7">
        <v>3</v>
      </c>
      <c r="B154" s="110">
        <v>11.18</v>
      </c>
      <c r="D154" s="7">
        <v>2</v>
      </c>
      <c r="E154" t="str">
        <f>VLOOKUP($A154,Entries!$B$3:$J$203,2)</f>
        <v>Oliver</v>
      </c>
      <c r="F154" t="str">
        <f>VLOOKUP($A154,Entries!$B$3:$J$203,3)</f>
        <v>Graham</v>
      </c>
      <c r="G154" t="str">
        <f>VLOOKUP($A154,Entries!$B$3:$F$203,5)</f>
        <v>Chelmsford AC</v>
      </c>
      <c r="H154" s="109">
        <f t="shared" si="4"/>
        <v>11.18</v>
      </c>
      <c r="I154" s="10"/>
      <c r="J154" s="10"/>
      <c r="K154" s="10"/>
      <c r="L154" s="7">
        <f>VLOOKUP($A154,Entries!$B$3:$J$203,9)</f>
        <v>3481992</v>
      </c>
      <c r="M154" s="10"/>
    </row>
    <row r="155" spans="1:13" x14ac:dyDescent="0.25">
      <c r="A155" s="7">
        <v>6</v>
      </c>
      <c r="B155" s="110">
        <v>10.52</v>
      </c>
      <c r="D155" s="7">
        <v>3</v>
      </c>
      <c r="E155" t="str">
        <f>VLOOKUP($A155,Entries!$B$3:$J$203,2)</f>
        <v>Christopher</v>
      </c>
      <c r="F155" t="str">
        <f>VLOOKUP($A155,Entries!$B$3:$J$203,3)</f>
        <v>Kent</v>
      </c>
      <c r="G155" t="str">
        <f>VLOOKUP($A155,Entries!$B$3:$F$203,5)</f>
        <v>West Suffolk AC</v>
      </c>
      <c r="H155" s="109">
        <f t="shared" si="4"/>
        <v>10.52</v>
      </c>
      <c r="I155" s="10"/>
      <c r="J155" s="10"/>
      <c r="K155" s="10"/>
      <c r="L155" s="7">
        <f>VLOOKUP($A155,Entries!$B$3:$J$203,9)</f>
        <v>3808791</v>
      </c>
      <c r="M155" s="10"/>
    </row>
    <row r="156" spans="1:13" x14ac:dyDescent="0.25">
      <c r="A156" s="7" t="s">
        <v>25</v>
      </c>
      <c r="B156" s="110" t="s">
        <v>25</v>
      </c>
      <c r="D156" s="7">
        <v>4</v>
      </c>
      <c r="E156" t="str">
        <f>VLOOKUP($A156,Entries!$B$3:$J$203,2)</f>
        <v/>
      </c>
      <c r="F156" t="str">
        <f>VLOOKUP($A156,Entries!$B$3:$J$203,3)</f>
        <v/>
      </c>
      <c r="G156" t="str">
        <f>VLOOKUP($A156,Entries!$B$3:$F$203,5)</f>
        <v/>
      </c>
      <c r="H156" s="109" t="str">
        <f t="shared" si="4"/>
        <v xml:space="preserve"> </v>
      </c>
      <c r="I156" s="10"/>
      <c r="J156" s="10"/>
      <c r="K156" s="10"/>
      <c r="L156" s="7" t="str">
        <f>VLOOKUP($A156,Entries!$B$3:$J$203,9)</f>
        <v/>
      </c>
      <c r="M156" s="10"/>
    </row>
    <row r="157" spans="1:13" hidden="1" x14ac:dyDescent="0.25">
      <c r="A157" s="7" t="s">
        <v>25</v>
      </c>
      <c r="B157" s="110" t="s">
        <v>25</v>
      </c>
      <c r="D157" s="7">
        <v>5</v>
      </c>
      <c r="E157" t="str">
        <f>VLOOKUP($A157,Entries!$B$3:$J$203,2)</f>
        <v/>
      </c>
      <c r="F157" t="str">
        <f>VLOOKUP($A157,Entries!$B$3:$J$203,3)</f>
        <v/>
      </c>
      <c r="G157" t="str">
        <f>VLOOKUP($A157,Entries!$B$3:$F$203,5)</f>
        <v/>
      </c>
      <c r="H157" s="109" t="str">
        <f t="shared" si="4"/>
        <v xml:space="preserve"> </v>
      </c>
      <c r="I157" s="10"/>
      <c r="J157" s="10"/>
      <c r="K157" s="10"/>
      <c r="L157" s="7" t="str">
        <f>VLOOKUP($A157,Entries!$B$3:$J$203,9)</f>
        <v/>
      </c>
      <c r="M157" s="10"/>
    </row>
    <row r="158" spans="1:13" hidden="1" x14ac:dyDescent="0.25">
      <c r="A158" s="7" t="s">
        <v>25</v>
      </c>
      <c r="B158" s="110" t="s">
        <v>25</v>
      </c>
      <c r="D158" s="7">
        <v>6</v>
      </c>
      <c r="E158" t="str">
        <f>VLOOKUP($A158,Entries!$B$3:$J$203,2)</f>
        <v/>
      </c>
      <c r="F158" t="str">
        <f>VLOOKUP($A158,Entries!$B$3:$J$203,3)</f>
        <v/>
      </c>
      <c r="G158" t="str">
        <f>VLOOKUP($A158,Entries!$B$3:$F$203,5)</f>
        <v/>
      </c>
      <c r="H158" s="109" t="str">
        <f t="shared" si="4"/>
        <v xml:space="preserve"> </v>
      </c>
      <c r="I158" s="10"/>
      <c r="J158" s="10"/>
      <c r="K158" s="10"/>
      <c r="L158" s="7" t="str">
        <f>VLOOKUP($A158,Entries!$B$3:$J$203,9)</f>
        <v/>
      </c>
      <c r="M158" s="10"/>
    </row>
    <row r="159" spans="1:13" hidden="1" x14ac:dyDescent="0.25">
      <c r="A159" s="7" t="s">
        <v>25</v>
      </c>
      <c r="B159" s="110" t="s">
        <v>25</v>
      </c>
      <c r="D159" s="7">
        <v>7</v>
      </c>
      <c r="E159" t="str">
        <f>VLOOKUP($A159,Entries!$B$3:$J$203,2)</f>
        <v/>
      </c>
      <c r="F159" t="str">
        <f>VLOOKUP($A159,Entries!$B$3:$J$203,3)</f>
        <v/>
      </c>
      <c r="G159" t="str">
        <f>VLOOKUP($A159,Entries!$B$3:$F$203,5)</f>
        <v/>
      </c>
      <c r="H159" s="109" t="str">
        <f t="shared" si="4"/>
        <v xml:space="preserve"> </v>
      </c>
      <c r="I159" s="10"/>
      <c r="J159" s="10"/>
      <c r="K159" s="10"/>
      <c r="L159" s="7" t="str">
        <f>VLOOKUP($A159,Entries!$B$3:$J$203,9)</f>
        <v/>
      </c>
      <c r="M159" s="10"/>
    </row>
    <row r="160" spans="1:13" hidden="1" x14ac:dyDescent="0.25">
      <c r="A160" s="7" t="s">
        <v>25</v>
      </c>
      <c r="B160" s="110" t="s">
        <v>25</v>
      </c>
      <c r="D160" s="7">
        <v>8</v>
      </c>
      <c r="E160" t="str">
        <f>VLOOKUP($A160,Entries!$B$3:$J$203,2)</f>
        <v/>
      </c>
      <c r="F160" t="str">
        <f>VLOOKUP($A160,Entries!$B$3:$J$203,3)</f>
        <v/>
      </c>
      <c r="G160" t="str">
        <f>VLOOKUP($A160,Entries!$B$3:$F$203,5)</f>
        <v/>
      </c>
      <c r="H160" s="109" t="str">
        <f t="shared" si="4"/>
        <v xml:space="preserve"> </v>
      </c>
      <c r="I160" s="10"/>
      <c r="J160" s="10"/>
      <c r="K160" s="10"/>
      <c r="L160" s="7" t="str">
        <f>VLOOKUP($A160,Entries!$B$3:$J$203,9)</f>
        <v/>
      </c>
      <c r="M160" s="10"/>
    </row>
    <row r="161" spans="1:13" x14ac:dyDescent="0.25">
      <c r="A161" s="7">
        <v>3</v>
      </c>
      <c r="B161" s="110">
        <v>38.07</v>
      </c>
      <c r="C161" t="s">
        <v>121</v>
      </c>
      <c r="D161" s="7">
        <v>1</v>
      </c>
      <c r="E161" t="str">
        <f>VLOOKUP($A161,Entries!$B$3:$J$203,2)</f>
        <v>Oliver</v>
      </c>
      <c r="F161" t="str">
        <f>VLOOKUP($A161,Entries!$B$3:$J$203,3)</f>
        <v>Graham</v>
      </c>
      <c r="G161" t="str">
        <f>VLOOKUP($A161,Entries!$B$3:$F$203,5)</f>
        <v>Chelmsford AC</v>
      </c>
      <c r="H161" s="109">
        <f t="shared" si="4"/>
        <v>38.07</v>
      </c>
      <c r="I161" s="109" t="str">
        <f>IF(H161=" "," ",IF(H161&gt;M161,"CBP",IF(H161=M161,"=CBP"," ")))</f>
        <v xml:space="preserve"> </v>
      </c>
      <c r="J161" s="109"/>
      <c r="K161" s="109"/>
      <c r="L161" s="7">
        <f>VLOOKUP($A161,Entries!$B$3:$J$203,9)</f>
        <v>3481992</v>
      </c>
      <c r="M161" s="10">
        <v>62.16</v>
      </c>
    </row>
    <row r="162" spans="1:13" x14ac:dyDescent="0.25">
      <c r="A162" s="7">
        <v>6</v>
      </c>
      <c r="B162" s="110">
        <v>28.68</v>
      </c>
      <c r="D162" s="7">
        <v>2</v>
      </c>
      <c r="E162" t="str">
        <f>VLOOKUP($A162,Entries!$B$3:$J$203,2)</f>
        <v>Christopher</v>
      </c>
      <c r="F162" t="str">
        <f>VLOOKUP($A162,Entries!$B$3:$J$203,3)</f>
        <v>Kent</v>
      </c>
      <c r="G162" t="str">
        <f>VLOOKUP($A162,Entries!$B$3:$F$203,5)</f>
        <v>West Suffolk AC</v>
      </c>
      <c r="H162" s="109">
        <f t="shared" si="4"/>
        <v>28.68</v>
      </c>
      <c r="I162" s="10"/>
      <c r="J162" s="10"/>
      <c r="K162" s="10"/>
      <c r="L162" s="7">
        <f>VLOOKUP($A162,Entries!$B$3:$J$203,9)</f>
        <v>3808791</v>
      </c>
      <c r="M162" s="10"/>
    </row>
    <row r="163" spans="1:13" x14ac:dyDescent="0.25">
      <c r="A163" s="7">
        <v>7</v>
      </c>
      <c r="B163" s="110">
        <v>28.59</v>
      </c>
      <c r="D163" s="7">
        <v>3</v>
      </c>
      <c r="E163" t="str">
        <f>VLOOKUP($A163,Entries!$B$3:$J$203,2)</f>
        <v>David</v>
      </c>
      <c r="F163" t="str">
        <f>VLOOKUP($A163,Entries!$B$3:$J$203,3)</f>
        <v>Bush</v>
      </c>
      <c r="G163" t="str">
        <f>VLOOKUP($A163,Entries!$B$3:$F$203,5)</f>
        <v>Peterborough &amp; Nene Valley AC</v>
      </c>
      <c r="H163" s="109">
        <f t="shared" si="4"/>
        <v>28.59</v>
      </c>
      <c r="I163" s="10"/>
      <c r="J163" s="10"/>
      <c r="K163" s="10"/>
      <c r="L163" s="7">
        <f>VLOOKUP($A163,Entries!$B$3:$J$203,9)</f>
        <v>2727755</v>
      </c>
      <c r="M163" s="10"/>
    </row>
    <row r="164" spans="1:13" x14ac:dyDescent="0.25">
      <c r="A164" s="7" t="s">
        <v>25</v>
      </c>
      <c r="B164" s="110" t="s">
        <v>25</v>
      </c>
      <c r="D164" s="7">
        <v>4</v>
      </c>
      <c r="E164" t="str">
        <f>VLOOKUP($A164,Entries!$B$3:$J$203,2)</f>
        <v/>
      </c>
      <c r="F164" t="str">
        <f>VLOOKUP($A164,Entries!$B$3:$J$203,3)</f>
        <v/>
      </c>
      <c r="G164" t="str">
        <f>VLOOKUP($A164,Entries!$B$3:$F$203,5)</f>
        <v/>
      </c>
      <c r="H164" s="109" t="str">
        <f t="shared" si="4"/>
        <v xml:space="preserve"> </v>
      </c>
      <c r="I164" s="10"/>
      <c r="J164" s="10"/>
      <c r="K164" s="10"/>
      <c r="L164" s="7" t="str">
        <f>VLOOKUP($A164,Entries!$B$3:$J$203,9)</f>
        <v/>
      </c>
      <c r="M164" s="10"/>
    </row>
    <row r="165" spans="1:13" hidden="1" x14ac:dyDescent="0.25">
      <c r="A165" s="7" t="s">
        <v>25</v>
      </c>
      <c r="B165" s="110" t="s">
        <v>25</v>
      </c>
      <c r="D165" s="7">
        <v>5</v>
      </c>
      <c r="E165" t="str">
        <f>VLOOKUP($A165,Entries!$B$3:$J$203,2)</f>
        <v/>
      </c>
      <c r="F165" t="str">
        <f>VLOOKUP($A165,Entries!$B$3:$J$203,3)</f>
        <v/>
      </c>
      <c r="G165" t="str">
        <f>VLOOKUP($A165,Entries!$B$3:$F$203,5)</f>
        <v/>
      </c>
      <c r="H165" s="109" t="str">
        <f t="shared" ref="H165:H184" si="5">B165</f>
        <v xml:space="preserve"> </v>
      </c>
      <c r="I165" s="10"/>
      <c r="J165" s="10"/>
      <c r="K165" s="10"/>
      <c r="L165" s="7" t="str">
        <f>VLOOKUP($A165,Entries!$B$3:$J$203,9)</f>
        <v/>
      </c>
      <c r="M165" s="10"/>
    </row>
    <row r="166" spans="1:13" hidden="1" x14ac:dyDescent="0.25">
      <c r="A166" s="7" t="s">
        <v>25</v>
      </c>
      <c r="B166" s="110" t="s">
        <v>25</v>
      </c>
      <c r="D166" s="7">
        <v>6</v>
      </c>
      <c r="E166" t="str">
        <f>VLOOKUP($A166,Entries!$B$3:$J$203,2)</f>
        <v/>
      </c>
      <c r="F166" t="str">
        <f>VLOOKUP($A166,Entries!$B$3:$J$203,3)</f>
        <v/>
      </c>
      <c r="G166" t="str">
        <f>VLOOKUP($A166,Entries!$B$3:$F$203,5)</f>
        <v/>
      </c>
      <c r="H166" s="109" t="str">
        <f t="shared" si="5"/>
        <v xml:space="preserve"> </v>
      </c>
      <c r="I166" s="10"/>
      <c r="J166" s="10"/>
      <c r="K166" s="10"/>
      <c r="L166" s="7" t="str">
        <f>VLOOKUP($A166,Entries!$B$3:$J$203,9)</f>
        <v/>
      </c>
      <c r="M166" s="10"/>
    </row>
    <row r="167" spans="1:13" hidden="1" x14ac:dyDescent="0.25">
      <c r="A167" s="7" t="s">
        <v>25</v>
      </c>
      <c r="B167" s="110" t="s">
        <v>25</v>
      </c>
      <c r="D167" s="7">
        <v>7</v>
      </c>
      <c r="E167" t="str">
        <f>VLOOKUP($A167,Entries!$B$3:$J$203,2)</f>
        <v/>
      </c>
      <c r="F167" t="str">
        <f>VLOOKUP($A167,Entries!$B$3:$J$203,3)</f>
        <v/>
      </c>
      <c r="G167" t="str">
        <f>VLOOKUP($A167,Entries!$B$3:$F$203,5)</f>
        <v/>
      </c>
      <c r="H167" s="109" t="str">
        <f t="shared" si="5"/>
        <v xml:space="preserve"> </v>
      </c>
      <c r="I167" s="10"/>
      <c r="J167" s="10"/>
      <c r="K167" s="10"/>
      <c r="L167" s="7" t="str">
        <f>VLOOKUP($A167,Entries!$B$3:$J$203,9)</f>
        <v/>
      </c>
      <c r="M167" s="10"/>
    </row>
    <row r="168" spans="1:13" hidden="1" x14ac:dyDescent="0.25">
      <c r="A168" s="7" t="s">
        <v>25</v>
      </c>
      <c r="B168" s="110" t="s">
        <v>25</v>
      </c>
      <c r="D168" s="7">
        <v>8</v>
      </c>
      <c r="E168" t="str">
        <f>VLOOKUP($A168,Entries!$B$3:$J$203,2)</f>
        <v/>
      </c>
      <c r="F168" t="str">
        <f>VLOOKUP($A168,Entries!$B$3:$J$203,3)</f>
        <v/>
      </c>
      <c r="G168" t="str">
        <f>VLOOKUP($A168,Entries!$B$3:$F$203,5)</f>
        <v/>
      </c>
      <c r="H168" s="109" t="str">
        <f t="shared" si="5"/>
        <v xml:space="preserve"> </v>
      </c>
      <c r="I168" s="10"/>
      <c r="J168" s="10"/>
      <c r="K168" s="10"/>
      <c r="L168" s="7" t="str">
        <f>VLOOKUP($A168,Entries!$B$3:$J$203,9)</f>
        <v/>
      </c>
      <c r="M168" s="10"/>
    </row>
    <row r="169" spans="1:13" x14ac:dyDescent="0.25">
      <c r="A169" s="7">
        <v>3</v>
      </c>
      <c r="B169" s="110">
        <v>60.17</v>
      </c>
      <c r="C169" t="s">
        <v>125</v>
      </c>
      <c r="D169" s="7">
        <v>1</v>
      </c>
      <c r="E169" t="str">
        <f>VLOOKUP($A169,Entries!$B$3:$J$203,2)</f>
        <v>Oliver</v>
      </c>
      <c r="F169" t="str">
        <f>VLOOKUP($A169,Entries!$B$3:$J$203,3)</f>
        <v>Graham</v>
      </c>
      <c r="G169" t="str">
        <f>VLOOKUP($A169,Entries!$B$3:$F$203,5)</f>
        <v>Chelmsford AC</v>
      </c>
      <c r="H169" s="109">
        <f t="shared" si="5"/>
        <v>60.17</v>
      </c>
      <c r="I169" s="109" t="str">
        <f>IF(H169=" "," ",IF(H169&gt;M169,"CBP",IF(H169=M169,"=CBP"," ")))</f>
        <v xml:space="preserve"> </v>
      </c>
      <c r="J169" s="109"/>
      <c r="K169" s="109"/>
      <c r="L169" s="7">
        <f>VLOOKUP($A169,Entries!$B$3:$J$203,9)</f>
        <v>3481992</v>
      </c>
      <c r="M169" s="10">
        <v>62.42</v>
      </c>
    </row>
    <row r="170" spans="1:13" x14ac:dyDescent="0.25">
      <c r="A170" s="7">
        <v>6</v>
      </c>
      <c r="B170" s="110">
        <v>29.62</v>
      </c>
      <c r="D170" s="7">
        <v>2</v>
      </c>
      <c r="E170" t="str">
        <f>VLOOKUP($A170,Entries!$B$3:$J$203,2)</f>
        <v>Christopher</v>
      </c>
      <c r="F170" t="str">
        <f>VLOOKUP($A170,Entries!$B$3:$J$203,3)</f>
        <v>Kent</v>
      </c>
      <c r="G170" t="str">
        <f>VLOOKUP($A170,Entries!$B$3:$F$203,5)</f>
        <v>West Suffolk AC</v>
      </c>
      <c r="H170" s="109">
        <f t="shared" si="5"/>
        <v>29.62</v>
      </c>
      <c r="I170" s="10"/>
      <c r="J170" s="10"/>
      <c r="K170" s="10"/>
      <c r="L170" s="7">
        <f>VLOOKUP($A170,Entries!$B$3:$J$203,9)</f>
        <v>3808791</v>
      </c>
      <c r="M170" s="10"/>
    </row>
    <row r="171" spans="1:13" x14ac:dyDescent="0.25">
      <c r="A171" s="7" t="s">
        <v>25</v>
      </c>
      <c r="B171" s="110" t="s">
        <v>25</v>
      </c>
      <c r="D171" s="7">
        <v>3</v>
      </c>
      <c r="E171" t="str">
        <f>VLOOKUP($A171,Entries!$B$3:$J$203,2)</f>
        <v/>
      </c>
      <c r="F171" t="str">
        <f>VLOOKUP($A171,Entries!$B$3:$J$203,3)</f>
        <v/>
      </c>
      <c r="G171" t="str">
        <f>VLOOKUP($A171,Entries!$B$3:$F$203,5)</f>
        <v/>
      </c>
      <c r="H171" s="109" t="str">
        <f t="shared" si="5"/>
        <v xml:space="preserve"> </v>
      </c>
      <c r="I171" s="10"/>
      <c r="J171" s="10"/>
      <c r="K171" s="10"/>
      <c r="L171" s="7" t="str">
        <f>VLOOKUP($A171,Entries!$B$3:$J$203,9)</f>
        <v/>
      </c>
      <c r="M171" s="10"/>
    </row>
    <row r="172" spans="1:13" hidden="1" x14ac:dyDescent="0.25">
      <c r="A172" s="7" t="s">
        <v>25</v>
      </c>
      <c r="B172" s="110" t="s">
        <v>25</v>
      </c>
      <c r="D172" s="7">
        <v>4</v>
      </c>
      <c r="E172" t="str">
        <f>VLOOKUP($A172,Entries!$B$3:$J$203,2)</f>
        <v/>
      </c>
      <c r="F172" t="str">
        <f>VLOOKUP($A172,Entries!$B$3:$J$203,3)</f>
        <v/>
      </c>
      <c r="G172" t="str">
        <f>VLOOKUP($A172,Entries!$B$3:$F$203,5)</f>
        <v/>
      </c>
      <c r="H172" s="109" t="str">
        <f t="shared" si="5"/>
        <v xml:space="preserve"> </v>
      </c>
      <c r="I172" s="10"/>
      <c r="J172" s="10"/>
      <c r="K172" s="10"/>
      <c r="L172" s="7" t="str">
        <f>VLOOKUP($A172,Entries!$B$3:$J$203,9)</f>
        <v/>
      </c>
      <c r="M172" s="10"/>
    </row>
    <row r="173" spans="1:13" hidden="1" x14ac:dyDescent="0.25">
      <c r="A173" s="7" t="s">
        <v>25</v>
      </c>
      <c r="B173" s="110" t="s">
        <v>25</v>
      </c>
      <c r="D173" s="7">
        <v>5</v>
      </c>
      <c r="E173" t="str">
        <f>VLOOKUP($A173,Entries!$B$3:$J$203,2)</f>
        <v/>
      </c>
      <c r="F173" t="str">
        <f>VLOOKUP($A173,Entries!$B$3:$J$203,3)</f>
        <v/>
      </c>
      <c r="G173" t="str">
        <f>VLOOKUP($A173,Entries!$B$3:$F$203,5)</f>
        <v/>
      </c>
      <c r="H173" s="109" t="str">
        <f t="shared" si="5"/>
        <v xml:space="preserve"> </v>
      </c>
      <c r="I173" s="10"/>
      <c r="J173" s="10"/>
      <c r="K173" s="10"/>
      <c r="L173" s="7" t="str">
        <f>VLOOKUP($A173,Entries!$B$3:$J$203,9)</f>
        <v/>
      </c>
      <c r="M173" s="10"/>
    </row>
    <row r="174" spans="1:13" hidden="1" x14ac:dyDescent="0.25">
      <c r="A174" s="7" t="s">
        <v>25</v>
      </c>
      <c r="B174" s="110" t="s">
        <v>25</v>
      </c>
      <c r="D174" s="7">
        <v>6</v>
      </c>
      <c r="E174" t="str">
        <f>VLOOKUP($A174,Entries!$B$3:$J$203,2)</f>
        <v/>
      </c>
      <c r="F174" t="str">
        <f>VLOOKUP($A174,Entries!$B$3:$J$203,3)</f>
        <v/>
      </c>
      <c r="G174" t="str">
        <f>VLOOKUP($A174,Entries!$B$3:$F$203,5)</f>
        <v/>
      </c>
      <c r="H174" s="109" t="str">
        <f t="shared" si="5"/>
        <v xml:space="preserve"> </v>
      </c>
      <c r="I174" s="10"/>
      <c r="J174" s="10"/>
      <c r="K174" s="10"/>
      <c r="L174" s="7" t="str">
        <f>VLOOKUP($A174,Entries!$B$3:$J$203,9)</f>
        <v/>
      </c>
      <c r="M174" s="10"/>
    </row>
    <row r="175" spans="1:13" hidden="1" x14ac:dyDescent="0.25">
      <c r="A175" s="7" t="s">
        <v>25</v>
      </c>
      <c r="B175" s="110" t="s">
        <v>25</v>
      </c>
      <c r="D175" s="7">
        <v>7</v>
      </c>
      <c r="E175" t="str">
        <f>VLOOKUP($A175,Entries!$B$3:$J$203,2)</f>
        <v/>
      </c>
      <c r="F175" t="str">
        <f>VLOOKUP($A175,Entries!$B$3:$J$203,3)</f>
        <v/>
      </c>
      <c r="G175" t="str">
        <f>VLOOKUP($A175,Entries!$B$3:$F$203,5)</f>
        <v/>
      </c>
      <c r="H175" s="109" t="str">
        <f t="shared" si="5"/>
        <v xml:space="preserve"> </v>
      </c>
      <c r="I175" s="10"/>
      <c r="J175" s="10"/>
      <c r="K175" s="10"/>
      <c r="L175" s="7" t="str">
        <f>VLOOKUP($A175,Entries!$B$3:$J$203,9)</f>
        <v/>
      </c>
      <c r="M175" s="10"/>
    </row>
    <row r="176" spans="1:13" hidden="1" x14ac:dyDescent="0.25">
      <c r="A176" s="7" t="s">
        <v>25</v>
      </c>
      <c r="B176" s="110" t="s">
        <v>25</v>
      </c>
      <c r="D176" s="7">
        <v>8</v>
      </c>
      <c r="E176" t="str">
        <f>VLOOKUP($A176,Entries!$B$3:$J$203,2)</f>
        <v/>
      </c>
      <c r="F176" t="str">
        <f>VLOOKUP($A176,Entries!$B$3:$J$203,3)</f>
        <v/>
      </c>
      <c r="G176" t="str">
        <f>VLOOKUP($A176,Entries!$B$3:$F$203,5)</f>
        <v/>
      </c>
      <c r="H176" s="109" t="str">
        <f t="shared" si="5"/>
        <v xml:space="preserve"> </v>
      </c>
      <c r="I176" s="10"/>
      <c r="J176" s="10"/>
      <c r="K176" s="10"/>
      <c r="L176" s="7" t="str">
        <f>VLOOKUP($A176,Entries!$B$3:$J$203,9)</f>
        <v/>
      </c>
      <c r="M176" s="10"/>
    </row>
    <row r="177" spans="1:13" x14ac:dyDescent="0.25">
      <c r="A177" s="7">
        <v>6</v>
      </c>
      <c r="B177" s="110">
        <v>37.049999999999997</v>
      </c>
      <c r="C177" t="s">
        <v>129</v>
      </c>
      <c r="D177" s="7">
        <v>1</v>
      </c>
      <c r="E177" t="str">
        <f>VLOOKUP($A177,Entries!$B$3:$J$203,2)</f>
        <v>Christopher</v>
      </c>
      <c r="F177" t="str">
        <f>VLOOKUP($A177,Entries!$B$3:$J$203,3)</f>
        <v>Kent</v>
      </c>
      <c r="G177" t="str">
        <f>VLOOKUP($A177,Entries!$B$3:$F$203,5)</f>
        <v>West Suffolk AC</v>
      </c>
      <c r="H177" s="109">
        <f t="shared" si="5"/>
        <v>37.049999999999997</v>
      </c>
      <c r="I177" s="109" t="str">
        <f>IF(H177=" "," ",IF(H177&gt;M177,"CBP",IF(H177=M177,"=CBP"," ")))</f>
        <v xml:space="preserve"> </v>
      </c>
      <c r="J177" s="109"/>
      <c r="K177" s="109"/>
      <c r="L177" s="7">
        <f>VLOOKUP($A177,Entries!$B$3:$J$203,9)</f>
        <v>3808791</v>
      </c>
      <c r="M177" s="10">
        <v>74.5</v>
      </c>
    </row>
    <row r="178" spans="1:13" x14ac:dyDescent="0.25">
      <c r="A178" s="7" t="s">
        <v>25</v>
      </c>
      <c r="B178" s="110" t="s">
        <v>25</v>
      </c>
      <c r="D178" s="7">
        <v>2</v>
      </c>
      <c r="E178" t="str">
        <f>VLOOKUP($A178,Entries!$B$3:$J$203,2)</f>
        <v/>
      </c>
      <c r="F178" t="str">
        <f>VLOOKUP($A178,Entries!$B$3:$J$203,3)</f>
        <v/>
      </c>
      <c r="G178" t="str">
        <f>VLOOKUP($A178,Entries!$B$3:$F$203,5)</f>
        <v/>
      </c>
      <c r="H178" s="109" t="str">
        <f t="shared" si="5"/>
        <v xml:space="preserve"> </v>
      </c>
      <c r="I178" s="10"/>
      <c r="J178" s="10"/>
      <c r="K178" s="10"/>
      <c r="L178" s="7" t="str">
        <f>VLOOKUP($A178,Entries!$B$3:$J$203,9)</f>
        <v/>
      </c>
      <c r="M178" s="10"/>
    </row>
    <row r="179" spans="1:13" x14ac:dyDescent="0.25">
      <c r="A179" s="7" t="s">
        <v>25</v>
      </c>
      <c r="B179" s="110" t="s">
        <v>25</v>
      </c>
      <c r="D179" s="7">
        <v>3</v>
      </c>
      <c r="E179" t="str">
        <f>VLOOKUP($A179,Entries!$B$3:$J$203,2)</f>
        <v/>
      </c>
      <c r="F179" t="str">
        <f>VLOOKUP($A179,Entries!$B$3:$J$203,3)</f>
        <v/>
      </c>
      <c r="G179" t="str">
        <f>VLOOKUP($A179,Entries!$B$3:$F$203,5)</f>
        <v/>
      </c>
      <c r="H179" s="109" t="str">
        <f t="shared" si="5"/>
        <v xml:space="preserve"> </v>
      </c>
      <c r="I179" s="10"/>
      <c r="J179" s="10"/>
      <c r="K179" s="10"/>
      <c r="L179" s="7" t="str">
        <f>VLOOKUP($A179,Entries!$B$3:$J$203,9)</f>
        <v/>
      </c>
      <c r="M179" s="10"/>
    </row>
    <row r="180" spans="1:13" x14ac:dyDescent="0.25">
      <c r="A180" s="7" t="s">
        <v>25</v>
      </c>
      <c r="B180" s="110" t="s">
        <v>25</v>
      </c>
      <c r="D180" s="7">
        <v>4</v>
      </c>
      <c r="E180" t="str">
        <f>VLOOKUP($A180,Entries!$B$3:$J$203,2)</f>
        <v/>
      </c>
      <c r="F180" t="str">
        <f>VLOOKUP($A180,Entries!$B$3:$J$203,3)</f>
        <v/>
      </c>
      <c r="G180" t="str">
        <f>VLOOKUP($A180,Entries!$B$3:$F$203,5)</f>
        <v/>
      </c>
      <c r="H180" s="109" t="str">
        <f t="shared" si="5"/>
        <v xml:space="preserve"> </v>
      </c>
      <c r="I180" s="10"/>
      <c r="J180" s="10"/>
      <c r="K180" s="10"/>
      <c r="L180" s="7" t="str">
        <f>VLOOKUP($A180,Entries!$B$3:$J$203,9)</f>
        <v/>
      </c>
      <c r="M180" s="10"/>
    </row>
    <row r="181" spans="1:13" x14ac:dyDescent="0.25">
      <c r="A181" s="7" t="s">
        <v>25</v>
      </c>
      <c r="B181" s="110" t="s">
        <v>25</v>
      </c>
      <c r="D181" s="7">
        <v>5</v>
      </c>
      <c r="E181" t="str">
        <f>VLOOKUP($A181,Entries!$B$3:$J$203,2)</f>
        <v/>
      </c>
      <c r="F181" t="str">
        <f>VLOOKUP($A181,Entries!$B$3:$J$203,3)</f>
        <v/>
      </c>
      <c r="G181" t="str">
        <f>VLOOKUP($A181,Entries!$B$3:$F$203,5)</f>
        <v/>
      </c>
      <c r="H181" s="109" t="str">
        <f t="shared" si="5"/>
        <v xml:space="preserve"> </v>
      </c>
      <c r="I181" s="10"/>
      <c r="J181" s="10"/>
      <c r="K181" s="10"/>
      <c r="L181" s="7" t="str">
        <f>VLOOKUP($A181,Entries!$B$3:$J$203,6)</f>
        <v/>
      </c>
      <c r="M181" s="10"/>
    </row>
    <row r="182" spans="1:13" x14ac:dyDescent="0.25">
      <c r="A182" s="7" t="s">
        <v>25</v>
      </c>
      <c r="B182" s="110" t="s">
        <v>25</v>
      </c>
      <c r="D182" s="7">
        <v>6</v>
      </c>
      <c r="E182" t="str">
        <f>VLOOKUP($A182,Entries!$B$3:$J$203,2)</f>
        <v/>
      </c>
      <c r="F182" t="str">
        <f>VLOOKUP($A182,Entries!$B$3:$J$203,3)</f>
        <v/>
      </c>
      <c r="G182" t="str">
        <f>VLOOKUP($A182,Entries!$B$3:$F$203,5)</f>
        <v/>
      </c>
      <c r="H182" s="109" t="str">
        <f t="shared" si="5"/>
        <v xml:space="preserve"> </v>
      </c>
      <c r="I182" s="10"/>
      <c r="J182" s="10"/>
      <c r="K182" s="10"/>
      <c r="L182" s="7" t="str">
        <f>VLOOKUP($A182,Entries!$B$3:$J$203,6)</f>
        <v/>
      </c>
      <c r="M182" s="10"/>
    </row>
    <row r="183" spans="1:13" x14ac:dyDescent="0.25">
      <c r="A183" s="7" t="s">
        <v>25</v>
      </c>
      <c r="B183" s="110" t="s">
        <v>25</v>
      </c>
      <c r="D183" s="7">
        <v>7</v>
      </c>
      <c r="E183" t="str">
        <f>VLOOKUP($A183,Entries!$B$3:$J$203,2)</f>
        <v/>
      </c>
      <c r="F183" t="str">
        <f>VLOOKUP($A183,Entries!$B$3:$J$203,3)</f>
        <v/>
      </c>
      <c r="G183" t="str">
        <f>VLOOKUP($A183,Entries!$B$3:$F$203,5)</f>
        <v/>
      </c>
      <c r="H183" s="109" t="str">
        <f t="shared" si="5"/>
        <v xml:space="preserve"> </v>
      </c>
      <c r="I183" s="10"/>
      <c r="J183" s="10"/>
      <c r="K183" s="10"/>
      <c r="L183" s="7" t="str">
        <f>VLOOKUP($A183,Entries!$B$3:$J$203,6)</f>
        <v/>
      </c>
      <c r="M183" s="10"/>
    </row>
    <row r="184" spans="1:13" x14ac:dyDescent="0.25">
      <c r="A184" s="7" t="s">
        <v>25</v>
      </c>
      <c r="B184" s="110" t="s">
        <v>25</v>
      </c>
      <c r="D184" s="7">
        <v>8</v>
      </c>
      <c r="E184" t="str">
        <f>VLOOKUP($A184,Entries!$B$3:$J$203,2)</f>
        <v/>
      </c>
      <c r="F184" t="str">
        <f>VLOOKUP($A184,Entries!$B$3:$J$203,3)</f>
        <v/>
      </c>
      <c r="G184" t="str">
        <f>VLOOKUP($A184,Entries!$B$3:$F$203,5)</f>
        <v/>
      </c>
      <c r="H184" s="109" t="str">
        <f t="shared" si="5"/>
        <v xml:space="preserve"> </v>
      </c>
      <c r="I184" s="10"/>
      <c r="J184" s="10"/>
      <c r="K184" s="10"/>
      <c r="L184" s="7" t="str">
        <f>VLOOKUP($A184,Entries!$B$3:$J$203,6)</f>
        <v/>
      </c>
      <c r="M184" s="10"/>
    </row>
  </sheetData>
  <mergeCells count="2">
    <mergeCell ref="C1:L1"/>
    <mergeCell ref="C2:E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abSelected="1" workbookViewId="0">
      <selection activeCell="F157" sqref="F157"/>
    </sheetView>
  </sheetViews>
  <sheetFormatPr defaultRowHeight="15" x14ac:dyDescent="0.25"/>
  <cols>
    <col min="1" max="1" width="15.28515625" customWidth="1"/>
    <col min="2" max="2" width="6.85546875" style="1" customWidth="1"/>
    <col min="3" max="3" width="11.5703125" customWidth="1"/>
    <col min="4" max="4" width="12.140625" customWidth="1"/>
    <col min="5" max="5" width="30" bestFit="1" customWidth="1"/>
    <col min="6" max="9" width="9.140625" style="200"/>
    <col min="10" max="10" width="34" bestFit="1" customWidth="1"/>
    <col min="11" max="11" width="9.7109375" style="200" customWidth="1"/>
  </cols>
  <sheetData>
    <row r="1" spans="1:11" x14ac:dyDescent="0.25">
      <c r="A1" t="s">
        <v>886</v>
      </c>
    </row>
    <row r="2" spans="1:11" x14ac:dyDescent="0.25">
      <c r="A2" t="s">
        <v>191</v>
      </c>
    </row>
    <row r="4" spans="1:11" x14ac:dyDescent="0.25">
      <c r="A4" t="s">
        <v>51</v>
      </c>
      <c r="B4" s="1" t="s">
        <v>52</v>
      </c>
      <c r="C4" t="s">
        <v>53</v>
      </c>
      <c r="D4" t="s">
        <v>2</v>
      </c>
      <c r="E4" t="s">
        <v>54</v>
      </c>
      <c r="F4" s="200" t="s">
        <v>55</v>
      </c>
      <c r="G4" s="200" t="s">
        <v>56</v>
      </c>
      <c r="K4" s="200" t="s">
        <v>57</v>
      </c>
    </row>
    <row r="5" spans="1:11" x14ac:dyDescent="0.25">
      <c r="A5" t="s">
        <v>273</v>
      </c>
      <c r="B5" s="1">
        <v>1</v>
      </c>
      <c r="C5" t="s">
        <v>888</v>
      </c>
      <c r="D5" t="s">
        <v>889</v>
      </c>
      <c r="E5" t="s">
        <v>649</v>
      </c>
      <c r="F5" s="200">
        <v>24.2</v>
      </c>
      <c r="G5" s="200" t="s">
        <v>25</v>
      </c>
      <c r="K5" s="200">
        <v>2745549</v>
      </c>
    </row>
    <row r="6" spans="1:11" x14ac:dyDescent="0.25">
      <c r="B6" s="1">
        <v>2</v>
      </c>
      <c r="C6" t="s">
        <v>589</v>
      </c>
      <c r="D6" t="s">
        <v>590</v>
      </c>
      <c r="E6" t="s">
        <v>649</v>
      </c>
      <c r="F6" s="200">
        <v>36.700000000000003</v>
      </c>
      <c r="K6" s="200">
        <v>3419144</v>
      </c>
    </row>
    <row r="7" spans="1:11" x14ac:dyDescent="0.25">
      <c r="A7" t="s">
        <v>389</v>
      </c>
      <c r="B7" s="1">
        <v>1</v>
      </c>
      <c r="C7" t="s">
        <v>888</v>
      </c>
      <c r="D7" t="s">
        <v>889</v>
      </c>
      <c r="E7" t="s">
        <v>649</v>
      </c>
      <c r="F7" s="200">
        <v>53.2</v>
      </c>
      <c r="K7" s="200">
        <v>2745549</v>
      </c>
    </row>
    <row r="8" spans="1:11" x14ac:dyDescent="0.25">
      <c r="B8" s="1">
        <v>2</v>
      </c>
      <c r="C8" t="s">
        <v>823</v>
      </c>
      <c r="D8" t="s">
        <v>982</v>
      </c>
      <c r="E8" t="s">
        <v>1046</v>
      </c>
      <c r="F8" s="200">
        <v>58.9</v>
      </c>
      <c r="K8" s="200">
        <v>2727755</v>
      </c>
    </row>
    <row r="9" spans="1:11" x14ac:dyDescent="0.25">
      <c r="A9" t="s">
        <v>275</v>
      </c>
      <c r="B9" s="1">
        <v>1</v>
      </c>
      <c r="C9" t="s">
        <v>585</v>
      </c>
      <c r="D9" t="s">
        <v>586</v>
      </c>
      <c r="E9" t="s">
        <v>649</v>
      </c>
      <c r="F9" s="200" t="s">
        <v>1297</v>
      </c>
      <c r="K9" s="200">
        <v>2832365</v>
      </c>
    </row>
    <row r="10" spans="1:11" x14ac:dyDescent="0.25">
      <c r="A10" t="s">
        <v>276</v>
      </c>
      <c r="B10" s="1">
        <v>1</v>
      </c>
      <c r="C10" t="s">
        <v>980</v>
      </c>
      <c r="D10" t="s">
        <v>981</v>
      </c>
      <c r="E10" t="s">
        <v>1045</v>
      </c>
      <c r="F10" s="200" t="s">
        <v>1342</v>
      </c>
      <c r="K10" s="200">
        <v>3450514</v>
      </c>
    </row>
    <row r="11" spans="1:11" x14ac:dyDescent="0.25">
      <c r="A11" t="s">
        <v>133</v>
      </c>
      <c r="B11" s="1">
        <v>1</v>
      </c>
      <c r="C11" t="s">
        <v>823</v>
      </c>
      <c r="D11" t="s">
        <v>982</v>
      </c>
      <c r="E11" t="s">
        <v>1046</v>
      </c>
      <c r="F11" s="200">
        <v>12.14</v>
      </c>
      <c r="G11" s="200" t="s">
        <v>25</v>
      </c>
      <c r="K11" s="200">
        <v>2727755</v>
      </c>
    </row>
    <row r="12" spans="1:11" x14ac:dyDescent="0.25">
      <c r="B12" s="1">
        <v>2</v>
      </c>
      <c r="C12" t="s">
        <v>584</v>
      </c>
      <c r="D12" t="s">
        <v>400</v>
      </c>
      <c r="E12" t="s">
        <v>791</v>
      </c>
      <c r="F12" s="200">
        <v>11.18</v>
      </c>
      <c r="K12" s="200">
        <v>3481992</v>
      </c>
    </row>
    <row r="13" spans="1:11" x14ac:dyDescent="0.25">
      <c r="B13" s="1">
        <v>3</v>
      </c>
      <c r="C13" t="s">
        <v>641</v>
      </c>
      <c r="D13" t="s">
        <v>740</v>
      </c>
      <c r="E13" t="s">
        <v>650</v>
      </c>
      <c r="F13" s="200">
        <v>10.52</v>
      </c>
      <c r="K13" s="200">
        <v>3808791</v>
      </c>
    </row>
    <row r="14" spans="1:11" x14ac:dyDescent="0.25">
      <c r="A14" t="s">
        <v>121</v>
      </c>
      <c r="B14" s="1">
        <v>1</v>
      </c>
      <c r="C14" t="s">
        <v>584</v>
      </c>
      <c r="D14" t="s">
        <v>400</v>
      </c>
      <c r="E14" t="s">
        <v>791</v>
      </c>
      <c r="F14" s="200">
        <v>38.07</v>
      </c>
      <c r="G14" s="200" t="s">
        <v>25</v>
      </c>
      <c r="K14" s="200">
        <v>3481992</v>
      </c>
    </row>
    <row r="15" spans="1:11" x14ac:dyDescent="0.25">
      <c r="B15" s="1">
        <v>2</v>
      </c>
      <c r="C15" t="s">
        <v>641</v>
      </c>
      <c r="D15" t="s">
        <v>740</v>
      </c>
      <c r="E15" t="s">
        <v>650</v>
      </c>
      <c r="F15" s="200">
        <v>28.68</v>
      </c>
      <c r="K15" s="200">
        <v>3808791</v>
      </c>
    </row>
    <row r="16" spans="1:11" x14ac:dyDescent="0.25">
      <c r="B16" s="1">
        <v>3</v>
      </c>
      <c r="C16" t="s">
        <v>823</v>
      </c>
      <c r="D16" t="s">
        <v>982</v>
      </c>
      <c r="E16" t="s">
        <v>1046</v>
      </c>
      <c r="F16" s="200">
        <v>28.59</v>
      </c>
      <c r="K16" s="200">
        <v>2727755</v>
      </c>
    </row>
    <row r="17" spans="1:11" x14ac:dyDescent="0.25">
      <c r="A17" t="s">
        <v>125</v>
      </c>
      <c r="B17" s="1">
        <v>1</v>
      </c>
      <c r="C17" t="s">
        <v>584</v>
      </c>
      <c r="D17" t="s">
        <v>400</v>
      </c>
      <c r="E17" t="s">
        <v>791</v>
      </c>
      <c r="F17" s="200">
        <v>60.17</v>
      </c>
      <c r="G17" s="200" t="s">
        <v>25</v>
      </c>
      <c r="K17" s="200">
        <v>3481992</v>
      </c>
    </row>
    <row r="18" spans="1:11" x14ac:dyDescent="0.25">
      <c r="B18" s="1">
        <v>2</v>
      </c>
      <c r="C18" t="s">
        <v>641</v>
      </c>
      <c r="D18" t="s">
        <v>740</v>
      </c>
      <c r="E18" t="s">
        <v>650</v>
      </c>
      <c r="F18" s="200">
        <v>29.62</v>
      </c>
      <c r="K18" s="200">
        <v>3808791</v>
      </c>
    </row>
    <row r="19" spans="1:11" x14ac:dyDescent="0.25">
      <c r="A19" t="s">
        <v>129</v>
      </c>
      <c r="B19" s="1">
        <v>1</v>
      </c>
      <c r="C19" t="s">
        <v>641</v>
      </c>
      <c r="D19" t="s">
        <v>740</v>
      </c>
      <c r="E19" t="s">
        <v>650</v>
      </c>
      <c r="F19" s="200">
        <v>37.049999999999997</v>
      </c>
      <c r="G19" s="200" t="s">
        <v>25</v>
      </c>
      <c r="K19" s="200">
        <v>3808791</v>
      </c>
    </row>
    <row r="21" spans="1:11" x14ac:dyDescent="0.25">
      <c r="A21" t="s">
        <v>886</v>
      </c>
    </row>
    <row r="22" spans="1:11" x14ac:dyDescent="0.25">
      <c r="A22" t="s">
        <v>239</v>
      </c>
    </row>
    <row r="24" spans="1:11" x14ac:dyDescent="0.25">
      <c r="A24" t="s">
        <v>51</v>
      </c>
      <c r="B24" s="1" t="s">
        <v>52</v>
      </c>
      <c r="C24" t="s">
        <v>53</v>
      </c>
      <c r="D24" t="s">
        <v>2</v>
      </c>
      <c r="E24" t="s">
        <v>54</v>
      </c>
      <c r="F24" s="200" t="s">
        <v>55</v>
      </c>
      <c r="G24" s="200" t="s">
        <v>56</v>
      </c>
      <c r="H24" s="200" t="s">
        <v>511</v>
      </c>
      <c r="I24" s="200" t="s">
        <v>515</v>
      </c>
      <c r="J24" t="s">
        <v>515</v>
      </c>
      <c r="K24" s="200" t="s">
        <v>57</v>
      </c>
    </row>
    <row r="25" spans="1:11" x14ac:dyDescent="0.25">
      <c r="A25" t="s">
        <v>59</v>
      </c>
      <c r="B25" s="1">
        <v>1</v>
      </c>
      <c r="C25" t="s">
        <v>829</v>
      </c>
      <c r="D25" t="s">
        <v>830</v>
      </c>
      <c r="E25" t="s">
        <v>649</v>
      </c>
      <c r="F25" s="200">
        <v>11.7</v>
      </c>
      <c r="G25" s="200" t="s">
        <v>25</v>
      </c>
      <c r="H25" s="200" t="s">
        <v>1344</v>
      </c>
      <c r="I25" s="200" t="s">
        <v>509</v>
      </c>
      <c r="J25" t="s">
        <v>844</v>
      </c>
      <c r="K25" s="200">
        <v>3835657</v>
      </c>
    </row>
    <row r="26" spans="1:11" x14ac:dyDescent="0.25">
      <c r="A26" t="s">
        <v>273</v>
      </c>
      <c r="B26" s="1">
        <v>1</v>
      </c>
      <c r="C26" t="s">
        <v>627</v>
      </c>
      <c r="D26" t="s">
        <v>634</v>
      </c>
      <c r="E26" t="s">
        <v>649</v>
      </c>
      <c r="F26" s="200">
        <v>23.4</v>
      </c>
      <c r="G26" s="200" t="s">
        <v>25</v>
      </c>
      <c r="H26" s="200" t="s">
        <v>1344</v>
      </c>
      <c r="I26" s="200" t="s">
        <v>509</v>
      </c>
      <c r="J26" t="s">
        <v>659</v>
      </c>
      <c r="K26" s="200">
        <v>3627276</v>
      </c>
    </row>
    <row r="27" spans="1:11" x14ac:dyDescent="0.25">
      <c r="B27" s="1">
        <v>2</v>
      </c>
      <c r="C27" t="s">
        <v>829</v>
      </c>
      <c r="D27" t="s">
        <v>830</v>
      </c>
      <c r="E27" t="s">
        <v>649</v>
      </c>
      <c r="F27" s="200">
        <v>23.8</v>
      </c>
      <c r="H27" s="200" t="s">
        <v>1345</v>
      </c>
      <c r="I27" s="200" t="s">
        <v>509</v>
      </c>
      <c r="J27" t="s">
        <v>844</v>
      </c>
      <c r="K27" s="200">
        <v>3835657</v>
      </c>
    </row>
    <row r="28" spans="1:11" x14ac:dyDescent="0.25">
      <c r="A28" t="s">
        <v>389</v>
      </c>
      <c r="B28" s="1">
        <v>1</v>
      </c>
      <c r="C28" t="s">
        <v>1039</v>
      </c>
      <c r="D28" t="s">
        <v>631</v>
      </c>
      <c r="E28" t="s">
        <v>649</v>
      </c>
      <c r="F28" s="200">
        <v>48.5</v>
      </c>
      <c r="G28" s="200" t="s">
        <v>1343</v>
      </c>
      <c r="H28" s="200" t="s">
        <v>1344</v>
      </c>
      <c r="I28" s="200" t="s">
        <v>26</v>
      </c>
      <c r="J28" t="s">
        <v>26</v>
      </c>
      <c r="K28" s="200">
        <v>3743929</v>
      </c>
    </row>
    <row r="29" spans="1:11" x14ac:dyDescent="0.25">
      <c r="B29" s="1">
        <v>2</v>
      </c>
      <c r="C29" t="s">
        <v>627</v>
      </c>
      <c r="D29" t="s">
        <v>634</v>
      </c>
      <c r="E29" t="s">
        <v>649</v>
      </c>
      <c r="F29" s="200">
        <v>50.7</v>
      </c>
      <c r="H29" s="200" t="s">
        <v>1345</v>
      </c>
      <c r="I29" s="200" t="s">
        <v>509</v>
      </c>
      <c r="J29" t="s">
        <v>659</v>
      </c>
      <c r="K29" s="200">
        <v>3627276</v>
      </c>
    </row>
    <row r="30" spans="1:11" x14ac:dyDescent="0.25">
      <c r="B30" s="1">
        <v>3</v>
      </c>
      <c r="C30" t="s">
        <v>827</v>
      </c>
      <c r="D30" t="s">
        <v>828</v>
      </c>
      <c r="E30" t="s">
        <v>655</v>
      </c>
      <c r="F30" s="200">
        <v>56.8</v>
      </c>
      <c r="H30" s="200" t="s">
        <v>1346</v>
      </c>
      <c r="I30" s="200" t="s">
        <v>26</v>
      </c>
      <c r="J30" t="s">
        <v>26</v>
      </c>
      <c r="K30" s="200">
        <v>3798311</v>
      </c>
    </row>
    <row r="31" spans="1:11" x14ac:dyDescent="0.25">
      <c r="A31" t="s">
        <v>275</v>
      </c>
      <c r="B31" s="1">
        <v>1</v>
      </c>
      <c r="C31" t="s">
        <v>639</v>
      </c>
      <c r="D31" t="s">
        <v>640</v>
      </c>
      <c r="E31" t="s">
        <v>652</v>
      </c>
      <c r="F31" s="200" t="s">
        <v>1293</v>
      </c>
      <c r="H31" s="200" t="s">
        <v>1344</v>
      </c>
      <c r="I31" s="200" t="s">
        <v>509</v>
      </c>
      <c r="J31" t="s">
        <v>1064</v>
      </c>
      <c r="K31" s="200">
        <v>3703715</v>
      </c>
    </row>
    <row r="32" spans="1:11" x14ac:dyDescent="0.25">
      <c r="B32" s="1">
        <v>2</v>
      </c>
      <c r="C32" t="s">
        <v>599</v>
      </c>
      <c r="D32" t="s">
        <v>640</v>
      </c>
      <c r="E32" t="s">
        <v>652</v>
      </c>
      <c r="F32" s="200" t="s">
        <v>1294</v>
      </c>
      <c r="H32" s="200" t="s">
        <v>1345</v>
      </c>
      <c r="I32" s="200" t="s">
        <v>509</v>
      </c>
      <c r="J32" t="s">
        <v>1064</v>
      </c>
      <c r="K32" s="200">
        <v>3703718</v>
      </c>
    </row>
    <row r="33" spans="1:11" x14ac:dyDescent="0.25">
      <c r="B33" s="1">
        <v>3</v>
      </c>
      <c r="C33" t="s">
        <v>637</v>
      </c>
      <c r="D33" t="s">
        <v>1040</v>
      </c>
      <c r="E33" t="s">
        <v>649</v>
      </c>
      <c r="F33" s="200" t="s">
        <v>1295</v>
      </c>
      <c r="H33" s="200" t="s">
        <v>1346</v>
      </c>
      <c r="I33" s="200" t="s">
        <v>26</v>
      </c>
      <c r="J33" t="s">
        <v>26</v>
      </c>
      <c r="K33" s="200">
        <v>3744588</v>
      </c>
    </row>
    <row r="34" spans="1:11" x14ac:dyDescent="0.25">
      <c r="B34" s="1">
        <v>4</v>
      </c>
      <c r="C34" t="s">
        <v>827</v>
      </c>
      <c r="D34" t="s">
        <v>828</v>
      </c>
      <c r="E34" t="s">
        <v>655</v>
      </c>
      <c r="F34" s="200" t="s">
        <v>1296</v>
      </c>
      <c r="H34" s="200" t="s">
        <v>1347</v>
      </c>
      <c r="I34" s="200" t="s">
        <v>26</v>
      </c>
      <c r="J34" t="s">
        <v>26</v>
      </c>
      <c r="K34" s="200">
        <v>3798311</v>
      </c>
    </row>
    <row r="35" spans="1:11" x14ac:dyDescent="0.25">
      <c r="A35" t="s">
        <v>276</v>
      </c>
      <c r="B35" s="1">
        <v>1</v>
      </c>
      <c r="C35" t="s">
        <v>1041</v>
      </c>
      <c r="D35" t="s">
        <v>1042</v>
      </c>
      <c r="E35" t="s">
        <v>652</v>
      </c>
      <c r="F35" s="200" t="s">
        <v>1337</v>
      </c>
      <c r="H35" s="200" t="s">
        <v>1344</v>
      </c>
      <c r="I35" s="200">
        <v>0</v>
      </c>
      <c r="J35" t="s">
        <v>26</v>
      </c>
      <c r="K35" s="200">
        <v>3794292</v>
      </c>
    </row>
    <row r="36" spans="1:11" x14ac:dyDescent="0.25">
      <c r="B36" s="1">
        <v>2</v>
      </c>
      <c r="C36" t="s">
        <v>837</v>
      </c>
      <c r="D36" t="s">
        <v>838</v>
      </c>
      <c r="E36" t="s">
        <v>649</v>
      </c>
      <c r="F36" s="200" t="s">
        <v>1338</v>
      </c>
      <c r="H36" s="200" t="s">
        <v>1345</v>
      </c>
      <c r="I36" s="200" t="s">
        <v>26</v>
      </c>
      <c r="J36" t="s">
        <v>26</v>
      </c>
      <c r="K36" s="200">
        <v>3952397</v>
      </c>
    </row>
    <row r="37" spans="1:11" x14ac:dyDescent="0.25">
      <c r="B37" s="1">
        <v>3</v>
      </c>
      <c r="C37" t="s">
        <v>1038</v>
      </c>
      <c r="D37" t="s">
        <v>834</v>
      </c>
      <c r="E37" t="s">
        <v>649</v>
      </c>
      <c r="F37" s="200" t="s">
        <v>1339</v>
      </c>
      <c r="H37" s="200" t="s">
        <v>1346</v>
      </c>
      <c r="I37" s="200" t="s">
        <v>26</v>
      </c>
      <c r="J37" t="s">
        <v>26</v>
      </c>
      <c r="K37" s="200">
        <v>3624522</v>
      </c>
    </row>
    <row r="38" spans="1:11" x14ac:dyDescent="0.25">
      <c r="B38" s="1">
        <v>4</v>
      </c>
      <c r="C38" t="s">
        <v>835</v>
      </c>
      <c r="D38" t="s">
        <v>836</v>
      </c>
      <c r="E38" t="s">
        <v>652</v>
      </c>
      <c r="F38" s="200" t="s">
        <v>1340</v>
      </c>
      <c r="H38" s="200" t="s">
        <v>1347</v>
      </c>
      <c r="I38" s="200" t="s">
        <v>26</v>
      </c>
      <c r="J38" t="s">
        <v>26</v>
      </c>
      <c r="K38" s="200">
        <v>3755458</v>
      </c>
    </row>
    <row r="39" spans="1:11" x14ac:dyDescent="0.25">
      <c r="B39" s="1">
        <v>5</v>
      </c>
      <c r="C39" t="s">
        <v>632</v>
      </c>
      <c r="D39" t="s">
        <v>633</v>
      </c>
      <c r="E39" t="s">
        <v>649</v>
      </c>
      <c r="F39" s="200" t="s">
        <v>1341</v>
      </c>
      <c r="H39" s="200" t="s">
        <v>1348</v>
      </c>
      <c r="I39" s="200" t="s">
        <v>509</v>
      </c>
      <c r="J39" t="s">
        <v>663</v>
      </c>
      <c r="K39" s="200">
        <v>3249994</v>
      </c>
    </row>
    <row r="40" spans="1:11" x14ac:dyDescent="0.25">
      <c r="A40" t="s">
        <v>79</v>
      </c>
      <c r="B40" s="1">
        <v>1</v>
      </c>
      <c r="C40" t="s">
        <v>1018</v>
      </c>
      <c r="D40" t="s">
        <v>1019</v>
      </c>
      <c r="E40" t="s">
        <v>661</v>
      </c>
      <c r="F40" s="200">
        <v>1.3</v>
      </c>
      <c r="G40" s="200" t="s">
        <v>25</v>
      </c>
      <c r="H40" s="200" t="s">
        <v>1344</v>
      </c>
      <c r="I40" s="200" t="s">
        <v>509</v>
      </c>
      <c r="J40" t="s">
        <v>661</v>
      </c>
      <c r="K40" s="200">
        <v>0</v>
      </c>
    </row>
    <row r="41" spans="1:11" x14ac:dyDescent="0.25">
      <c r="A41" t="s">
        <v>133</v>
      </c>
      <c r="B41" s="1">
        <v>1</v>
      </c>
      <c r="C41" t="s">
        <v>628</v>
      </c>
      <c r="D41" t="s">
        <v>629</v>
      </c>
      <c r="E41" t="s">
        <v>791</v>
      </c>
      <c r="F41" s="200">
        <v>14.82</v>
      </c>
      <c r="G41" s="200" t="s">
        <v>25</v>
      </c>
      <c r="H41" s="200" t="s">
        <v>1344</v>
      </c>
      <c r="I41" s="200" t="s">
        <v>509</v>
      </c>
      <c r="J41" t="s">
        <v>658</v>
      </c>
      <c r="K41" s="200">
        <v>3774968</v>
      </c>
    </row>
    <row r="42" spans="1:11" x14ac:dyDescent="0.25">
      <c r="A42" t="s">
        <v>121</v>
      </c>
      <c r="B42" s="1">
        <v>1</v>
      </c>
      <c r="C42" t="s">
        <v>628</v>
      </c>
      <c r="D42" t="s">
        <v>629</v>
      </c>
      <c r="E42" t="s">
        <v>791</v>
      </c>
      <c r="F42" s="200">
        <v>45.5</v>
      </c>
      <c r="G42" s="200" t="s">
        <v>25</v>
      </c>
      <c r="H42" s="200" t="s">
        <v>1344</v>
      </c>
      <c r="I42" s="200" t="s">
        <v>509</v>
      </c>
      <c r="J42" t="s">
        <v>658</v>
      </c>
      <c r="K42" s="200">
        <v>3774968</v>
      </c>
    </row>
    <row r="43" spans="1:11" x14ac:dyDescent="0.25">
      <c r="A43" t="s">
        <v>125</v>
      </c>
      <c r="B43" s="1">
        <v>1</v>
      </c>
      <c r="C43" t="s">
        <v>628</v>
      </c>
      <c r="D43" t="s">
        <v>629</v>
      </c>
      <c r="E43" t="s">
        <v>791</v>
      </c>
      <c r="F43" s="200">
        <v>44.36</v>
      </c>
      <c r="G43" s="200" t="s">
        <v>25</v>
      </c>
      <c r="H43" s="200" t="s">
        <v>1344</v>
      </c>
      <c r="I43" s="200" t="s">
        <v>509</v>
      </c>
      <c r="J43" t="s">
        <v>658</v>
      </c>
      <c r="K43" s="200">
        <v>3774968</v>
      </c>
    </row>
    <row r="44" spans="1:11" x14ac:dyDescent="0.25">
      <c r="A44" t="s">
        <v>129</v>
      </c>
      <c r="B44" s="1">
        <v>1</v>
      </c>
      <c r="C44" t="s">
        <v>641</v>
      </c>
      <c r="D44" t="s">
        <v>642</v>
      </c>
      <c r="E44" t="s">
        <v>650</v>
      </c>
      <c r="F44" s="200">
        <v>44.21</v>
      </c>
      <c r="G44" s="200" t="s">
        <v>25</v>
      </c>
      <c r="H44" s="200" t="s">
        <v>1344</v>
      </c>
      <c r="I44" s="200" t="s">
        <v>26</v>
      </c>
      <c r="J44" t="s">
        <v>26</v>
      </c>
      <c r="K44" s="200">
        <v>3992979</v>
      </c>
    </row>
    <row r="46" spans="1:11" x14ac:dyDescent="0.25">
      <c r="A46" t="s">
        <v>886</v>
      </c>
    </row>
    <row r="47" spans="1:11" x14ac:dyDescent="0.25">
      <c r="A47" t="s">
        <v>93</v>
      </c>
    </row>
    <row r="49" spans="1:11" x14ac:dyDescent="0.25">
      <c r="A49" t="s">
        <v>51</v>
      </c>
      <c r="B49" s="1" t="s">
        <v>52</v>
      </c>
      <c r="C49" t="s">
        <v>53</v>
      </c>
      <c r="D49" t="s">
        <v>2</v>
      </c>
      <c r="E49" t="s">
        <v>54</v>
      </c>
      <c r="F49" s="200" t="s">
        <v>55</v>
      </c>
      <c r="G49" s="200" t="s">
        <v>56</v>
      </c>
      <c r="H49" s="200" t="s">
        <v>511</v>
      </c>
      <c r="I49" s="200" t="s">
        <v>515</v>
      </c>
      <c r="J49" t="s">
        <v>513</v>
      </c>
      <c r="K49" s="200" t="s">
        <v>57</v>
      </c>
    </row>
    <row r="50" spans="1:11" x14ac:dyDescent="0.25">
      <c r="A50" t="s">
        <v>59</v>
      </c>
      <c r="B50" s="1">
        <v>1</v>
      </c>
      <c r="C50" t="s">
        <v>1037</v>
      </c>
      <c r="D50" t="s">
        <v>1005</v>
      </c>
      <c r="E50" t="s">
        <v>649</v>
      </c>
      <c r="F50" s="200">
        <v>11.7</v>
      </c>
      <c r="G50" s="200" t="s">
        <v>25</v>
      </c>
      <c r="H50" s="200" t="s">
        <v>1344</v>
      </c>
      <c r="I50" s="200" t="s">
        <v>509</v>
      </c>
      <c r="J50" t="s">
        <v>26</v>
      </c>
      <c r="K50" s="200">
        <v>4132117</v>
      </c>
    </row>
    <row r="51" spans="1:11" x14ac:dyDescent="0.25">
      <c r="B51" s="1">
        <v>2</v>
      </c>
      <c r="C51" t="s">
        <v>584</v>
      </c>
      <c r="D51" t="s">
        <v>623</v>
      </c>
      <c r="E51" t="s">
        <v>649</v>
      </c>
      <c r="F51" s="200">
        <v>11.7</v>
      </c>
      <c r="H51" s="200" t="s">
        <v>1345</v>
      </c>
      <c r="I51" s="200" t="s">
        <v>509</v>
      </c>
      <c r="J51" t="s">
        <v>1061</v>
      </c>
      <c r="K51" s="200">
        <v>3875645</v>
      </c>
    </row>
    <row r="52" spans="1:11" x14ac:dyDescent="0.25">
      <c r="B52" s="1">
        <v>3</v>
      </c>
      <c r="C52" t="s">
        <v>619</v>
      </c>
      <c r="D52" t="s">
        <v>620</v>
      </c>
      <c r="E52" t="s">
        <v>649</v>
      </c>
      <c r="F52" s="200">
        <v>11.7</v>
      </c>
      <c r="H52" s="200" t="s">
        <v>1346</v>
      </c>
      <c r="I52" s="200" t="s">
        <v>509</v>
      </c>
      <c r="J52" t="s">
        <v>667</v>
      </c>
      <c r="K52" s="200">
        <v>3835668</v>
      </c>
    </row>
    <row r="53" spans="1:11" x14ac:dyDescent="0.25">
      <c r="B53" s="1">
        <v>4</v>
      </c>
      <c r="C53" t="s">
        <v>1032</v>
      </c>
      <c r="D53" t="s">
        <v>645</v>
      </c>
      <c r="E53" t="s">
        <v>649</v>
      </c>
      <c r="F53" s="200">
        <v>11.9</v>
      </c>
      <c r="H53" s="200" t="s">
        <v>1347</v>
      </c>
      <c r="I53" s="200" t="s">
        <v>509</v>
      </c>
      <c r="J53" t="s">
        <v>1062</v>
      </c>
      <c r="K53" s="200">
        <v>3977786</v>
      </c>
    </row>
    <row r="54" spans="1:11" x14ac:dyDescent="0.25">
      <c r="B54" s="1">
        <v>5</v>
      </c>
      <c r="C54" t="s">
        <v>1033</v>
      </c>
      <c r="D54" t="s">
        <v>1034</v>
      </c>
      <c r="E54" t="s">
        <v>661</v>
      </c>
      <c r="F54" s="200">
        <v>12</v>
      </c>
      <c r="H54" s="200" t="s">
        <v>1348</v>
      </c>
      <c r="I54" s="200" t="s">
        <v>509</v>
      </c>
      <c r="J54" t="s">
        <v>842</v>
      </c>
      <c r="K54" s="200">
        <v>0</v>
      </c>
    </row>
    <row r="55" spans="1:11" x14ac:dyDescent="0.25">
      <c r="B55" s="1">
        <v>6</v>
      </c>
      <c r="C55" t="s">
        <v>1027</v>
      </c>
      <c r="D55" t="s">
        <v>918</v>
      </c>
      <c r="E55" t="s">
        <v>649</v>
      </c>
      <c r="F55" s="200">
        <v>12.1</v>
      </c>
      <c r="H55" s="200" t="s">
        <v>1349</v>
      </c>
      <c r="I55" s="200" t="s">
        <v>509</v>
      </c>
      <c r="J55" t="s">
        <v>965</v>
      </c>
      <c r="K55" s="200">
        <v>4016017</v>
      </c>
    </row>
    <row r="56" spans="1:11" x14ac:dyDescent="0.25">
      <c r="A56" t="s">
        <v>273</v>
      </c>
      <c r="B56" s="1">
        <v>1</v>
      </c>
      <c r="C56" t="s">
        <v>624</v>
      </c>
      <c r="D56" t="s">
        <v>403</v>
      </c>
      <c r="E56" t="s">
        <v>649</v>
      </c>
      <c r="F56" s="200">
        <v>23.4</v>
      </c>
      <c r="G56" s="200" t="s">
        <v>25</v>
      </c>
      <c r="H56" s="200" t="s">
        <v>1344</v>
      </c>
      <c r="I56" s="200" t="s">
        <v>509</v>
      </c>
      <c r="J56" t="s">
        <v>669</v>
      </c>
      <c r="K56" s="200">
        <v>4019305</v>
      </c>
    </row>
    <row r="57" spans="1:11" x14ac:dyDescent="0.25">
      <c r="B57" s="1">
        <v>2</v>
      </c>
      <c r="C57" t="s">
        <v>1037</v>
      </c>
      <c r="D57" t="s">
        <v>1005</v>
      </c>
      <c r="E57" t="s">
        <v>649</v>
      </c>
      <c r="F57" s="200">
        <v>23.5</v>
      </c>
      <c r="H57" s="200" t="s">
        <v>1345</v>
      </c>
      <c r="I57" s="200" t="s">
        <v>509</v>
      </c>
      <c r="J57" t="s">
        <v>26</v>
      </c>
      <c r="K57" s="200">
        <v>4132117</v>
      </c>
    </row>
    <row r="58" spans="1:11" x14ac:dyDescent="0.25">
      <c r="B58" s="1">
        <v>3</v>
      </c>
      <c r="C58" t="s">
        <v>619</v>
      </c>
      <c r="D58" t="s">
        <v>620</v>
      </c>
      <c r="E58" t="s">
        <v>649</v>
      </c>
      <c r="F58" s="200">
        <v>23.6</v>
      </c>
      <c r="H58" s="200" t="s">
        <v>1346</v>
      </c>
      <c r="I58" s="200" t="s">
        <v>509</v>
      </c>
      <c r="J58" t="s">
        <v>667</v>
      </c>
      <c r="K58" s="200">
        <v>3835668</v>
      </c>
    </row>
    <row r="59" spans="1:11" x14ac:dyDescent="0.25">
      <c r="B59" s="1">
        <v>4</v>
      </c>
      <c r="C59" t="s">
        <v>584</v>
      </c>
      <c r="D59" t="s">
        <v>623</v>
      </c>
      <c r="E59" t="s">
        <v>649</v>
      </c>
      <c r="F59" s="200">
        <v>23.8</v>
      </c>
      <c r="H59" s="200" t="s">
        <v>1347</v>
      </c>
      <c r="I59" s="200" t="s">
        <v>509</v>
      </c>
      <c r="J59" t="s">
        <v>1061</v>
      </c>
      <c r="K59" s="200">
        <v>3875645</v>
      </c>
    </row>
    <row r="60" spans="1:11" x14ac:dyDescent="0.25">
      <c r="B60" s="1">
        <v>5</v>
      </c>
      <c r="C60" t="s">
        <v>604</v>
      </c>
      <c r="D60" t="s">
        <v>616</v>
      </c>
      <c r="E60" t="s">
        <v>656</v>
      </c>
      <c r="F60" s="200">
        <v>24.7</v>
      </c>
      <c r="H60" s="200" t="s">
        <v>1348</v>
      </c>
      <c r="I60" s="200" t="s">
        <v>509</v>
      </c>
      <c r="J60" t="s">
        <v>664</v>
      </c>
      <c r="K60" s="200">
        <v>3728238</v>
      </c>
    </row>
    <row r="61" spans="1:11" x14ac:dyDescent="0.25">
      <c r="B61" s="1">
        <v>6</v>
      </c>
      <c r="C61" t="s">
        <v>1027</v>
      </c>
      <c r="D61" t="s">
        <v>918</v>
      </c>
      <c r="E61" t="s">
        <v>649</v>
      </c>
      <c r="F61" s="200">
        <v>24.8</v>
      </c>
      <c r="H61" s="200" t="s">
        <v>1349</v>
      </c>
      <c r="I61" s="200" t="s">
        <v>509</v>
      </c>
      <c r="J61" t="s">
        <v>965</v>
      </c>
      <c r="K61" s="200">
        <v>4016017</v>
      </c>
    </row>
    <row r="62" spans="1:11" x14ac:dyDescent="0.25">
      <c r="A62" t="s">
        <v>389</v>
      </c>
      <c r="B62" s="1">
        <v>1</v>
      </c>
      <c r="C62" t="s">
        <v>624</v>
      </c>
      <c r="D62" t="s">
        <v>403</v>
      </c>
      <c r="E62" t="s">
        <v>649</v>
      </c>
      <c r="F62" s="200">
        <v>51.3</v>
      </c>
      <c r="H62" s="200" t="s">
        <v>1344</v>
      </c>
      <c r="I62" s="200" t="s">
        <v>509</v>
      </c>
      <c r="J62" t="s">
        <v>669</v>
      </c>
      <c r="K62" s="200">
        <v>4019305</v>
      </c>
    </row>
    <row r="63" spans="1:11" x14ac:dyDescent="0.25">
      <c r="B63" s="1">
        <v>2</v>
      </c>
      <c r="C63" t="s">
        <v>831</v>
      </c>
      <c r="D63" t="s">
        <v>832</v>
      </c>
      <c r="E63" t="s">
        <v>649</v>
      </c>
      <c r="F63" s="200">
        <v>51.4</v>
      </c>
      <c r="H63" s="200" t="s">
        <v>1345</v>
      </c>
      <c r="I63" s="200" t="s">
        <v>509</v>
      </c>
      <c r="J63" t="s">
        <v>661</v>
      </c>
      <c r="K63" s="200">
        <v>4071095</v>
      </c>
    </row>
    <row r="64" spans="1:11" x14ac:dyDescent="0.25">
      <c r="B64" s="1">
        <v>3</v>
      </c>
      <c r="C64" t="s">
        <v>600</v>
      </c>
      <c r="D64" t="s">
        <v>601</v>
      </c>
      <c r="E64" t="s">
        <v>649</v>
      </c>
      <c r="F64" s="200">
        <v>53.1</v>
      </c>
      <c r="H64" s="200" t="s">
        <v>1346</v>
      </c>
      <c r="I64" s="200" t="s">
        <v>509</v>
      </c>
      <c r="J64" t="s">
        <v>659</v>
      </c>
      <c r="K64" s="200">
        <v>3838287</v>
      </c>
    </row>
    <row r="65" spans="1:11" x14ac:dyDescent="0.25">
      <c r="A65" t="s">
        <v>275</v>
      </c>
      <c r="B65" s="1">
        <v>1</v>
      </c>
      <c r="C65" t="s">
        <v>604</v>
      </c>
      <c r="D65" t="s">
        <v>616</v>
      </c>
      <c r="E65" t="s">
        <v>656</v>
      </c>
      <c r="F65" s="200" t="s">
        <v>1287</v>
      </c>
      <c r="H65" s="200" t="s">
        <v>1344</v>
      </c>
      <c r="I65" s="200" t="s">
        <v>509</v>
      </c>
      <c r="J65" t="s">
        <v>664</v>
      </c>
      <c r="K65" s="200">
        <v>3728238</v>
      </c>
    </row>
    <row r="66" spans="1:11" x14ac:dyDescent="0.25">
      <c r="B66" s="1">
        <v>2</v>
      </c>
      <c r="C66" t="s">
        <v>600</v>
      </c>
      <c r="D66" t="s">
        <v>601</v>
      </c>
      <c r="E66" t="s">
        <v>649</v>
      </c>
      <c r="F66" s="200" t="s">
        <v>1288</v>
      </c>
      <c r="H66" s="200" t="s">
        <v>1345</v>
      </c>
      <c r="I66" s="200" t="s">
        <v>509</v>
      </c>
      <c r="J66" t="s">
        <v>659</v>
      </c>
      <c r="K66" s="200">
        <v>3838287</v>
      </c>
    </row>
    <row r="67" spans="1:11" x14ac:dyDescent="0.25">
      <c r="B67" s="1">
        <v>3</v>
      </c>
      <c r="C67" t="s">
        <v>591</v>
      </c>
      <c r="D67" t="s">
        <v>623</v>
      </c>
      <c r="E67" t="s">
        <v>649</v>
      </c>
      <c r="F67" s="200" t="s">
        <v>1289</v>
      </c>
      <c r="H67" s="200" t="s">
        <v>1346</v>
      </c>
      <c r="I67" s="200" t="s">
        <v>509</v>
      </c>
      <c r="J67" t="s">
        <v>668</v>
      </c>
      <c r="K67" s="200">
        <v>3376329</v>
      </c>
    </row>
    <row r="68" spans="1:11" x14ac:dyDescent="0.25">
      <c r="B68" s="1">
        <v>4</v>
      </c>
      <c r="C68" t="s">
        <v>818</v>
      </c>
      <c r="D68" t="s">
        <v>819</v>
      </c>
      <c r="E68" t="s">
        <v>652</v>
      </c>
      <c r="F68" s="200" t="s">
        <v>1290</v>
      </c>
      <c r="H68" s="200" t="s">
        <v>1347</v>
      </c>
      <c r="I68" s="200" t="s">
        <v>509</v>
      </c>
      <c r="J68" t="s">
        <v>1063</v>
      </c>
      <c r="K68" s="200">
        <v>3939763</v>
      </c>
    </row>
    <row r="69" spans="1:11" x14ac:dyDescent="0.25">
      <c r="B69" s="1">
        <v>5</v>
      </c>
      <c r="C69" t="s">
        <v>632</v>
      </c>
      <c r="D69" t="s">
        <v>825</v>
      </c>
      <c r="E69" t="s">
        <v>650</v>
      </c>
      <c r="F69" s="200" t="s">
        <v>1291</v>
      </c>
      <c r="H69" s="200" t="s">
        <v>1348</v>
      </c>
      <c r="I69" s="200" t="s">
        <v>26</v>
      </c>
      <c r="J69" t="s">
        <v>26</v>
      </c>
      <c r="K69" s="200">
        <v>3936457</v>
      </c>
    </row>
    <row r="70" spans="1:11" x14ac:dyDescent="0.25">
      <c r="B70" s="1">
        <v>6</v>
      </c>
      <c r="C70" t="s">
        <v>591</v>
      </c>
      <c r="D70" t="s">
        <v>1015</v>
      </c>
      <c r="E70" t="s">
        <v>671</v>
      </c>
      <c r="F70" s="200" t="s">
        <v>1292</v>
      </c>
      <c r="H70" s="200" t="s">
        <v>1349</v>
      </c>
      <c r="I70" s="200" t="s">
        <v>509</v>
      </c>
      <c r="J70" t="s">
        <v>794</v>
      </c>
      <c r="K70" s="200">
        <v>0</v>
      </c>
    </row>
    <row r="71" spans="1:11" x14ac:dyDescent="0.25">
      <c r="A71" t="s">
        <v>276</v>
      </c>
      <c r="B71" s="1">
        <v>1</v>
      </c>
      <c r="C71" t="s">
        <v>617</v>
      </c>
      <c r="D71" t="s">
        <v>618</v>
      </c>
      <c r="E71" t="s">
        <v>652</v>
      </c>
      <c r="F71" s="200" t="s">
        <v>1329</v>
      </c>
      <c r="H71" s="200" t="s">
        <v>1344</v>
      </c>
      <c r="I71" s="200" t="s">
        <v>509</v>
      </c>
      <c r="J71" t="s">
        <v>665</v>
      </c>
      <c r="K71" s="200">
        <v>3764382</v>
      </c>
    </row>
    <row r="72" spans="1:11" x14ac:dyDescent="0.25">
      <c r="B72" s="1">
        <v>2</v>
      </c>
      <c r="C72" t="s">
        <v>606</v>
      </c>
      <c r="D72" t="s">
        <v>607</v>
      </c>
      <c r="E72" t="s">
        <v>656</v>
      </c>
      <c r="F72" s="200" t="s">
        <v>1330</v>
      </c>
      <c r="H72" s="200" t="s">
        <v>1345</v>
      </c>
      <c r="I72" s="200" t="s">
        <v>509</v>
      </c>
      <c r="J72" t="s">
        <v>1059</v>
      </c>
      <c r="K72" s="200">
        <v>3808145</v>
      </c>
    </row>
    <row r="73" spans="1:11" x14ac:dyDescent="0.25">
      <c r="B73" s="1">
        <v>3</v>
      </c>
      <c r="C73" t="s">
        <v>602</v>
      </c>
      <c r="D73" t="s">
        <v>603</v>
      </c>
      <c r="E73" t="s">
        <v>652</v>
      </c>
      <c r="F73" s="200" t="s">
        <v>1331</v>
      </c>
      <c r="H73" s="200" t="s">
        <v>1346</v>
      </c>
      <c r="I73" s="200" t="s">
        <v>509</v>
      </c>
      <c r="J73" t="s">
        <v>1049</v>
      </c>
      <c r="K73" s="200">
        <v>3823758</v>
      </c>
    </row>
    <row r="74" spans="1:11" x14ac:dyDescent="0.25">
      <c r="B74" s="1">
        <v>4</v>
      </c>
      <c r="C74" t="s">
        <v>587</v>
      </c>
      <c r="D74" t="s">
        <v>812</v>
      </c>
      <c r="E74" t="s">
        <v>649</v>
      </c>
      <c r="F74" s="200" t="s">
        <v>1332</v>
      </c>
      <c r="H74" s="200" t="s">
        <v>1347</v>
      </c>
      <c r="I74" s="200" t="s">
        <v>509</v>
      </c>
      <c r="J74" t="s">
        <v>659</v>
      </c>
      <c r="K74" s="200">
        <v>3831794</v>
      </c>
    </row>
    <row r="75" spans="1:11" x14ac:dyDescent="0.25">
      <c r="B75" s="1">
        <v>5</v>
      </c>
      <c r="C75" t="s">
        <v>610</v>
      </c>
      <c r="D75" t="s">
        <v>822</v>
      </c>
      <c r="E75" t="s">
        <v>652</v>
      </c>
      <c r="F75" s="200" t="s">
        <v>1333</v>
      </c>
      <c r="H75" s="200" t="s">
        <v>1348</v>
      </c>
      <c r="I75" s="200" t="s">
        <v>509</v>
      </c>
      <c r="J75" t="s">
        <v>665</v>
      </c>
      <c r="K75" s="200">
        <v>3789821</v>
      </c>
    </row>
    <row r="76" spans="1:11" x14ac:dyDescent="0.25">
      <c r="B76" s="1">
        <v>6</v>
      </c>
      <c r="C76" t="s">
        <v>612</v>
      </c>
      <c r="D76" t="s">
        <v>613</v>
      </c>
      <c r="E76" t="s">
        <v>673</v>
      </c>
      <c r="F76" s="200" t="s">
        <v>1334</v>
      </c>
      <c r="H76" s="200" t="s">
        <v>1349</v>
      </c>
      <c r="I76" s="200" t="s">
        <v>509</v>
      </c>
      <c r="J76" t="s">
        <v>662</v>
      </c>
      <c r="K76" s="200" t="s">
        <v>1066</v>
      </c>
    </row>
    <row r="77" spans="1:11" x14ac:dyDescent="0.25">
      <c r="B77" s="1">
        <v>7</v>
      </c>
      <c r="C77" t="s">
        <v>591</v>
      </c>
      <c r="D77" t="s">
        <v>984</v>
      </c>
      <c r="E77" t="s">
        <v>734</v>
      </c>
      <c r="F77" s="200" t="s">
        <v>1335</v>
      </c>
      <c r="H77" s="200" t="s">
        <v>1350</v>
      </c>
      <c r="I77" s="200" t="s">
        <v>26</v>
      </c>
      <c r="J77" t="s">
        <v>26</v>
      </c>
      <c r="K77" s="200">
        <v>4007690</v>
      </c>
    </row>
    <row r="78" spans="1:11" x14ac:dyDescent="0.25">
      <c r="B78" s="1">
        <v>8</v>
      </c>
      <c r="C78" t="s">
        <v>1028</v>
      </c>
      <c r="D78" t="s">
        <v>1029</v>
      </c>
      <c r="E78" t="s">
        <v>649</v>
      </c>
      <c r="F78" s="200" t="s">
        <v>1336</v>
      </c>
      <c r="H78" s="200" t="s">
        <v>1351</v>
      </c>
      <c r="I78" s="200" t="s">
        <v>26</v>
      </c>
      <c r="J78" t="s">
        <v>26</v>
      </c>
      <c r="K78" s="200">
        <v>4132108</v>
      </c>
    </row>
    <row r="79" spans="1:11" x14ac:dyDescent="0.25">
      <c r="A79" t="s">
        <v>277</v>
      </c>
      <c r="B79" s="1">
        <v>1</v>
      </c>
      <c r="C79" t="s">
        <v>635</v>
      </c>
      <c r="D79" t="s">
        <v>826</v>
      </c>
      <c r="E79" t="s">
        <v>649</v>
      </c>
      <c r="F79" s="200" t="s">
        <v>1251</v>
      </c>
      <c r="H79" s="200" t="s">
        <v>1344</v>
      </c>
      <c r="I79" s="200" t="s">
        <v>509</v>
      </c>
      <c r="J79" t="s">
        <v>796</v>
      </c>
      <c r="K79" s="200">
        <v>3646667</v>
      </c>
    </row>
    <row r="80" spans="1:11" x14ac:dyDescent="0.25">
      <c r="A80" t="s">
        <v>138</v>
      </c>
      <c r="B80" s="1">
        <v>1</v>
      </c>
      <c r="C80" t="s">
        <v>1027</v>
      </c>
      <c r="D80" t="s">
        <v>918</v>
      </c>
      <c r="E80" t="s">
        <v>649</v>
      </c>
      <c r="F80" s="200">
        <v>6.07</v>
      </c>
      <c r="G80" s="200" t="s">
        <v>25</v>
      </c>
      <c r="H80" s="200" t="s">
        <v>1344</v>
      </c>
      <c r="I80" s="200" t="s">
        <v>509</v>
      </c>
      <c r="J80" t="s">
        <v>965</v>
      </c>
      <c r="K80" s="200">
        <v>4016017</v>
      </c>
    </row>
    <row r="81" spans="1:11" x14ac:dyDescent="0.25">
      <c r="B81" s="1">
        <v>2</v>
      </c>
      <c r="C81" t="s">
        <v>1033</v>
      </c>
      <c r="D81" t="s">
        <v>1034</v>
      </c>
      <c r="E81" t="s">
        <v>661</v>
      </c>
      <c r="F81" s="200">
        <v>5.86</v>
      </c>
      <c r="H81" s="200" t="s">
        <v>1345</v>
      </c>
      <c r="I81" s="200" t="s">
        <v>509</v>
      </c>
      <c r="J81" t="s">
        <v>842</v>
      </c>
      <c r="K81" s="200">
        <v>0</v>
      </c>
    </row>
    <row r="82" spans="1:11" x14ac:dyDescent="0.25">
      <c r="A82" t="s">
        <v>81</v>
      </c>
      <c r="B82" s="1">
        <v>1</v>
      </c>
      <c r="C82" t="s">
        <v>831</v>
      </c>
      <c r="D82" t="s">
        <v>832</v>
      </c>
      <c r="E82" t="s">
        <v>649</v>
      </c>
      <c r="F82" s="200">
        <v>11.38</v>
      </c>
      <c r="G82" s="200" t="s">
        <v>25</v>
      </c>
      <c r="H82" s="200" t="s">
        <v>1344</v>
      </c>
      <c r="I82" s="200" t="s">
        <v>509</v>
      </c>
      <c r="J82" t="s">
        <v>661</v>
      </c>
      <c r="K82" s="200">
        <v>4071095</v>
      </c>
    </row>
    <row r="83" spans="1:11" x14ac:dyDescent="0.25">
      <c r="B83" s="1">
        <v>2</v>
      </c>
      <c r="C83" t="s">
        <v>608</v>
      </c>
      <c r="D83" t="s">
        <v>609</v>
      </c>
      <c r="E83" t="s">
        <v>661</v>
      </c>
      <c r="F83" s="200">
        <v>10.53</v>
      </c>
      <c r="H83" s="200" t="s">
        <v>1345</v>
      </c>
      <c r="I83" s="200" t="s">
        <v>509</v>
      </c>
      <c r="J83" t="s">
        <v>842</v>
      </c>
      <c r="K83" s="200">
        <v>0</v>
      </c>
    </row>
    <row r="84" spans="1:11" x14ac:dyDescent="0.25">
      <c r="A84" t="s">
        <v>79</v>
      </c>
      <c r="B84" s="1">
        <v>1</v>
      </c>
      <c r="C84" t="s">
        <v>1032</v>
      </c>
      <c r="D84" t="s">
        <v>645</v>
      </c>
      <c r="E84" t="s">
        <v>649</v>
      </c>
      <c r="F84" s="200">
        <v>1.7</v>
      </c>
      <c r="G84" s="200" t="s">
        <v>25</v>
      </c>
      <c r="H84" s="200" t="s">
        <v>1344</v>
      </c>
      <c r="I84" s="200" t="s">
        <v>509</v>
      </c>
      <c r="J84" t="s">
        <v>1062</v>
      </c>
      <c r="K84" s="200">
        <v>3977786</v>
      </c>
    </row>
    <row r="85" spans="1:11" x14ac:dyDescent="0.25">
      <c r="A85" t="s">
        <v>133</v>
      </c>
      <c r="B85" s="1">
        <v>1</v>
      </c>
      <c r="C85" t="s">
        <v>608</v>
      </c>
      <c r="D85" t="s">
        <v>609</v>
      </c>
      <c r="E85" t="s">
        <v>661</v>
      </c>
      <c r="F85" s="200">
        <v>13.85</v>
      </c>
      <c r="G85" s="200" t="s">
        <v>25</v>
      </c>
      <c r="H85" s="200" t="s">
        <v>1344</v>
      </c>
      <c r="I85" s="200" t="s">
        <v>509</v>
      </c>
      <c r="J85" t="s">
        <v>842</v>
      </c>
      <c r="K85" s="200">
        <v>0</v>
      </c>
    </row>
    <row r="86" spans="1:11" x14ac:dyDescent="0.25">
      <c r="B86" s="1">
        <v>2</v>
      </c>
      <c r="C86" t="s">
        <v>604</v>
      </c>
      <c r="D86" t="s">
        <v>605</v>
      </c>
      <c r="E86" t="s">
        <v>649</v>
      </c>
      <c r="F86" s="200">
        <v>12.02</v>
      </c>
      <c r="H86" s="200" t="s">
        <v>1345</v>
      </c>
      <c r="I86" s="200" t="s">
        <v>509</v>
      </c>
      <c r="J86" t="s">
        <v>966</v>
      </c>
      <c r="K86" s="200">
        <v>3717301</v>
      </c>
    </row>
    <row r="87" spans="1:11" x14ac:dyDescent="0.25">
      <c r="B87" s="1">
        <v>3</v>
      </c>
      <c r="C87" t="s">
        <v>1025</v>
      </c>
      <c r="D87" t="s">
        <v>1026</v>
      </c>
      <c r="E87" t="s">
        <v>1047</v>
      </c>
      <c r="F87" s="200">
        <v>11.16</v>
      </c>
      <c r="H87" s="200" t="s">
        <v>1346</v>
      </c>
      <c r="I87" s="200" t="s">
        <v>509</v>
      </c>
      <c r="J87" t="s">
        <v>1058</v>
      </c>
      <c r="K87" s="200">
        <v>4047210</v>
      </c>
    </row>
    <row r="88" spans="1:11" x14ac:dyDescent="0.25">
      <c r="B88" s="1">
        <v>4</v>
      </c>
      <c r="C88" t="s">
        <v>1035</v>
      </c>
      <c r="D88" t="s">
        <v>1036</v>
      </c>
      <c r="E88" t="s">
        <v>673</v>
      </c>
      <c r="F88" s="200">
        <v>9.8699999999999992</v>
      </c>
      <c r="H88" s="200" t="s">
        <v>1347</v>
      </c>
      <c r="I88" s="200" t="s">
        <v>509</v>
      </c>
      <c r="J88" t="s">
        <v>662</v>
      </c>
      <c r="K88" s="200">
        <v>0</v>
      </c>
    </row>
    <row r="89" spans="1:11" x14ac:dyDescent="0.25">
      <c r="A89" t="s">
        <v>121</v>
      </c>
      <c r="B89" s="1">
        <v>1</v>
      </c>
      <c r="C89" t="s">
        <v>1025</v>
      </c>
      <c r="D89" t="s">
        <v>1026</v>
      </c>
      <c r="E89" t="s">
        <v>1047</v>
      </c>
      <c r="F89" s="200">
        <v>31.42</v>
      </c>
      <c r="G89" s="200" t="s">
        <v>25</v>
      </c>
      <c r="H89" s="200" t="s">
        <v>1344</v>
      </c>
      <c r="I89" s="200" t="s">
        <v>509</v>
      </c>
      <c r="J89" t="s">
        <v>1058</v>
      </c>
      <c r="K89" s="200">
        <v>4047210</v>
      </c>
    </row>
    <row r="90" spans="1:11" x14ac:dyDescent="0.25">
      <c r="B90" s="1">
        <v>2</v>
      </c>
      <c r="C90" t="s">
        <v>604</v>
      </c>
      <c r="D90" t="s">
        <v>605</v>
      </c>
      <c r="E90" t="s">
        <v>649</v>
      </c>
      <c r="F90" s="200">
        <v>29.13</v>
      </c>
      <c r="H90" s="200" t="s">
        <v>1345</v>
      </c>
      <c r="I90" s="200" t="s">
        <v>509</v>
      </c>
      <c r="J90" t="s">
        <v>966</v>
      </c>
      <c r="K90" s="200">
        <v>3717301</v>
      </c>
    </row>
    <row r="91" spans="1:11" x14ac:dyDescent="0.25">
      <c r="B91" s="1">
        <v>3</v>
      </c>
      <c r="C91" t="s">
        <v>1035</v>
      </c>
      <c r="D91" t="s">
        <v>1036</v>
      </c>
      <c r="E91" t="s">
        <v>673</v>
      </c>
      <c r="F91" s="200">
        <v>27.66</v>
      </c>
      <c r="H91" s="200" t="s">
        <v>1346</v>
      </c>
      <c r="I91" s="200" t="s">
        <v>509</v>
      </c>
      <c r="J91" t="s">
        <v>662</v>
      </c>
      <c r="K91" s="200">
        <v>0</v>
      </c>
    </row>
    <row r="92" spans="1:11" x14ac:dyDescent="0.25">
      <c r="A92" t="s">
        <v>125</v>
      </c>
      <c r="B92" s="1">
        <v>1</v>
      </c>
      <c r="C92" t="s">
        <v>604</v>
      </c>
      <c r="D92" t="s">
        <v>605</v>
      </c>
      <c r="E92" t="s">
        <v>649</v>
      </c>
      <c r="F92" s="200">
        <v>53.02</v>
      </c>
      <c r="G92" s="200" t="s">
        <v>25</v>
      </c>
      <c r="H92" s="200" t="s">
        <v>1344</v>
      </c>
      <c r="I92" s="200" t="s">
        <v>509</v>
      </c>
      <c r="J92" t="s">
        <v>966</v>
      </c>
      <c r="K92" s="200">
        <v>3717301</v>
      </c>
    </row>
    <row r="93" spans="1:11" x14ac:dyDescent="0.25">
      <c r="A93" t="s">
        <v>129</v>
      </c>
      <c r="B93" s="1">
        <v>1</v>
      </c>
      <c r="C93" t="s">
        <v>612</v>
      </c>
      <c r="D93" t="s">
        <v>613</v>
      </c>
      <c r="E93" t="s">
        <v>673</v>
      </c>
      <c r="F93" s="200">
        <v>39.200000000000003</v>
      </c>
      <c r="G93" s="200" t="s">
        <v>25</v>
      </c>
      <c r="H93" s="200" t="s">
        <v>1344</v>
      </c>
      <c r="I93" s="200" t="s">
        <v>509</v>
      </c>
      <c r="J93" t="s">
        <v>662</v>
      </c>
      <c r="K93" s="200" t="s">
        <v>1066</v>
      </c>
    </row>
    <row r="94" spans="1:11" x14ac:dyDescent="0.25">
      <c r="B94" s="1">
        <v>2</v>
      </c>
      <c r="C94" t="s">
        <v>587</v>
      </c>
      <c r="D94" t="s">
        <v>812</v>
      </c>
      <c r="E94" t="s">
        <v>649</v>
      </c>
      <c r="F94" s="200">
        <v>33.99</v>
      </c>
      <c r="H94" s="200" t="s">
        <v>1345</v>
      </c>
      <c r="I94" s="200" t="s">
        <v>509</v>
      </c>
      <c r="J94" t="s">
        <v>659</v>
      </c>
      <c r="K94" s="200">
        <v>3831794</v>
      </c>
    </row>
    <row r="95" spans="1:11" x14ac:dyDescent="0.25">
      <c r="B95" s="1">
        <v>3</v>
      </c>
      <c r="C95" t="s">
        <v>1025</v>
      </c>
      <c r="D95" t="s">
        <v>814</v>
      </c>
      <c r="E95" t="s">
        <v>654</v>
      </c>
      <c r="F95" s="200">
        <v>33.770000000000003</v>
      </c>
      <c r="H95" s="200" t="s">
        <v>1346</v>
      </c>
      <c r="I95" s="200" t="s">
        <v>26</v>
      </c>
      <c r="J95" t="s">
        <v>26</v>
      </c>
      <c r="K95" s="200">
        <v>0</v>
      </c>
    </row>
    <row r="97" spans="1:11" x14ac:dyDescent="0.25">
      <c r="A97" t="s">
        <v>886</v>
      </c>
    </row>
    <row r="98" spans="1:11" x14ac:dyDescent="0.25">
      <c r="A98" t="s">
        <v>151</v>
      </c>
    </row>
    <row r="100" spans="1:11" x14ac:dyDescent="0.25">
      <c r="A100" t="s">
        <v>51</v>
      </c>
      <c r="B100" s="1" t="s">
        <v>52</v>
      </c>
      <c r="C100" t="s">
        <v>53</v>
      </c>
      <c r="D100" t="s">
        <v>2</v>
      </c>
      <c r="E100" t="s">
        <v>54</v>
      </c>
      <c r="F100" s="200" t="s">
        <v>55</v>
      </c>
      <c r="G100" s="200" t="s">
        <v>56</v>
      </c>
      <c r="H100" s="200" t="s">
        <v>511</v>
      </c>
      <c r="I100" s="200" t="s">
        <v>512</v>
      </c>
      <c r="J100" t="s">
        <v>513</v>
      </c>
      <c r="K100" s="200" t="s">
        <v>57</v>
      </c>
    </row>
    <row r="101" spans="1:11" x14ac:dyDescent="0.25">
      <c r="A101" t="s">
        <v>59</v>
      </c>
      <c r="B101" s="1">
        <v>1</v>
      </c>
      <c r="C101" t="s">
        <v>820</v>
      </c>
      <c r="D101" t="s">
        <v>821</v>
      </c>
      <c r="E101" t="s">
        <v>671</v>
      </c>
      <c r="F101" s="200">
        <v>12.6</v>
      </c>
      <c r="G101" s="200" t="s">
        <v>25</v>
      </c>
      <c r="H101" s="200" t="s">
        <v>1344</v>
      </c>
      <c r="I101" s="200" t="s">
        <v>509</v>
      </c>
      <c r="J101" t="s">
        <v>671</v>
      </c>
      <c r="K101" s="200">
        <v>0</v>
      </c>
    </row>
    <row r="102" spans="1:11" x14ac:dyDescent="0.25">
      <c r="B102" s="1">
        <v>2</v>
      </c>
      <c r="C102" t="s">
        <v>1020</v>
      </c>
      <c r="D102" t="s">
        <v>1021</v>
      </c>
      <c r="E102" t="s">
        <v>663</v>
      </c>
      <c r="F102" s="200">
        <v>13.7</v>
      </c>
      <c r="H102" s="200" t="s">
        <v>1345</v>
      </c>
      <c r="I102" s="200" t="s">
        <v>509</v>
      </c>
      <c r="J102" t="s">
        <v>663</v>
      </c>
      <c r="K102" s="200">
        <v>0</v>
      </c>
    </row>
    <row r="103" spans="1:11" x14ac:dyDescent="0.25">
      <c r="B103" s="1">
        <v>3</v>
      </c>
      <c r="C103" t="s">
        <v>610</v>
      </c>
      <c r="D103" t="s">
        <v>615</v>
      </c>
      <c r="E103" t="s">
        <v>653</v>
      </c>
      <c r="F103" s="200">
        <v>13.7</v>
      </c>
      <c r="H103" s="200" t="s">
        <v>1346</v>
      </c>
      <c r="I103" s="200" t="s">
        <v>509</v>
      </c>
      <c r="J103" t="s">
        <v>660</v>
      </c>
      <c r="K103" s="200">
        <v>4030804</v>
      </c>
    </row>
    <row r="104" spans="1:11" x14ac:dyDescent="0.25">
      <c r="B104" s="1">
        <v>4</v>
      </c>
      <c r="C104" t="s">
        <v>637</v>
      </c>
      <c r="D104" t="s">
        <v>1010</v>
      </c>
      <c r="E104" t="s">
        <v>791</v>
      </c>
      <c r="F104" s="27">
        <v>14</v>
      </c>
      <c r="H104" s="200" t="s">
        <v>1347</v>
      </c>
      <c r="I104" s="200" t="s">
        <v>26</v>
      </c>
      <c r="J104" t="s">
        <v>26</v>
      </c>
      <c r="K104" s="200">
        <v>3563893</v>
      </c>
    </row>
    <row r="105" spans="1:11" x14ac:dyDescent="0.25">
      <c r="A105" t="s">
        <v>273</v>
      </c>
      <c r="B105" s="1">
        <v>1</v>
      </c>
      <c r="C105" t="s">
        <v>820</v>
      </c>
      <c r="D105" t="s">
        <v>821</v>
      </c>
      <c r="E105" t="s">
        <v>671</v>
      </c>
      <c r="F105" s="200">
        <v>25.1</v>
      </c>
      <c r="G105" s="200" t="s">
        <v>25</v>
      </c>
      <c r="H105" s="200" t="s">
        <v>1344</v>
      </c>
      <c r="I105" s="200" t="s">
        <v>509</v>
      </c>
      <c r="J105" t="s">
        <v>671</v>
      </c>
      <c r="K105" s="200">
        <v>0</v>
      </c>
    </row>
    <row r="106" spans="1:11" x14ac:dyDescent="0.25">
      <c r="B106" s="1">
        <v>2</v>
      </c>
      <c r="C106" t="s">
        <v>598</v>
      </c>
      <c r="D106" t="s">
        <v>940</v>
      </c>
      <c r="E106" t="s">
        <v>649</v>
      </c>
      <c r="F106" s="200">
        <v>29.9</v>
      </c>
      <c r="H106" s="200" t="s">
        <v>1345</v>
      </c>
      <c r="I106" s="200" t="s">
        <v>26</v>
      </c>
      <c r="J106" t="s">
        <v>26</v>
      </c>
      <c r="K106" s="200">
        <v>4100664</v>
      </c>
    </row>
    <row r="107" spans="1:11" x14ac:dyDescent="0.25">
      <c r="A107" t="s">
        <v>275</v>
      </c>
      <c r="B107" s="1">
        <v>1</v>
      </c>
      <c r="C107" t="s">
        <v>595</v>
      </c>
      <c r="D107" t="s">
        <v>594</v>
      </c>
      <c r="E107" t="s">
        <v>653</v>
      </c>
      <c r="F107" s="200" t="s">
        <v>1281</v>
      </c>
      <c r="H107" s="200" t="s">
        <v>1344</v>
      </c>
      <c r="I107" s="200" t="s">
        <v>509</v>
      </c>
      <c r="J107" t="s">
        <v>668</v>
      </c>
      <c r="K107" s="200">
        <v>3680089</v>
      </c>
    </row>
    <row r="108" spans="1:11" x14ac:dyDescent="0.25">
      <c r="B108" s="1">
        <v>2</v>
      </c>
      <c r="C108" t="s">
        <v>610</v>
      </c>
      <c r="D108" t="s">
        <v>615</v>
      </c>
      <c r="E108" t="s">
        <v>653</v>
      </c>
      <c r="F108" s="200" t="s">
        <v>1282</v>
      </c>
      <c r="H108" s="200" t="s">
        <v>1345</v>
      </c>
      <c r="I108" s="200" t="s">
        <v>509</v>
      </c>
      <c r="J108" t="s">
        <v>660</v>
      </c>
      <c r="K108" s="200">
        <v>4030804</v>
      </c>
    </row>
    <row r="109" spans="1:11" x14ac:dyDescent="0.25">
      <c r="B109" s="1">
        <v>3</v>
      </c>
      <c r="C109" t="s">
        <v>584</v>
      </c>
      <c r="D109" t="s">
        <v>1016</v>
      </c>
      <c r="E109" t="s">
        <v>658</v>
      </c>
      <c r="F109" s="200" t="s">
        <v>1283</v>
      </c>
      <c r="H109" s="200" t="s">
        <v>1346</v>
      </c>
      <c r="I109" s="200" t="s">
        <v>509</v>
      </c>
      <c r="J109" t="s">
        <v>800</v>
      </c>
      <c r="K109" s="200">
        <v>0</v>
      </c>
    </row>
    <row r="110" spans="1:11" x14ac:dyDescent="0.25">
      <c r="B110" s="1">
        <v>4</v>
      </c>
      <c r="C110" t="s">
        <v>593</v>
      </c>
      <c r="D110" t="s">
        <v>594</v>
      </c>
      <c r="E110" t="s">
        <v>653</v>
      </c>
      <c r="F110" s="200" t="s">
        <v>1284</v>
      </c>
      <c r="H110" s="200" t="s">
        <v>1347</v>
      </c>
      <c r="I110" s="200" t="s">
        <v>509</v>
      </c>
      <c r="J110" t="s">
        <v>668</v>
      </c>
      <c r="K110" s="200">
        <v>3679992</v>
      </c>
    </row>
    <row r="111" spans="1:11" x14ac:dyDescent="0.25">
      <c r="B111" s="1">
        <v>5</v>
      </c>
      <c r="C111" t="s">
        <v>808</v>
      </c>
      <c r="D111" t="s">
        <v>809</v>
      </c>
      <c r="E111" t="s">
        <v>649</v>
      </c>
      <c r="F111" s="200" t="s">
        <v>1285</v>
      </c>
      <c r="H111" s="200" t="s">
        <v>1348</v>
      </c>
      <c r="I111" s="200" t="s">
        <v>26</v>
      </c>
      <c r="J111" t="s">
        <v>26</v>
      </c>
      <c r="K111" s="200">
        <v>4016031</v>
      </c>
    </row>
    <row r="112" spans="1:11" x14ac:dyDescent="0.25">
      <c r="B112" s="1">
        <v>6</v>
      </c>
      <c r="C112" t="s">
        <v>596</v>
      </c>
      <c r="D112" t="s">
        <v>597</v>
      </c>
      <c r="E112" t="s">
        <v>653</v>
      </c>
      <c r="F112" s="200" t="s">
        <v>1286</v>
      </c>
      <c r="H112" s="200" t="s">
        <v>1349</v>
      </c>
      <c r="I112" s="200" t="s">
        <v>26</v>
      </c>
      <c r="J112" t="s">
        <v>26</v>
      </c>
      <c r="K112" s="200">
        <v>3586875</v>
      </c>
    </row>
    <row r="113" spans="1:11" x14ac:dyDescent="0.25">
      <c r="A113" t="s">
        <v>276</v>
      </c>
      <c r="B113" s="1">
        <v>1</v>
      </c>
      <c r="C113" t="s">
        <v>741</v>
      </c>
      <c r="D113" t="s">
        <v>592</v>
      </c>
      <c r="E113" t="s">
        <v>649</v>
      </c>
      <c r="F113" s="200" t="s">
        <v>1323</v>
      </c>
      <c r="H113" s="200" t="s">
        <v>1344</v>
      </c>
      <c r="I113" s="200" t="s">
        <v>509</v>
      </c>
      <c r="J113" t="s">
        <v>959</v>
      </c>
      <c r="K113" s="200">
        <v>4017843</v>
      </c>
    </row>
    <row r="114" spans="1:11" x14ac:dyDescent="0.25">
      <c r="B114" s="1">
        <v>2</v>
      </c>
      <c r="C114" t="s">
        <v>813</v>
      </c>
      <c r="D114" t="s">
        <v>814</v>
      </c>
      <c r="E114" t="s">
        <v>652</v>
      </c>
      <c r="F114" s="200" t="s">
        <v>1324</v>
      </c>
      <c r="H114" s="200" t="s">
        <v>1345</v>
      </c>
      <c r="I114" s="200" t="s">
        <v>509</v>
      </c>
      <c r="J114" t="s">
        <v>673</v>
      </c>
      <c r="K114" s="200">
        <v>4123504</v>
      </c>
    </row>
    <row r="115" spans="1:11" x14ac:dyDescent="0.25">
      <c r="B115" s="1">
        <v>3</v>
      </c>
      <c r="C115" t="s">
        <v>727</v>
      </c>
      <c r="D115" t="s">
        <v>599</v>
      </c>
      <c r="E115" t="s">
        <v>839</v>
      </c>
      <c r="F115" s="200" t="s">
        <v>1325</v>
      </c>
      <c r="H115" s="200" t="s">
        <v>1346</v>
      </c>
      <c r="I115" s="200" t="s">
        <v>26</v>
      </c>
      <c r="J115" t="s">
        <v>26</v>
      </c>
      <c r="K115" s="200">
        <v>3904620</v>
      </c>
    </row>
    <row r="116" spans="1:11" x14ac:dyDescent="0.25">
      <c r="B116" s="1">
        <v>4</v>
      </c>
      <c r="C116" t="s">
        <v>584</v>
      </c>
      <c r="D116" t="s">
        <v>681</v>
      </c>
      <c r="E116" t="s">
        <v>652</v>
      </c>
      <c r="F116" s="200" t="s">
        <v>1326</v>
      </c>
      <c r="H116" s="200" t="s">
        <v>1347</v>
      </c>
      <c r="I116" s="200" t="s">
        <v>509</v>
      </c>
      <c r="J116" t="s">
        <v>670</v>
      </c>
      <c r="K116" s="200">
        <v>3941321</v>
      </c>
    </row>
    <row r="117" spans="1:11" x14ac:dyDescent="0.25">
      <c r="B117" s="1">
        <v>5</v>
      </c>
      <c r="C117" t="s">
        <v>808</v>
      </c>
      <c r="D117" t="s">
        <v>1011</v>
      </c>
      <c r="E117" t="s">
        <v>652</v>
      </c>
      <c r="F117" s="200" t="s">
        <v>1327</v>
      </c>
      <c r="H117" s="200" t="s">
        <v>1348</v>
      </c>
      <c r="I117" s="200" t="s">
        <v>26</v>
      </c>
      <c r="J117" t="s">
        <v>26</v>
      </c>
      <c r="K117" s="200">
        <v>4034106</v>
      </c>
    </row>
    <row r="118" spans="1:11" x14ac:dyDescent="0.25">
      <c r="B118" s="1">
        <v>6</v>
      </c>
      <c r="C118" t="s">
        <v>584</v>
      </c>
      <c r="D118" t="s">
        <v>1017</v>
      </c>
      <c r="E118" t="s">
        <v>658</v>
      </c>
      <c r="F118" s="200" t="s">
        <v>1328</v>
      </c>
      <c r="H118" s="200" t="s">
        <v>1349</v>
      </c>
      <c r="I118" s="200" t="s">
        <v>509</v>
      </c>
      <c r="J118" t="s">
        <v>843</v>
      </c>
      <c r="K118" s="200">
        <v>0</v>
      </c>
    </row>
    <row r="119" spans="1:11" x14ac:dyDescent="0.25">
      <c r="A119" t="s">
        <v>138</v>
      </c>
      <c r="B119" s="1">
        <v>1</v>
      </c>
      <c r="C119" t="s">
        <v>1018</v>
      </c>
      <c r="D119" t="s">
        <v>1019</v>
      </c>
      <c r="E119" t="s">
        <v>661</v>
      </c>
      <c r="F119" s="200">
        <v>5.12</v>
      </c>
      <c r="G119" s="200" t="s">
        <v>25</v>
      </c>
      <c r="H119" s="200" t="s">
        <v>1344</v>
      </c>
      <c r="I119" s="200" t="s">
        <v>509</v>
      </c>
      <c r="J119" t="s">
        <v>661</v>
      </c>
      <c r="K119" s="200">
        <v>0</v>
      </c>
    </row>
    <row r="120" spans="1:11" x14ac:dyDescent="0.25">
      <c r="B120" s="1">
        <v>2</v>
      </c>
      <c r="C120" t="s">
        <v>637</v>
      </c>
      <c r="D120" t="s">
        <v>1010</v>
      </c>
      <c r="E120" t="s">
        <v>791</v>
      </c>
      <c r="F120" s="200">
        <v>4.72</v>
      </c>
      <c r="H120" s="200" t="s">
        <v>1345</v>
      </c>
      <c r="I120" s="200" t="s">
        <v>26</v>
      </c>
      <c r="J120" t="s">
        <v>26</v>
      </c>
      <c r="K120" s="200">
        <v>3563893</v>
      </c>
    </row>
    <row r="121" spans="1:11" x14ac:dyDescent="0.25">
      <c r="B121" s="1">
        <v>3</v>
      </c>
      <c r="C121" t="s">
        <v>1020</v>
      </c>
      <c r="D121" t="s">
        <v>1021</v>
      </c>
      <c r="E121" t="s">
        <v>663</v>
      </c>
      <c r="F121" s="200">
        <v>4.18</v>
      </c>
      <c r="H121" s="200" t="s">
        <v>1346</v>
      </c>
      <c r="I121" s="200" t="s">
        <v>509</v>
      </c>
      <c r="J121" t="s">
        <v>663</v>
      </c>
      <c r="K121" s="200">
        <v>0</v>
      </c>
    </row>
    <row r="122" spans="1:11" x14ac:dyDescent="0.25">
      <c r="B122" s="1">
        <v>4</v>
      </c>
      <c r="C122" t="s">
        <v>584</v>
      </c>
      <c r="D122" t="s">
        <v>1017</v>
      </c>
      <c r="E122" t="s">
        <v>658</v>
      </c>
      <c r="F122" s="200">
        <v>3.62</v>
      </c>
      <c r="H122" s="200" t="s">
        <v>1347</v>
      </c>
      <c r="I122" s="200" t="s">
        <v>509</v>
      </c>
      <c r="J122" t="s">
        <v>843</v>
      </c>
      <c r="K122" s="200">
        <v>0</v>
      </c>
    </row>
    <row r="123" spans="1:11" x14ac:dyDescent="0.25">
      <c r="B123" s="1">
        <v>5</v>
      </c>
      <c r="C123" t="s">
        <v>596</v>
      </c>
      <c r="D123" t="s">
        <v>597</v>
      </c>
      <c r="E123" t="s">
        <v>653</v>
      </c>
      <c r="F123" s="200">
        <v>3.53</v>
      </c>
      <c r="H123" s="200" t="s">
        <v>1348</v>
      </c>
      <c r="I123" s="200" t="s">
        <v>26</v>
      </c>
      <c r="J123" t="s">
        <v>26</v>
      </c>
      <c r="K123" s="200">
        <v>3586875</v>
      </c>
    </row>
    <row r="124" spans="1:11" x14ac:dyDescent="0.25">
      <c r="B124" s="1">
        <v>6</v>
      </c>
      <c r="C124" t="s">
        <v>610</v>
      </c>
      <c r="D124" t="s">
        <v>615</v>
      </c>
      <c r="E124" t="s">
        <v>653</v>
      </c>
      <c r="F124" s="200">
        <v>3.43</v>
      </c>
      <c r="H124" s="200" t="s">
        <v>1349</v>
      </c>
      <c r="I124" s="200" t="s">
        <v>509</v>
      </c>
      <c r="J124" t="s">
        <v>660</v>
      </c>
      <c r="K124" s="200">
        <v>4030804</v>
      </c>
    </row>
    <row r="125" spans="1:11" x14ac:dyDescent="0.25">
      <c r="A125" t="s">
        <v>133</v>
      </c>
      <c r="B125" s="1">
        <v>1</v>
      </c>
      <c r="C125" t="s">
        <v>1014</v>
      </c>
      <c r="D125" t="s">
        <v>1015</v>
      </c>
      <c r="E125" t="s">
        <v>661</v>
      </c>
      <c r="F125" s="200">
        <v>9.98</v>
      </c>
      <c r="G125" s="200" t="s">
        <v>25</v>
      </c>
      <c r="H125" s="200" t="s">
        <v>1344</v>
      </c>
      <c r="I125" s="200" t="s">
        <v>509</v>
      </c>
      <c r="J125" t="s">
        <v>661</v>
      </c>
      <c r="K125" s="200">
        <v>0</v>
      </c>
    </row>
    <row r="126" spans="1:11" x14ac:dyDescent="0.25">
      <c r="B126" s="1">
        <v>2</v>
      </c>
      <c r="C126" t="s">
        <v>1012</v>
      </c>
      <c r="D126" t="s">
        <v>1013</v>
      </c>
      <c r="E126" t="s">
        <v>649</v>
      </c>
      <c r="F126" s="200">
        <v>9.75</v>
      </c>
      <c r="H126" s="200" t="s">
        <v>1345</v>
      </c>
      <c r="I126" s="200" t="s">
        <v>509</v>
      </c>
      <c r="J126" t="s">
        <v>672</v>
      </c>
      <c r="K126" s="200">
        <v>4001636</v>
      </c>
    </row>
    <row r="127" spans="1:11" x14ac:dyDescent="0.25">
      <c r="B127" s="1">
        <v>3</v>
      </c>
      <c r="C127" t="s">
        <v>811</v>
      </c>
      <c r="D127" t="s">
        <v>812</v>
      </c>
      <c r="E127" t="s">
        <v>649</v>
      </c>
      <c r="F127" s="200">
        <v>6.51</v>
      </c>
      <c r="H127" s="200" t="s">
        <v>1346</v>
      </c>
      <c r="I127" s="200" t="s">
        <v>509</v>
      </c>
      <c r="J127" t="s">
        <v>659</v>
      </c>
      <c r="K127" s="200">
        <v>3937162</v>
      </c>
    </row>
    <row r="128" spans="1:11" x14ac:dyDescent="0.25">
      <c r="B128" s="1">
        <v>4</v>
      </c>
      <c r="C128" t="s">
        <v>596</v>
      </c>
      <c r="D128" t="s">
        <v>597</v>
      </c>
      <c r="E128" t="s">
        <v>653</v>
      </c>
      <c r="F128" s="200">
        <v>5.79</v>
      </c>
      <c r="H128" s="200" t="s">
        <v>1347</v>
      </c>
      <c r="I128" s="200" t="s">
        <v>26</v>
      </c>
      <c r="J128" t="s">
        <v>26</v>
      </c>
      <c r="K128" s="200">
        <v>3586875</v>
      </c>
    </row>
    <row r="129" spans="1:11" x14ac:dyDescent="0.25">
      <c r="A129" t="s">
        <v>121</v>
      </c>
      <c r="B129" s="1">
        <v>1</v>
      </c>
      <c r="C129" t="s">
        <v>1012</v>
      </c>
      <c r="D129" t="s">
        <v>1013</v>
      </c>
      <c r="E129" t="s">
        <v>649</v>
      </c>
      <c r="F129" s="200">
        <v>22.81</v>
      </c>
      <c r="G129" s="200" t="s">
        <v>25</v>
      </c>
      <c r="H129" s="200" t="s">
        <v>1344</v>
      </c>
      <c r="I129" s="200" t="s">
        <v>509</v>
      </c>
      <c r="J129" t="s">
        <v>672</v>
      </c>
      <c r="K129" s="200">
        <v>4001636</v>
      </c>
    </row>
    <row r="130" spans="1:11" x14ac:dyDescent="0.25">
      <c r="B130" s="1">
        <v>2</v>
      </c>
      <c r="C130" t="s">
        <v>811</v>
      </c>
      <c r="D130" t="s">
        <v>812</v>
      </c>
      <c r="E130" t="s">
        <v>649</v>
      </c>
      <c r="F130" s="200">
        <v>17.89</v>
      </c>
      <c r="H130" s="200" t="s">
        <v>1345</v>
      </c>
      <c r="I130" s="200" t="s">
        <v>509</v>
      </c>
      <c r="J130" t="s">
        <v>659</v>
      </c>
      <c r="K130" s="200">
        <v>3937162</v>
      </c>
    </row>
    <row r="131" spans="1:11" x14ac:dyDescent="0.25">
      <c r="A131" t="s">
        <v>125</v>
      </c>
      <c r="B131" s="1">
        <v>1</v>
      </c>
      <c r="C131" t="s">
        <v>811</v>
      </c>
      <c r="D131" t="s">
        <v>812</v>
      </c>
      <c r="E131" t="s">
        <v>649</v>
      </c>
      <c r="F131" s="200">
        <v>20.079999999999998</v>
      </c>
      <c r="G131" s="200" t="s">
        <v>25</v>
      </c>
      <c r="H131" s="200" t="s">
        <v>1344</v>
      </c>
      <c r="I131" s="200" t="s">
        <v>509</v>
      </c>
      <c r="J131" t="s">
        <v>659</v>
      </c>
      <c r="K131" s="200">
        <v>3937162</v>
      </c>
    </row>
    <row r="132" spans="1:11" x14ac:dyDescent="0.25">
      <c r="A132" t="s">
        <v>129</v>
      </c>
      <c r="B132" s="1">
        <v>1</v>
      </c>
      <c r="C132" t="s">
        <v>1012</v>
      </c>
      <c r="D132" t="s">
        <v>1013</v>
      </c>
      <c r="E132" t="s">
        <v>649</v>
      </c>
      <c r="F132" s="200">
        <v>32.74</v>
      </c>
      <c r="G132" s="200" t="s">
        <v>25</v>
      </c>
      <c r="H132" s="200" t="s">
        <v>1344</v>
      </c>
      <c r="I132" s="200" t="s">
        <v>509</v>
      </c>
      <c r="J132" t="s">
        <v>672</v>
      </c>
      <c r="K132" s="200">
        <v>4001636</v>
      </c>
    </row>
    <row r="133" spans="1:11" x14ac:dyDescent="0.25">
      <c r="B133" s="1">
        <v>2</v>
      </c>
      <c r="C133" t="s">
        <v>584</v>
      </c>
      <c r="D133" t="s">
        <v>1017</v>
      </c>
      <c r="E133" t="s">
        <v>658</v>
      </c>
      <c r="F133" s="200">
        <v>15.67</v>
      </c>
      <c r="H133" s="200" t="s">
        <v>1345</v>
      </c>
      <c r="I133" s="200" t="s">
        <v>509</v>
      </c>
      <c r="J133" t="s">
        <v>843</v>
      </c>
      <c r="K133" s="200">
        <v>0</v>
      </c>
    </row>
    <row r="135" spans="1:11" x14ac:dyDescent="0.25">
      <c r="A135" t="s">
        <v>886</v>
      </c>
    </row>
    <row r="136" spans="1:11" x14ac:dyDescent="0.25">
      <c r="A136" t="s">
        <v>94</v>
      </c>
    </row>
    <row r="138" spans="1:11" x14ac:dyDescent="0.25">
      <c r="A138" t="s">
        <v>51</v>
      </c>
      <c r="B138" s="1" t="s">
        <v>52</v>
      </c>
      <c r="C138" t="s">
        <v>53</v>
      </c>
      <c r="D138" t="s">
        <v>2</v>
      </c>
      <c r="E138" t="s">
        <v>54</v>
      </c>
      <c r="F138" s="200" t="s">
        <v>55</v>
      </c>
      <c r="G138" s="200" t="s">
        <v>56</v>
      </c>
      <c r="H138" s="200" t="s">
        <v>511</v>
      </c>
      <c r="I138" s="200" t="s">
        <v>512</v>
      </c>
      <c r="J138" t="s">
        <v>513</v>
      </c>
      <c r="K138" s="200" t="s">
        <v>57</v>
      </c>
    </row>
    <row r="139" spans="1:11" x14ac:dyDescent="0.25">
      <c r="A139" t="s">
        <v>269</v>
      </c>
      <c r="B139" s="1">
        <v>1</v>
      </c>
      <c r="C139" t="s">
        <v>999</v>
      </c>
      <c r="D139" t="s">
        <v>1000</v>
      </c>
      <c r="E139" t="s">
        <v>1204</v>
      </c>
      <c r="F139" s="200">
        <v>13.8</v>
      </c>
      <c r="G139" s="200" t="s">
        <v>25</v>
      </c>
      <c r="H139" s="200" t="s">
        <v>1344</v>
      </c>
      <c r="I139" s="200" t="s">
        <v>509</v>
      </c>
      <c r="J139" t="s">
        <v>793</v>
      </c>
      <c r="K139" s="200">
        <v>0</v>
      </c>
    </row>
    <row r="140" spans="1:11" x14ac:dyDescent="0.25">
      <c r="B140" s="1">
        <v>2</v>
      </c>
      <c r="C140" t="s">
        <v>610</v>
      </c>
      <c r="D140" t="s">
        <v>761</v>
      </c>
      <c r="E140" t="s">
        <v>649</v>
      </c>
      <c r="F140" s="27">
        <v>15</v>
      </c>
      <c r="H140" s="200" t="s">
        <v>1345</v>
      </c>
      <c r="I140" s="200" t="s">
        <v>509</v>
      </c>
      <c r="J140" t="s">
        <v>969</v>
      </c>
      <c r="K140" s="200">
        <v>4060718</v>
      </c>
    </row>
    <row r="141" spans="1:11" x14ac:dyDescent="0.25">
      <c r="B141" s="1">
        <v>3</v>
      </c>
      <c r="C141" t="s">
        <v>638</v>
      </c>
      <c r="D141" t="s">
        <v>1004</v>
      </c>
      <c r="E141" t="s">
        <v>661</v>
      </c>
      <c r="F141" s="200">
        <v>15.1</v>
      </c>
      <c r="H141" s="200" t="s">
        <v>26</v>
      </c>
      <c r="I141" s="200" t="s">
        <v>509</v>
      </c>
      <c r="J141" t="s">
        <v>1055</v>
      </c>
      <c r="K141" s="200">
        <v>0</v>
      </c>
    </row>
    <row r="142" spans="1:11" x14ac:dyDescent="0.25">
      <c r="B142" s="1">
        <v>4</v>
      </c>
      <c r="C142" t="s">
        <v>983</v>
      </c>
      <c r="D142" t="s">
        <v>642</v>
      </c>
      <c r="E142" t="s">
        <v>656</v>
      </c>
      <c r="F142" s="200">
        <v>15.5</v>
      </c>
      <c r="H142" s="200" t="s">
        <v>1346</v>
      </c>
      <c r="I142" s="200" t="s">
        <v>509</v>
      </c>
      <c r="J142" t="s">
        <v>1048</v>
      </c>
      <c r="K142" s="200">
        <v>4035593</v>
      </c>
    </row>
    <row r="143" spans="1:11" x14ac:dyDescent="0.25">
      <c r="A143" t="s">
        <v>270</v>
      </c>
      <c r="B143" s="1">
        <v>1</v>
      </c>
      <c r="C143" t="s">
        <v>802</v>
      </c>
      <c r="D143" t="s">
        <v>1005</v>
      </c>
      <c r="E143" t="s">
        <v>649</v>
      </c>
      <c r="F143" s="27">
        <v>14</v>
      </c>
      <c r="G143" s="200" t="s">
        <v>25</v>
      </c>
      <c r="H143" s="200" t="s">
        <v>1344</v>
      </c>
      <c r="I143" s="200" t="s">
        <v>26</v>
      </c>
      <c r="J143" t="s">
        <v>26</v>
      </c>
      <c r="K143" s="200">
        <v>4132118</v>
      </c>
    </row>
    <row r="144" spans="1:11" x14ac:dyDescent="0.25">
      <c r="B144" s="1">
        <v>2</v>
      </c>
      <c r="C144" t="s">
        <v>643</v>
      </c>
      <c r="D144" t="s">
        <v>984</v>
      </c>
      <c r="E144" t="s">
        <v>734</v>
      </c>
      <c r="F144" s="200">
        <v>14.8</v>
      </c>
      <c r="H144" s="200" t="s">
        <v>1345</v>
      </c>
      <c r="I144" s="200" t="s">
        <v>26</v>
      </c>
      <c r="J144" t="s">
        <v>26</v>
      </c>
      <c r="K144" s="200">
        <v>4090597</v>
      </c>
    </row>
    <row r="145" spans="1:11" x14ac:dyDescent="0.25">
      <c r="B145" s="1">
        <v>3</v>
      </c>
      <c r="C145" t="s">
        <v>990</v>
      </c>
      <c r="D145" t="s">
        <v>991</v>
      </c>
      <c r="E145" t="s">
        <v>656</v>
      </c>
      <c r="F145" s="200">
        <v>15.5</v>
      </c>
      <c r="H145" s="200" t="s">
        <v>1346</v>
      </c>
      <c r="I145" s="200" t="s">
        <v>26</v>
      </c>
      <c r="J145" t="s">
        <v>26</v>
      </c>
      <c r="K145" s="200">
        <v>4090656</v>
      </c>
    </row>
    <row r="146" spans="1:11" x14ac:dyDescent="0.25">
      <c r="B146" s="1">
        <v>4</v>
      </c>
      <c r="C146" t="s">
        <v>953</v>
      </c>
      <c r="D146" t="s">
        <v>1001</v>
      </c>
      <c r="E146" t="s">
        <v>736</v>
      </c>
      <c r="F146" s="200">
        <v>15.8</v>
      </c>
      <c r="H146" s="200" t="s">
        <v>1347</v>
      </c>
      <c r="I146" s="200" t="s">
        <v>509</v>
      </c>
      <c r="J146" t="s">
        <v>736</v>
      </c>
      <c r="K146" s="200">
        <v>0</v>
      </c>
    </row>
    <row r="147" spans="1:11" x14ac:dyDescent="0.25">
      <c r="B147" s="1">
        <v>5</v>
      </c>
      <c r="C147" t="s">
        <v>630</v>
      </c>
      <c r="D147" t="s">
        <v>988</v>
      </c>
      <c r="E147" t="s">
        <v>840</v>
      </c>
      <c r="F147" s="200">
        <v>16.5</v>
      </c>
      <c r="H147" s="200" t="s">
        <v>1348</v>
      </c>
      <c r="I147" s="200" t="s">
        <v>509</v>
      </c>
      <c r="J147" t="s">
        <v>1051</v>
      </c>
      <c r="K147" s="200">
        <v>4062229</v>
      </c>
    </row>
    <row r="148" spans="1:11" x14ac:dyDescent="0.25">
      <c r="A148" t="s">
        <v>59</v>
      </c>
      <c r="B148" s="1">
        <v>1</v>
      </c>
      <c r="C148" t="s">
        <v>999</v>
      </c>
      <c r="D148" t="s">
        <v>1000</v>
      </c>
      <c r="E148" t="s">
        <v>1204</v>
      </c>
      <c r="F148" s="200">
        <v>14.1</v>
      </c>
      <c r="G148" s="200" t="s">
        <v>25</v>
      </c>
      <c r="H148" s="200" t="s">
        <v>1344</v>
      </c>
      <c r="I148" s="200" t="s">
        <v>509</v>
      </c>
      <c r="J148" t="s">
        <v>793</v>
      </c>
      <c r="K148" s="200">
        <v>0</v>
      </c>
    </row>
    <row r="149" spans="1:11" x14ac:dyDescent="0.25">
      <c r="B149" s="1">
        <v>2</v>
      </c>
      <c r="C149" t="s">
        <v>802</v>
      </c>
      <c r="D149" t="s">
        <v>1005</v>
      </c>
      <c r="E149" t="s">
        <v>649</v>
      </c>
      <c r="F149" s="200">
        <v>14.3</v>
      </c>
      <c r="H149" s="200" t="s">
        <v>1345</v>
      </c>
      <c r="I149" s="200" t="s">
        <v>26</v>
      </c>
      <c r="J149" t="s">
        <v>26</v>
      </c>
      <c r="K149" s="200">
        <v>4132118</v>
      </c>
    </row>
    <row r="150" spans="1:11" x14ac:dyDescent="0.25">
      <c r="B150" s="1">
        <v>3</v>
      </c>
      <c r="C150" t="s">
        <v>610</v>
      </c>
      <c r="D150" t="s">
        <v>761</v>
      </c>
      <c r="E150" t="s">
        <v>649</v>
      </c>
      <c r="F150" s="200">
        <v>14.9</v>
      </c>
      <c r="H150" s="200" t="s">
        <v>1346</v>
      </c>
      <c r="I150" s="200" t="s">
        <v>509</v>
      </c>
      <c r="J150" t="s">
        <v>969</v>
      </c>
      <c r="K150" s="200">
        <v>4060718</v>
      </c>
    </row>
    <row r="151" spans="1:11" x14ac:dyDescent="0.25">
      <c r="B151" s="1">
        <v>4</v>
      </c>
      <c r="C151" t="s">
        <v>643</v>
      </c>
      <c r="D151" t="s">
        <v>984</v>
      </c>
      <c r="E151" t="s">
        <v>734</v>
      </c>
      <c r="F151" s="200">
        <v>15.1</v>
      </c>
      <c r="H151" s="200" t="s">
        <v>1347</v>
      </c>
      <c r="I151" s="200" t="s">
        <v>26</v>
      </c>
      <c r="J151" t="s">
        <v>26</v>
      </c>
      <c r="K151" s="200">
        <v>4090597</v>
      </c>
    </row>
    <row r="152" spans="1:11" x14ac:dyDescent="0.25">
      <c r="B152" s="1">
        <v>5</v>
      </c>
      <c r="C152" t="s">
        <v>638</v>
      </c>
      <c r="D152" t="s">
        <v>1004</v>
      </c>
      <c r="E152" t="s">
        <v>661</v>
      </c>
      <c r="F152" s="200">
        <v>15.2</v>
      </c>
      <c r="H152" s="200" t="s">
        <v>26</v>
      </c>
      <c r="I152" s="200" t="s">
        <v>509</v>
      </c>
      <c r="J152" t="s">
        <v>1055</v>
      </c>
      <c r="K152" s="200">
        <v>0</v>
      </c>
    </row>
    <row r="153" spans="1:11" x14ac:dyDescent="0.25">
      <c r="B153" s="1">
        <v>6</v>
      </c>
      <c r="C153" t="s">
        <v>990</v>
      </c>
      <c r="D153" t="s">
        <v>991</v>
      </c>
      <c r="E153" t="s">
        <v>656</v>
      </c>
      <c r="F153" s="27">
        <v>16</v>
      </c>
      <c r="H153" s="200" t="s">
        <v>1348</v>
      </c>
      <c r="I153" s="200" t="s">
        <v>26</v>
      </c>
      <c r="J153" t="s">
        <v>26</v>
      </c>
      <c r="K153" s="200">
        <v>4090656</v>
      </c>
    </row>
    <row r="154" spans="1:11" x14ac:dyDescent="0.25">
      <c r="B154" s="1">
        <v>7</v>
      </c>
      <c r="C154" t="s">
        <v>983</v>
      </c>
      <c r="D154" t="s">
        <v>642</v>
      </c>
      <c r="E154" t="s">
        <v>656</v>
      </c>
      <c r="F154" s="200">
        <v>16.100000000000001</v>
      </c>
      <c r="H154" s="200" t="s">
        <v>1349</v>
      </c>
      <c r="I154" s="200" t="s">
        <v>509</v>
      </c>
      <c r="J154" t="s">
        <v>1048</v>
      </c>
      <c r="K154" s="200">
        <v>4035593</v>
      </c>
    </row>
    <row r="155" spans="1:11" x14ac:dyDescent="0.25">
      <c r="A155" t="s">
        <v>273</v>
      </c>
      <c r="B155" s="1">
        <v>1</v>
      </c>
      <c r="C155" t="s">
        <v>815</v>
      </c>
      <c r="D155" t="s">
        <v>816</v>
      </c>
      <c r="E155" t="s">
        <v>652</v>
      </c>
      <c r="F155" s="200">
        <v>30.8</v>
      </c>
      <c r="G155" s="200" t="s">
        <v>25</v>
      </c>
      <c r="H155" s="200" t="s">
        <v>1344</v>
      </c>
      <c r="I155" s="200" t="s">
        <v>509</v>
      </c>
      <c r="J155" t="s">
        <v>1054</v>
      </c>
      <c r="K155" s="200">
        <v>4053495</v>
      </c>
    </row>
    <row r="156" spans="1:11" x14ac:dyDescent="0.25">
      <c r="B156" s="1">
        <v>2</v>
      </c>
      <c r="C156" t="s">
        <v>587</v>
      </c>
      <c r="D156" t="s">
        <v>816</v>
      </c>
      <c r="E156" t="s">
        <v>652</v>
      </c>
      <c r="F156" s="200">
        <v>31.1</v>
      </c>
      <c r="H156" s="200" t="s">
        <v>1345</v>
      </c>
      <c r="I156" s="200" t="s">
        <v>509</v>
      </c>
      <c r="J156" t="s">
        <v>1053</v>
      </c>
      <c r="K156" s="200">
        <v>4045578</v>
      </c>
    </row>
    <row r="157" spans="1:11" x14ac:dyDescent="0.25">
      <c r="B157" s="1">
        <v>3</v>
      </c>
      <c r="C157" t="s">
        <v>983</v>
      </c>
      <c r="D157" t="s">
        <v>642</v>
      </c>
      <c r="E157" t="s">
        <v>656</v>
      </c>
      <c r="F157" s="27">
        <v>33</v>
      </c>
      <c r="H157" s="200" t="s">
        <v>1346</v>
      </c>
      <c r="I157" s="200" t="s">
        <v>509</v>
      </c>
      <c r="J157" t="s">
        <v>1048</v>
      </c>
      <c r="K157" s="200">
        <v>4035593</v>
      </c>
    </row>
    <row r="158" spans="1:11" x14ac:dyDescent="0.25">
      <c r="A158" t="s">
        <v>275</v>
      </c>
      <c r="B158" s="1">
        <v>1</v>
      </c>
      <c r="C158" t="s">
        <v>599</v>
      </c>
      <c r="D158" t="s">
        <v>810</v>
      </c>
      <c r="E158" t="s">
        <v>649</v>
      </c>
      <c r="F158" s="200" t="s">
        <v>1268</v>
      </c>
      <c r="H158" s="200" t="s">
        <v>1344</v>
      </c>
      <c r="I158" s="200" t="s">
        <v>509</v>
      </c>
      <c r="J158" t="s">
        <v>673</v>
      </c>
      <c r="K158" s="200">
        <v>4019191</v>
      </c>
    </row>
    <row r="159" spans="1:11" x14ac:dyDescent="0.25">
      <c r="B159" s="1">
        <v>2</v>
      </c>
      <c r="C159" t="s">
        <v>997</v>
      </c>
      <c r="D159" t="s">
        <v>998</v>
      </c>
      <c r="E159" t="s">
        <v>650</v>
      </c>
      <c r="F159" s="200" t="s">
        <v>1269</v>
      </c>
      <c r="H159" s="200" t="s">
        <v>1345</v>
      </c>
      <c r="I159" s="200" t="s">
        <v>26</v>
      </c>
      <c r="J159" t="s">
        <v>26</v>
      </c>
      <c r="K159" s="200">
        <v>4131741</v>
      </c>
    </row>
    <row r="160" spans="1:11" x14ac:dyDescent="0.25">
      <c r="B160" s="1">
        <v>3</v>
      </c>
      <c r="C160" t="s">
        <v>815</v>
      </c>
      <c r="D160" t="s">
        <v>816</v>
      </c>
      <c r="E160" t="s">
        <v>652</v>
      </c>
      <c r="F160" s="200" t="s">
        <v>1270</v>
      </c>
      <c r="H160" s="200" t="s">
        <v>1346</v>
      </c>
      <c r="I160" s="200" t="s">
        <v>509</v>
      </c>
      <c r="J160" t="s">
        <v>1054</v>
      </c>
      <c r="K160" s="200">
        <v>4053495</v>
      </c>
    </row>
    <row r="161" spans="1:11" x14ac:dyDescent="0.25">
      <c r="B161" s="1">
        <v>4</v>
      </c>
      <c r="C161" t="s">
        <v>953</v>
      </c>
      <c r="D161" t="s">
        <v>1001</v>
      </c>
      <c r="E161" t="s">
        <v>736</v>
      </c>
      <c r="F161" s="200" t="s">
        <v>1271</v>
      </c>
      <c r="H161" s="200" t="s">
        <v>1347</v>
      </c>
      <c r="I161" s="200" t="s">
        <v>509</v>
      </c>
      <c r="J161" t="s">
        <v>736</v>
      </c>
      <c r="K161" s="200">
        <v>0</v>
      </c>
    </row>
    <row r="162" spans="1:11" x14ac:dyDescent="0.25">
      <c r="B162" s="1">
        <v>5</v>
      </c>
      <c r="C162" t="s">
        <v>833</v>
      </c>
      <c r="D162" t="s">
        <v>996</v>
      </c>
      <c r="E162" t="s">
        <v>652</v>
      </c>
      <c r="F162" s="200" t="s">
        <v>1272</v>
      </c>
      <c r="H162" s="200" t="s">
        <v>1348</v>
      </c>
      <c r="I162" s="200" t="s">
        <v>509</v>
      </c>
      <c r="J162" t="s">
        <v>1052</v>
      </c>
      <c r="K162" s="200">
        <v>4117423</v>
      </c>
    </row>
    <row r="163" spans="1:11" x14ac:dyDescent="0.25">
      <c r="A163" t="s">
        <v>276</v>
      </c>
      <c r="B163" s="1">
        <v>1</v>
      </c>
      <c r="C163" t="s">
        <v>587</v>
      </c>
      <c r="D163" t="s">
        <v>816</v>
      </c>
      <c r="E163" t="s">
        <v>652</v>
      </c>
      <c r="F163" s="200" t="s">
        <v>1307</v>
      </c>
      <c r="G163" s="200" t="s">
        <v>25</v>
      </c>
      <c r="H163" s="200" t="s">
        <v>1344</v>
      </c>
      <c r="I163" s="200" t="s">
        <v>509</v>
      </c>
      <c r="J163" t="s">
        <v>1053</v>
      </c>
      <c r="K163" s="200">
        <v>4045578</v>
      </c>
    </row>
    <row r="164" spans="1:11" x14ac:dyDescent="0.25">
      <c r="B164" s="1">
        <v>2</v>
      </c>
      <c r="C164" t="s">
        <v>805</v>
      </c>
      <c r="D164" t="s">
        <v>603</v>
      </c>
      <c r="E164" t="s">
        <v>652</v>
      </c>
      <c r="F164" s="200" t="s">
        <v>1308</v>
      </c>
      <c r="H164" s="200" t="s">
        <v>1345</v>
      </c>
      <c r="I164" s="200" t="s">
        <v>509</v>
      </c>
      <c r="J164" t="s">
        <v>1049</v>
      </c>
      <c r="K164" s="200">
        <v>3999445</v>
      </c>
    </row>
    <row r="165" spans="1:11" x14ac:dyDescent="0.25">
      <c r="B165" s="1">
        <v>3</v>
      </c>
      <c r="C165" t="s">
        <v>986</v>
      </c>
      <c r="D165" t="s">
        <v>987</v>
      </c>
      <c r="E165" t="s">
        <v>1203</v>
      </c>
      <c r="F165" s="200" t="s">
        <v>1309</v>
      </c>
      <c r="H165" s="200" t="s">
        <v>1346</v>
      </c>
      <c r="I165" s="200" t="s">
        <v>509</v>
      </c>
      <c r="J165" t="s">
        <v>1050</v>
      </c>
      <c r="K165" s="200">
        <v>0</v>
      </c>
    </row>
    <row r="166" spans="1:11" x14ac:dyDescent="0.25">
      <c r="B166" s="1">
        <v>4</v>
      </c>
      <c r="C166" t="s">
        <v>641</v>
      </c>
      <c r="D166" t="s">
        <v>1002</v>
      </c>
      <c r="E166" t="s">
        <v>653</v>
      </c>
      <c r="F166" s="200" t="s">
        <v>1310</v>
      </c>
      <c r="H166" s="200" t="s">
        <v>1347</v>
      </c>
      <c r="I166" s="200" t="s">
        <v>509</v>
      </c>
      <c r="J166" t="s">
        <v>968</v>
      </c>
      <c r="K166" s="200">
        <v>3987237</v>
      </c>
    </row>
    <row r="167" spans="1:11" x14ac:dyDescent="0.25">
      <c r="B167" s="1">
        <v>5</v>
      </c>
      <c r="C167" t="s">
        <v>806</v>
      </c>
      <c r="D167" t="s">
        <v>807</v>
      </c>
      <c r="E167" t="s">
        <v>650</v>
      </c>
      <c r="F167" s="200" t="s">
        <v>1311</v>
      </c>
      <c r="H167" s="200" t="s">
        <v>1348</v>
      </c>
      <c r="I167" s="200" t="s">
        <v>26</v>
      </c>
      <c r="J167" t="s">
        <v>26</v>
      </c>
      <c r="K167" s="200">
        <v>4011019</v>
      </c>
    </row>
    <row r="168" spans="1:11" x14ac:dyDescent="0.25">
      <c r="B168" s="1">
        <v>6</v>
      </c>
      <c r="C168" t="s">
        <v>630</v>
      </c>
      <c r="D168" t="s">
        <v>988</v>
      </c>
      <c r="E168" t="s">
        <v>840</v>
      </c>
      <c r="F168" s="200" t="s">
        <v>1312</v>
      </c>
      <c r="H168" s="200" t="s">
        <v>1349</v>
      </c>
      <c r="I168" s="200" t="s">
        <v>509</v>
      </c>
      <c r="J168" t="s">
        <v>1051</v>
      </c>
      <c r="K168" s="200">
        <v>4062229</v>
      </c>
    </row>
    <row r="169" spans="1:11" x14ac:dyDescent="0.25">
      <c r="A169" t="s">
        <v>393</v>
      </c>
      <c r="B169" s="1">
        <v>1</v>
      </c>
      <c r="C169" t="s">
        <v>802</v>
      </c>
      <c r="D169" t="s">
        <v>1005</v>
      </c>
      <c r="E169" t="s">
        <v>649</v>
      </c>
      <c r="F169" s="200">
        <v>15.2</v>
      </c>
      <c r="G169" s="200" t="s">
        <v>25</v>
      </c>
      <c r="H169" s="200" t="s">
        <v>1344</v>
      </c>
      <c r="I169" s="200" t="s">
        <v>26</v>
      </c>
      <c r="J169" t="s">
        <v>26</v>
      </c>
      <c r="K169" s="200">
        <v>4132118</v>
      </c>
    </row>
    <row r="170" spans="1:11" x14ac:dyDescent="0.25">
      <c r="A170" t="s">
        <v>138</v>
      </c>
      <c r="B170" s="1">
        <v>1</v>
      </c>
      <c r="C170" t="s">
        <v>983</v>
      </c>
      <c r="D170" t="s">
        <v>642</v>
      </c>
      <c r="E170" t="s">
        <v>656</v>
      </c>
      <c r="F170" s="200">
        <v>3.81</v>
      </c>
      <c r="G170" s="200" t="s">
        <v>25</v>
      </c>
      <c r="H170" s="200" t="s">
        <v>508</v>
      </c>
      <c r="I170" s="200" t="s">
        <v>509</v>
      </c>
      <c r="J170" t="s">
        <v>1048</v>
      </c>
      <c r="K170" s="200">
        <v>4035593</v>
      </c>
    </row>
    <row r="171" spans="1:11" x14ac:dyDescent="0.25">
      <c r="B171" s="1">
        <v>2</v>
      </c>
      <c r="C171" t="s">
        <v>953</v>
      </c>
      <c r="D171" t="s">
        <v>1001</v>
      </c>
      <c r="E171" t="s">
        <v>736</v>
      </c>
      <c r="F171" s="200">
        <v>3.79</v>
      </c>
      <c r="H171" s="200" t="s">
        <v>1344</v>
      </c>
      <c r="I171" s="200" t="s">
        <v>509</v>
      </c>
      <c r="J171" t="s">
        <v>736</v>
      </c>
      <c r="K171" s="200">
        <v>0</v>
      </c>
    </row>
    <row r="172" spans="1:11" x14ac:dyDescent="0.25">
      <c r="B172" s="1">
        <v>3</v>
      </c>
      <c r="C172" t="s">
        <v>599</v>
      </c>
      <c r="D172" t="s">
        <v>810</v>
      </c>
      <c r="E172" t="s">
        <v>649</v>
      </c>
      <c r="F172" s="200">
        <v>3.78</v>
      </c>
      <c r="H172" s="200" t="s">
        <v>1345</v>
      </c>
      <c r="I172" s="200" t="s">
        <v>509</v>
      </c>
      <c r="J172" t="s">
        <v>673</v>
      </c>
      <c r="K172" s="200">
        <v>4019191</v>
      </c>
    </row>
    <row r="173" spans="1:11" x14ac:dyDescent="0.25">
      <c r="B173" s="1">
        <v>4</v>
      </c>
      <c r="C173" t="s">
        <v>643</v>
      </c>
      <c r="D173" t="s">
        <v>984</v>
      </c>
      <c r="E173" t="s">
        <v>734</v>
      </c>
      <c r="F173" s="109">
        <v>3.7</v>
      </c>
      <c r="H173" s="200" t="s">
        <v>1346</v>
      </c>
      <c r="I173" s="200" t="s">
        <v>26</v>
      </c>
      <c r="J173" t="s">
        <v>26</v>
      </c>
      <c r="K173" s="200">
        <v>4090597</v>
      </c>
    </row>
    <row r="174" spans="1:11" x14ac:dyDescent="0.25">
      <c r="B174" s="1">
        <v>5</v>
      </c>
      <c r="C174" t="s">
        <v>815</v>
      </c>
      <c r="D174" t="s">
        <v>816</v>
      </c>
      <c r="E174" t="s">
        <v>652</v>
      </c>
      <c r="F174" s="200">
        <v>3.45</v>
      </c>
      <c r="H174" s="200" t="s">
        <v>1347</v>
      </c>
      <c r="I174" s="200" t="s">
        <v>509</v>
      </c>
      <c r="J174" t="s">
        <v>1054</v>
      </c>
      <c r="K174" s="200">
        <v>4053495</v>
      </c>
    </row>
    <row r="175" spans="1:11" x14ac:dyDescent="0.25">
      <c r="A175" t="s">
        <v>79</v>
      </c>
      <c r="B175" s="1">
        <v>1</v>
      </c>
      <c r="C175" t="s">
        <v>587</v>
      </c>
      <c r="D175" t="s">
        <v>816</v>
      </c>
      <c r="E175" t="s">
        <v>652</v>
      </c>
      <c r="F175" s="109">
        <v>1.3</v>
      </c>
      <c r="G175" s="200" t="s">
        <v>25</v>
      </c>
      <c r="H175" s="200" t="s">
        <v>1352</v>
      </c>
      <c r="I175" s="200" t="s">
        <v>509</v>
      </c>
      <c r="J175" t="s">
        <v>1053</v>
      </c>
      <c r="K175" s="200">
        <v>4045578</v>
      </c>
    </row>
    <row r="176" spans="1:11" x14ac:dyDescent="0.25">
      <c r="B176" s="1">
        <v>2</v>
      </c>
      <c r="C176" t="s">
        <v>630</v>
      </c>
      <c r="D176" t="s">
        <v>988</v>
      </c>
      <c r="E176" t="s">
        <v>840</v>
      </c>
      <c r="F176" s="109">
        <v>1.1000000000000001</v>
      </c>
      <c r="H176" s="200" t="s">
        <v>1345</v>
      </c>
      <c r="I176" s="200" t="s">
        <v>509</v>
      </c>
      <c r="J176" t="s">
        <v>1051</v>
      </c>
      <c r="K176" s="200">
        <v>4062229</v>
      </c>
    </row>
    <row r="177" spans="1:11" x14ac:dyDescent="0.25">
      <c r="A177" t="s">
        <v>133</v>
      </c>
      <c r="B177" s="1">
        <v>1</v>
      </c>
      <c r="C177" t="s">
        <v>989</v>
      </c>
      <c r="D177" t="s">
        <v>1003</v>
      </c>
      <c r="E177" t="s">
        <v>658</v>
      </c>
      <c r="F177" s="200">
        <v>8.06</v>
      </c>
      <c r="G177" s="200" t="s">
        <v>25</v>
      </c>
      <c r="H177" s="200" t="s">
        <v>1344</v>
      </c>
      <c r="I177" s="200" t="s">
        <v>509</v>
      </c>
      <c r="J177" t="s">
        <v>800</v>
      </c>
      <c r="K177" s="200">
        <v>0</v>
      </c>
    </row>
    <row r="178" spans="1:11" x14ac:dyDescent="0.25">
      <c r="B178" s="1">
        <v>2</v>
      </c>
      <c r="C178" t="s">
        <v>806</v>
      </c>
      <c r="D178" t="s">
        <v>985</v>
      </c>
      <c r="E178" t="s">
        <v>1202</v>
      </c>
      <c r="F178" s="200">
        <v>7.92</v>
      </c>
      <c r="H178" s="200" t="s">
        <v>1345</v>
      </c>
      <c r="I178" s="200" t="s">
        <v>509</v>
      </c>
      <c r="J178" t="s">
        <v>793</v>
      </c>
      <c r="K178" s="200">
        <v>0</v>
      </c>
    </row>
    <row r="179" spans="1:11" x14ac:dyDescent="0.25">
      <c r="B179" s="1">
        <v>3</v>
      </c>
      <c r="C179" t="s">
        <v>990</v>
      </c>
      <c r="D179" t="s">
        <v>991</v>
      </c>
      <c r="E179" t="s">
        <v>656</v>
      </c>
      <c r="F179" s="200">
        <v>6.93</v>
      </c>
      <c r="H179" s="200" t="s">
        <v>1346</v>
      </c>
      <c r="I179" s="200" t="s">
        <v>26</v>
      </c>
      <c r="J179" t="s">
        <v>26</v>
      </c>
      <c r="K179" s="200">
        <v>4090656</v>
      </c>
    </row>
    <row r="180" spans="1:11" x14ac:dyDescent="0.25">
      <c r="B180" s="1">
        <v>4</v>
      </c>
      <c r="C180" t="s">
        <v>610</v>
      </c>
      <c r="D180" t="s">
        <v>761</v>
      </c>
      <c r="E180" t="s">
        <v>649</v>
      </c>
      <c r="F180" s="200">
        <v>6.24</v>
      </c>
      <c r="H180" s="200" t="s">
        <v>1347</v>
      </c>
      <c r="I180" s="200" t="s">
        <v>509</v>
      </c>
      <c r="J180" t="s">
        <v>969</v>
      </c>
      <c r="K180" s="200">
        <v>4060718</v>
      </c>
    </row>
    <row r="181" spans="1:11" x14ac:dyDescent="0.25">
      <c r="A181" t="s">
        <v>121</v>
      </c>
      <c r="B181" s="1">
        <v>1</v>
      </c>
      <c r="C181" t="s">
        <v>989</v>
      </c>
      <c r="D181" t="s">
        <v>686</v>
      </c>
      <c r="E181" t="s">
        <v>649</v>
      </c>
      <c r="F181" s="200">
        <v>16.690000000000001</v>
      </c>
      <c r="G181" s="200" t="s">
        <v>25</v>
      </c>
      <c r="H181" s="200" t="s">
        <v>1344</v>
      </c>
      <c r="I181" s="200" t="s">
        <v>509</v>
      </c>
      <c r="J181" t="s">
        <v>965</v>
      </c>
      <c r="K181" s="200">
        <v>4102467</v>
      </c>
    </row>
    <row r="182" spans="1:11" x14ac:dyDescent="0.25">
      <c r="A182" t="s">
        <v>129</v>
      </c>
      <c r="B182" s="1">
        <v>1</v>
      </c>
      <c r="C182" t="s">
        <v>599</v>
      </c>
      <c r="D182" t="s">
        <v>810</v>
      </c>
      <c r="E182" t="s">
        <v>649</v>
      </c>
      <c r="F182" s="200">
        <v>29.19</v>
      </c>
      <c r="G182" s="200" t="s">
        <v>25</v>
      </c>
      <c r="H182" s="200" t="s">
        <v>1344</v>
      </c>
      <c r="I182" s="200" t="s">
        <v>509</v>
      </c>
      <c r="J182" t="s">
        <v>673</v>
      </c>
      <c r="K182" s="200">
        <v>4019191</v>
      </c>
    </row>
    <row r="183" spans="1:11" x14ac:dyDescent="0.25">
      <c r="B183" s="1">
        <v>2</v>
      </c>
      <c r="C183" t="s">
        <v>989</v>
      </c>
      <c r="D183" t="s">
        <v>686</v>
      </c>
      <c r="E183" t="s">
        <v>649</v>
      </c>
      <c r="F183" s="200">
        <v>20.81</v>
      </c>
      <c r="H183" s="200" t="s">
        <v>1345</v>
      </c>
      <c r="I183" s="200" t="s">
        <v>509</v>
      </c>
      <c r="J183" t="s">
        <v>965</v>
      </c>
      <c r="K183" s="200">
        <v>4102467</v>
      </c>
    </row>
    <row r="184" spans="1:11" x14ac:dyDescent="0.25">
      <c r="B184" s="1">
        <v>3</v>
      </c>
      <c r="C184" t="s">
        <v>990</v>
      </c>
      <c r="D184" t="s">
        <v>991</v>
      </c>
      <c r="E184" t="s">
        <v>656</v>
      </c>
      <c r="F184" s="200">
        <v>17.02</v>
      </c>
      <c r="H184" s="200" t="s">
        <v>1346</v>
      </c>
      <c r="I184" s="200" t="s">
        <v>26</v>
      </c>
      <c r="J184" t="s">
        <v>26</v>
      </c>
      <c r="K184" s="200">
        <v>4090656</v>
      </c>
    </row>
    <row r="186" spans="1:11" x14ac:dyDescent="0.25">
      <c r="A186" t="s">
        <v>886</v>
      </c>
    </row>
    <row r="187" spans="1:11" x14ac:dyDescent="0.25">
      <c r="A187" t="s">
        <v>142</v>
      </c>
    </row>
    <row r="189" spans="1:11" x14ac:dyDescent="0.25">
      <c r="A189" t="s">
        <v>51</v>
      </c>
      <c r="B189" s="1" t="s">
        <v>52</v>
      </c>
      <c r="C189" t="s">
        <v>53</v>
      </c>
      <c r="D189" t="s">
        <v>2</v>
      </c>
      <c r="E189" t="s">
        <v>54</v>
      </c>
      <c r="F189" s="200" t="s">
        <v>55</v>
      </c>
      <c r="G189" s="200" t="s">
        <v>56</v>
      </c>
      <c r="H189" s="200" t="s">
        <v>511</v>
      </c>
      <c r="I189" s="200" t="s">
        <v>516</v>
      </c>
      <c r="J189" s="201" t="s">
        <v>515</v>
      </c>
      <c r="K189" s="200" t="s">
        <v>57</v>
      </c>
    </row>
    <row r="190" spans="1:11" x14ac:dyDescent="0.25">
      <c r="A190" t="s">
        <v>59</v>
      </c>
      <c r="B190" s="1">
        <v>1</v>
      </c>
      <c r="C190" t="s">
        <v>680</v>
      </c>
      <c r="D190" t="s">
        <v>681</v>
      </c>
      <c r="E190" t="s">
        <v>649</v>
      </c>
      <c r="F190" s="200">
        <v>12.7</v>
      </c>
      <c r="G190" s="200" t="s">
        <v>25</v>
      </c>
      <c r="K190" s="200">
        <v>2832364</v>
      </c>
    </row>
    <row r="191" spans="1:11" x14ac:dyDescent="0.25">
      <c r="B191" s="1">
        <v>2</v>
      </c>
      <c r="C191" t="s">
        <v>679</v>
      </c>
      <c r="D191" t="s">
        <v>402</v>
      </c>
      <c r="E191" t="s">
        <v>649</v>
      </c>
      <c r="F191" s="200">
        <v>13.4</v>
      </c>
      <c r="K191" s="200">
        <v>2943785</v>
      </c>
    </row>
    <row r="192" spans="1:11" x14ac:dyDescent="0.25">
      <c r="B192" s="1">
        <v>3</v>
      </c>
      <c r="C192" t="s">
        <v>704</v>
      </c>
      <c r="D192" t="s">
        <v>588</v>
      </c>
      <c r="E192" t="s">
        <v>649</v>
      </c>
      <c r="F192" s="200">
        <v>13.7</v>
      </c>
      <c r="K192" s="200">
        <v>3664084</v>
      </c>
    </row>
    <row r="193" spans="1:11" x14ac:dyDescent="0.25">
      <c r="B193" s="1">
        <v>4</v>
      </c>
      <c r="C193" t="s">
        <v>675</v>
      </c>
      <c r="D193" t="s">
        <v>676</v>
      </c>
      <c r="E193" t="s">
        <v>649</v>
      </c>
      <c r="F193" s="27">
        <v>14</v>
      </c>
      <c r="K193" s="200">
        <v>4001655</v>
      </c>
    </row>
    <row r="194" spans="1:11" x14ac:dyDescent="0.25">
      <c r="B194" s="1">
        <v>5</v>
      </c>
      <c r="C194" t="s">
        <v>782</v>
      </c>
      <c r="D194" t="s">
        <v>890</v>
      </c>
      <c r="E194" t="s">
        <v>649</v>
      </c>
      <c r="F194" s="200">
        <v>16.399999999999999</v>
      </c>
      <c r="K194" s="200">
        <v>2713119</v>
      </c>
    </row>
    <row r="195" spans="1:11" x14ac:dyDescent="0.25">
      <c r="A195" t="s">
        <v>273</v>
      </c>
      <c r="B195" s="1">
        <v>1</v>
      </c>
      <c r="C195" t="s">
        <v>704</v>
      </c>
      <c r="D195" t="s">
        <v>588</v>
      </c>
      <c r="E195" t="s">
        <v>649</v>
      </c>
      <c r="F195" s="200">
        <v>28.4</v>
      </c>
      <c r="G195" s="200" t="s">
        <v>25</v>
      </c>
      <c r="K195" s="200">
        <v>3664084</v>
      </c>
    </row>
    <row r="196" spans="1:11" x14ac:dyDescent="0.25">
      <c r="B196" s="1">
        <v>2</v>
      </c>
      <c r="C196" t="s">
        <v>891</v>
      </c>
      <c r="D196" t="s">
        <v>892</v>
      </c>
      <c r="E196" t="s">
        <v>649</v>
      </c>
      <c r="F196" s="200">
        <v>28.5</v>
      </c>
      <c r="K196" s="200">
        <v>3006601</v>
      </c>
    </row>
    <row r="197" spans="1:11" x14ac:dyDescent="0.25">
      <c r="B197" s="1">
        <v>3</v>
      </c>
      <c r="C197" t="s">
        <v>675</v>
      </c>
      <c r="D197" t="s">
        <v>676</v>
      </c>
      <c r="E197" t="s">
        <v>649</v>
      </c>
      <c r="F197" s="27">
        <v>29</v>
      </c>
      <c r="K197" s="200">
        <v>4001655</v>
      </c>
    </row>
    <row r="198" spans="1:11" x14ac:dyDescent="0.25">
      <c r="B198" s="1">
        <v>4</v>
      </c>
      <c r="C198" t="s">
        <v>782</v>
      </c>
      <c r="D198" t="s">
        <v>890</v>
      </c>
      <c r="E198" t="s">
        <v>649</v>
      </c>
      <c r="F198" s="27">
        <v>34</v>
      </c>
      <c r="K198" s="200">
        <v>2713119</v>
      </c>
    </row>
    <row r="199" spans="1:11" x14ac:dyDescent="0.25">
      <c r="A199" t="s">
        <v>389</v>
      </c>
      <c r="B199" s="1">
        <v>1</v>
      </c>
      <c r="C199" t="s">
        <v>891</v>
      </c>
      <c r="D199" t="s">
        <v>892</v>
      </c>
      <c r="E199" t="s">
        <v>649</v>
      </c>
      <c r="F199" s="200">
        <v>65.3</v>
      </c>
      <c r="K199" s="200">
        <v>3006601</v>
      </c>
    </row>
    <row r="200" spans="1:11" x14ac:dyDescent="0.25">
      <c r="A200" t="s">
        <v>275</v>
      </c>
      <c r="B200" s="1">
        <v>1</v>
      </c>
      <c r="C200" t="s">
        <v>750</v>
      </c>
      <c r="D200" t="s">
        <v>709</v>
      </c>
      <c r="E200" t="s">
        <v>649</v>
      </c>
      <c r="F200" s="200" t="s">
        <v>1280</v>
      </c>
      <c r="K200" s="200">
        <v>2918258</v>
      </c>
    </row>
    <row r="201" spans="1:11" x14ac:dyDescent="0.25">
      <c r="A201" t="s">
        <v>276</v>
      </c>
      <c r="B201" s="1">
        <v>1</v>
      </c>
      <c r="C201" t="s">
        <v>750</v>
      </c>
      <c r="D201" t="s">
        <v>709</v>
      </c>
      <c r="E201" t="s">
        <v>649</v>
      </c>
      <c r="F201" s="200" t="s">
        <v>1322</v>
      </c>
      <c r="K201" s="200">
        <v>2918258</v>
      </c>
    </row>
    <row r="202" spans="1:11" x14ac:dyDescent="0.25">
      <c r="A202" t="s">
        <v>277</v>
      </c>
      <c r="B202" s="1">
        <v>1</v>
      </c>
      <c r="C202" t="s">
        <v>750</v>
      </c>
      <c r="D202" t="s">
        <v>709</v>
      </c>
      <c r="E202" t="s">
        <v>649</v>
      </c>
      <c r="F202" s="200" t="s">
        <v>1250</v>
      </c>
      <c r="K202" s="200">
        <v>2918258</v>
      </c>
    </row>
    <row r="203" spans="1:11" x14ac:dyDescent="0.25">
      <c r="A203" t="s">
        <v>138</v>
      </c>
      <c r="B203" s="1">
        <v>1</v>
      </c>
      <c r="C203" t="s">
        <v>679</v>
      </c>
      <c r="D203" t="s">
        <v>402</v>
      </c>
      <c r="E203" t="s">
        <v>649</v>
      </c>
      <c r="F203" s="200">
        <v>5.04</v>
      </c>
      <c r="G203" s="200" t="s">
        <v>25</v>
      </c>
      <c r="K203" s="200">
        <v>2943785</v>
      </c>
    </row>
    <row r="204" spans="1:11" x14ac:dyDescent="0.25">
      <c r="A204" t="s">
        <v>81</v>
      </c>
      <c r="B204" s="1">
        <v>1</v>
      </c>
      <c r="C204" t="s">
        <v>679</v>
      </c>
      <c r="D204" t="s">
        <v>402</v>
      </c>
      <c r="E204" t="s">
        <v>649</v>
      </c>
      <c r="F204" s="200">
        <v>10.32</v>
      </c>
      <c r="G204" s="200" t="s">
        <v>25</v>
      </c>
      <c r="K204" s="200">
        <v>2943785</v>
      </c>
    </row>
    <row r="205" spans="1:11" x14ac:dyDescent="0.25">
      <c r="A205" t="s">
        <v>133</v>
      </c>
      <c r="B205" s="1">
        <v>1</v>
      </c>
      <c r="C205" t="s">
        <v>714</v>
      </c>
      <c r="D205" t="s">
        <v>400</v>
      </c>
      <c r="E205" t="s">
        <v>791</v>
      </c>
      <c r="F205" s="200">
        <v>8.4499999999999993</v>
      </c>
      <c r="G205" s="200" t="s">
        <v>25</v>
      </c>
      <c r="K205" s="200">
        <v>3558341</v>
      </c>
    </row>
    <row r="206" spans="1:11" x14ac:dyDescent="0.25">
      <c r="A206" t="s">
        <v>121</v>
      </c>
      <c r="B206" s="1">
        <v>1</v>
      </c>
      <c r="C206" t="s">
        <v>714</v>
      </c>
      <c r="D206" t="s">
        <v>400</v>
      </c>
      <c r="E206" t="s">
        <v>791</v>
      </c>
      <c r="F206" s="200">
        <v>32.36</v>
      </c>
      <c r="G206" s="200" t="s">
        <v>25</v>
      </c>
      <c r="K206" s="200">
        <v>3558341</v>
      </c>
    </row>
    <row r="207" spans="1:11" x14ac:dyDescent="0.25">
      <c r="A207" t="s">
        <v>125</v>
      </c>
      <c r="B207" s="1">
        <v>1</v>
      </c>
      <c r="C207" t="s">
        <v>714</v>
      </c>
      <c r="D207" t="s">
        <v>400</v>
      </c>
      <c r="E207" t="s">
        <v>791</v>
      </c>
      <c r="F207" s="200">
        <v>35.24</v>
      </c>
      <c r="G207" s="200" t="s">
        <v>25</v>
      </c>
      <c r="K207" s="200">
        <v>3558341</v>
      </c>
    </row>
    <row r="209" spans="1:11" x14ac:dyDescent="0.25">
      <c r="A209" t="s">
        <v>886</v>
      </c>
    </row>
    <row r="210" spans="1:11" x14ac:dyDescent="0.25">
      <c r="A210" t="s">
        <v>190</v>
      </c>
    </row>
    <row r="212" spans="1:11" x14ac:dyDescent="0.25">
      <c r="A212" t="s">
        <v>51</v>
      </c>
      <c r="B212" s="1" t="s">
        <v>52</v>
      </c>
      <c r="C212" t="s">
        <v>53</v>
      </c>
      <c r="D212" t="s">
        <v>2</v>
      </c>
      <c r="E212" t="s">
        <v>54</v>
      </c>
      <c r="F212" s="200" t="s">
        <v>55</v>
      </c>
      <c r="G212" s="200" t="s">
        <v>56</v>
      </c>
      <c r="H212" s="200" t="s">
        <v>511</v>
      </c>
      <c r="I212" s="200" t="s">
        <v>515</v>
      </c>
      <c r="J212" s="201" t="s">
        <v>515</v>
      </c>
      <c r="K212" s="200" t="s">
        <v>57</v>
      </c>
    </row>
    <row r="213" spans="1:11" x14ac:dyDescent="0.25">
      <c r="A213" t="s">
        <v>59</v>
      </c>
      <c r="B213" s="1">
        <v>1</v>
      </c>
      <c r="C213" t="s">
        <v>724</v>
      </c>
      <c r="D213" t="s">
        <v>725</v>
      </c>
      <c r="E213" t="s">
        <v>656</v>
      </c>
      <c r="F213" s="200">
        <v>13.6</v>
      </c>
      <c r="G213" s="200" t="s">
        <v>25</v>
      </c>
      <c r="H213" s="200" t="s">
        <v>1344</v>
      </c>
      <c r="I213" s="200" t="s">
        <v>509</v>
      </c>
      <c r="J213" t="s">
        <v>977</v>
      </c>
      <c r="K213" s="200">
        <v>3618488</v>
      </c>
    </row>
    <row r="214" spans="1:11" x14ac:dyDescent="0.25">
      <c r="A214" t="s">
        <v>389</v>
      </c>
      <c r="B214" s="1">
        <v>1</v>
      </c>
      <c r="C214" t="s">
        <v>726</v>
      </c>
      <c r="D214" t="s">
        <v>517</v>
      </c>
      <c r="E214" t="s">
        <v>649</v>
      </c>
      <c r="F214" s="200">
        <v>59.2</v>
      </c>
      <c r="H214" s="200" t="s">
        <v>1344</v>
      </c>
      <c r="I214" s="200" t="s">
        <v>26</v>
      </c>
      <c r="J214" t="s">
        <v>26</v>
      </c>
      <c r="K214" s="200">
        <v>3658629</v>
      </c>
    </row>
    <row r="215" spans="1:11" x14ac:dyDescent="0.25">
      <c r="B215" s="1">
        <v>2</v>
      </c>
      <c r="C215" t="s">
        <v>770</v>
      </c>
      <c r="D215" t="s">
        <v>951</v>
      </c>
      <c r="E215" t="s">
        <v>650</v>
      </c>
      <c r="F215" s="27">
        <v>63</v>
      </c>
      <c r="H215" s="200" t="s">
        <v>1345</v>
      </c>
      <c r="I215" s="200" t="s">
        <v>25</v>
      </c>
      <c r="J215" t="s">
        <v>26</v>
      </c>
      <c r="K215" s="200">
        <v>3774963</v>
      </c>
    </row>
    <row r="216" spans="1:11" x14ac:dyDescent="0.25">
      <c r="B216" s="1">
        <v>3</v>
      </c>
      <c r="C216" t="s">
        <v>944</v>
      </c>
      <c r="D216" t="s">
        <v>949</v>
      </c>
      <c r="E216" t="s">
        <v>649</v>
      </c>
      <c r="F216" s="27">
        <v>69</v>
      </c>
      <c r="H216" s="200" t="s">
        <v>1346</v>
      </c>
      <c r="I216" s="200" t="s">
        <v>509</v>
      </c>
      <c r="J216" t="s">
        <v>26</v>
      </c>
      <c r="K216" s="200">
        <v>3977781</v>
      </c>
    </row>
    <row r="217" spans="1:11" x14ac:dyDescent="0.25">
      <c r="A217" t="s">
        <v>275</v>
      </c>
      <c r="B217" s="1">
        <v>1</v>
      </c>
      <c r="C217" t="s">
        <v>944</v>
      </c>
      <c r="D217" t="s">
        <v>949</v>
      </c>
      <c r="E217" t="s">
        <v>649</v>
      </c>
      <c r="F217" s="200" t="s">
        <v>1278</v>
      </c>
      <c r="H217" s="200" t="s">
        <v>1344</v>
      </c>
      <c r="I217" s="200" t="s">
        <v>509</v>
      </c>
      <c r="J217" t="s">
        <v>26</v>
      </c>
      <c r="K217" s="200">
        <v>3977781</v>
      </c>
    </row>
    <row r="218" spans="1:11" x14ac:dyDescent="0.25">
      <c r="B218" s="1">
        <v>2</v>
      </c>
      <c r="C218" t="s">
        <v>950</v>
      </c>
      <c r="D218" t="s">
        <v>693</v>
      </c>
      <c r="E218" t="s">
        <v>654</v>
      </c>
      <c r="F218" s="200" t="s">
        <v>1279</v>
      </c>
      <c r="H218" s="200" t="s">
        <v>1345</v>
      </c>
      <c r="I218" s="200" t="s">
        <v>25</v>
      </c>
      <c r="J218" t="s">
        <v>26</v>
      </c>
      <c r="K218" s="200">
        <v>0</v>
      </c>
    </row>
    <row r="219" spans="1:11" x14ac:dyDescent="0.25">
      <c r="A219" t="s">
        <v>276</v>
      </c>
      <c r="B219" s="1">
        <v>1</v>
      </c>
      <c r="C219" t="s">
        <v>703</v>
      </c>
      <c r="D219" t="s">
        <v>789</v>
      </c>
      <c r="E219" t="s">
        <v>791</v>
      </c>
      <c r="F219" s="200" t="s">
        <v>1313</v>
      </c>
      <c r="H219" s="200" t="s">
        <v>1344</v>
      </c>
      <c r="I219" s="200" t="s">
        <v>26</v>
      </c>
      <c r="J219" t="s">
        <v>26</v>
      </c>
      <c r="K219" s="200">
        <v>3672570</v>
      </c>
    </row>
    <row r="220" spans="1:11" x14ac:dyDescent="0.25">
      <c r="B220" s="1">
        <v>2</v>
      </c>
      <c r="C220" t="s">
        <v>689</v>
      </c>
      <c r="D220" t="s">
        <v>723</v>
      </c>
      <c r="E220" t="s">
        <v>653</v>
      </c>
      <c r="F220" s="200" t="s">
        <v>1314</v>
      </c>
      <c r="H220" s="200" t="s">
        <v>1345</v>
      </c>
      <c r="I220" s="200" t="s">
        <v>509</v>
      </c>
      <c r="J220" t="s">
        <v>976</v>
      </c>
      <c r="K220" s="200">
        <v>3376307</v>
      </c>
    </row>
    <row r="221" spans="1:11" x14ac:dyDescent="0.25">
      <c r="B221" s="1">
        <v>3</v>
      </c>
      <c r="C221" t="s">
        <v>730</v>
      </c>
      <c r="D221" t="s">
        <v>731</v>
      </c>
      <c r="E221" t="s">
        <v>649</v>
      </c>
      <c r="F221" s="200" t="s">
        <v>1315</v>
      </c>
      <c r="H221" s="200" t="s">
        <v>1346</v>
      </c>
      <c r="I221" s="200" t="s">
        <v>509</v>
      </c>
      <c r="J221" t="s">
        <v>801</v>
      </c>
      <c r="K221" s="200">
        <v>3249910</v>
      </c>
    </row>
    <row r="222" spans="1:11" x14ac:dyDescent="0.25">
      <c r="B222" s="1">
        <v>4</v>
      </c>
      <c r="C222" t="s">
        <v>708</v>
      </c>
      <c r="D222" t="s">
        <v>646</v>
      </c>
      <c r="E222" t="s">
        <v>650</v>
      </c>
      <c r="F222" s="200" t="s">
        <v>1316</v>
      </c>
      <c r="H222" s="200" t="s">
        <v>1347</v>
      </c>
      <c r="I222" s="200" t="s">
        <v>509</v>
      </c>
      <c r="J222" t="s">
        <v>979</v>
      </c>
      <c r="K222" s="200">
        <v>4000077</v>
      </c>
    </row>
    <row r="223" spans="1:11" x14ac:dyDescent="0.25">
      <c r="A223" t="s">
        <v>138</v>
      </c>
      <c r="B223" s="1">
        <v>1</v>
      </c>
      <c r="C223" t="s">
        <v>724</v>
      </c>
      <c r="D223" t="s">
        <v>725</v>
      </c>
      <c r="E223" t="s">
        <v>656</v>
      </c>
      <c r="F223" s="200">
        <v>3.86</v>
      </c>
      <c r="G223" s="200" t="s">
        <v>25</v>
      </c>
      <c r="H223" s="200" t="s">
        <v>1344</v>
      </c>
      <c r="I223" s="200" t="s">
        <v>509</v>
      </c>
      <c r="J223" t="s">
        <v>977</v>
      </c>
      <c r="K223" s="200">
        <v>3618488</v>
      </c>
    </row>
    <row r="224" spans="1:11" x14ac:dyDescent="0.25">
      <c r="A224" t="s">
        <v>81</v>
      </c>
      <c r="B224" s="1">
        <v>1</v>
      </c>
      <c r="C224" t="s">
        <v>685</v>
      </c>
      <c r="D224" t="s">
        <v>788</v>
      </c>
      <c r="E224" t="s">
        <v>657</v>
      </c>
      <c r="F224" s="200">
        <v>8.9499999999999993</v>
      </c>
      <c r="G224" s="200" t="s">
        <v>25</v>
      </c>
      <c r="H224" s="200" t="s">
        <v>1344</v>
      </c>
      <c r="I224" s="200" t="s">
        <v>509</v>
      </c>
      <c r="J224" t="s">
        <v>739</v>
      </c>
      <c r="K224" s="200">
        <v>3941878</v>
      </c>
    </row>
    <row r="225" spans="1:11" x14ac:dyDescent="0.25">
      <c r="A225" t="s">
        <v>133</v>
      </c>
      <c r="B225" s="1">
        <v>1</v>
      </c>
      <c r="C225" t="s">
        <v>786</v>
      </c>
      <c r="D225" t="s">
        <v>787</v>
      </c>
      <c r="E225" t="s">
        <v>790</v>
      </c>
      <c r="F225" s="200">
        <v>11.03</v>
      </c>
      <c r="G225" s="200" t="s">
        <v>25</v>
      </c>
      <c r="H225" s="200" t="s">
        <v>1344</v>
      </c>
      <c r="I225" s="200" t="s">
        <v>509</v>
      </c>
      <c r="J225" t="s">
        <v>968</v>
      </c>
      <c r="K225" s="200">
        <v>3835620</v>
      </c>
    </row>
    <row r="226" spans="1:11" x14ac:dyDescent="0.25">
      <c r="B226" s="1">
        <v>2</v>
      </c>
      <c r="C226" t="s">
        <v>724</v>
      </c>
      <c r="D226" t="s">
        <v>725</v>
      </c>
      <c r="E226" t="s">
        <v>656</v>
      </c>
      <c r="F226" s="200">
        <v>9.2200000000000006</v>
      </c>
      <c r="H226" s="200" t="s">
        <v>1345</v>
      </c>
      <c r="I226" s="200" t="s">
        <v>509</v>
      </c>
      <c r="J226" t="s">
        <v>977</v>
      </c>
      <c r="K226" s="200">
        <v>3618488</v>
      </c>
    </row>
    <row r="227" spans="1:11" x14ac:dyDescent="0.25">
      <c r="A227" t="s">
        <v>129</v>
      </c>
      <c r="B227" s="1">
        <v>1</v>
      </c>
      <c r="C227" t="s">
        <v>728</v>
      </c>
      <c r="D227" t="s">
        <v>729</v>
      </c>
      <c r="E227" t="s">
        <v>650</v>
      </c>
      <c r="F227" s="200">
        <v>34.799999999999997</v>
      </c>
      <c r="G227" s="200" t="s">
        <v>25</v>
      </c>
      <c r="H227" s="200" t="s">
        <v>1344</v>
      </c>
      <c r="I227" s="200" t="s">
        <v>509</v>
      </c>
      <c r="J227" t="s">
        <v>658</v>
      </c>
      <c r="K227" s="200">
        <v>3793256</v>
      </c>
    </row>
    <row r="229" spans="1:11" x14ac:dyDescent="0.25">
      <c r="B229" s="1" t="s">
        <v>748</v>
      </c>
    </row>
    <row r="230" spans="1:11" x14ac:dyDescent="0.25">
      <c r="B230" s="1" t="s">
        <v>237</v>
      </c>
    </row>
    <row r="232" spans="1:11" x14ac:dyDescent="0.25">
      <c r="A232" t="s">
        <v>51</v>
      </c>
      <c r="B232" s="1" t="s">
        <v>52</v>
      </c>
      <c r="C232" t="s">
        <v>53</v>
      </c>
      <c r="D232" t="s">
        <v>2</v>
      </c>
      <c r="E232" t="s">
        <v>54</v>
      </c>
      <c r="F232" s="200" t="s">
        <v>55</v>
      </c>
      <c r="G232" s="200" t="s">
        <v>56</v>
      </c>
      <c r="K232" s="200" t="s">
        <v>57</v>
      </c>
    </row>
    <row r="233" spans="1:11" x14ac:dyDescent="0.25">
      <c r="A233" t="s">
        <v>59</v>
      </c>
      <c r="B233" s="1">
        <v>1</v>
      </c>
      <c r="C233" t="s">
        <v>711</v>
      </c>
      <c r="D233" t="s">
        <v>712</v>
      </c>
      <c r="E233" t="s">
        <v>666</v>
      </c>
      <c r="F233" s="200">
        <v>13.4</v>
      </c>
      <c r="G233" s="200" t="s">
        <v>25</v>
      </c>
      <c r="H233" s="200" t="s">
        <v>1344</v>
      </c>
      <c r="I233" s="200" t="s">
        <v>509</v>
      </c>
      <c r="J233" t="s">
        <v>666</v>
      </c>
      <c r="K233" s="200">
        <v>3940086</v>
      </c>
    </row>
    <row r="234" spans="1:11" x14ac:dyDescent="0.25">
      <c r="B234" s="1">
        <v>2</v>
      </c>
      <c r="C234" t="s">
        <v>909</v>
      </c>
      <c r="D234" t="s">
        <v>765</v>
      </c>
      <c r="E234" t="s">
        <v>649</v>
      </c>
      <c r="F234" s="200">
        <v>13.5</v>
      </c>
      <c r="H234" s="200" t="s">
        <v>1345</v>
      </c>
      <c r="I234" s="200" t="s">
        <v>509</v>
      </c>
      <c r="J234" t="s">
        <v>957</v>
      </c>
      <c r="K234" s="200">
        <v>4016013</v>
      </c>
    </row>
    <row r="235" spans="1:11" x14ac:dyDescent="0.25">
      <c r="B235" s="1">
        <v>3</v>
      </c>
      <c r="C235" t="s">
        <v>942</v>
      </c>
      <c r="D235" t="s">
        <v>943</v>
      </c>
      <c r="E235" t="s">
        <v>970</v>
      </c>
      <c r="F235" s="200">
        <v>14.3</v>
      </c>
      <c r="H235" s="200" t="s">
        <v>1346</v>
      </c>
      <c r="I235" s="200" t="s">
        <v>509</v>
      </c>
      <c r="J235" t="s">
        <v>671</v>
      </c>
      <c r="K235" s="200">
        <v>0</v>
      </c>
    </row>
    <row r="236" spans="1:11" x14ac:dyDescent="0.25">
      <c r="A236" t="s">
        <v>273</v>
      </c>
      <c r="B236" s="1">
        <v>1</v>
      </c>
      <c r="C236" t="s">
        <v>758</v>
      </c>
      <c r="D236" t="s">
        <v>941</v>
      </c>
      <c r="E236" t="s">
        <v>657</v>
      </c>
      <c r="F236" s="200">
        <v>26.7</v>
      </c>
      <c r="G236" s="200" t="s">
        <v>25</v>
      </c>
      <c r="H236" s="200" t="s">
        <v>1344</v>
      </c>
      <c r="I236" s="200" t="s">
        <v>509</v>
      </c>
      <c r="J236" t="s">
        <v>661</v>
      </c>
      <c r="K236" s="200">
        <v>4035707</v>
      </c>
    </row>
    <row r="237" spans="1:11" x14ac:dyDescent="0.25">
      <c r="B237" s="1">
        <v>2</v>
      </c>
      <c r="C237" t="s">
        <v>944</v>
      </c>
      <c r="D237" t="s">
        <v>945</v>
      </c>
      <c r="E237" t="s">
        <v>956</v>
      </c>
      <c r="F237" s="200">
        <v>27.7</v>
      </c>
      <c r="H237" s="200" t="s">
        <v>1345</v>
      </c>
      <c r="I237" s="200" t="s">
        <v>509</v>
      </c>
      <c r="J237" t="s">
        <v>974</v>
      </c>
      <c r="K237" s="200">
        <v>3994422</v>
      </c>
    </row>
    <row r="238" spans="1:11" x14ac:dyDescent="0.25">
      <c r="B238" s="1">
        <v>3</v>
      </c>
      <c r="C238" t="s">
        <v>909</v>
      </c>
      <c r="D238" t="s">
        <v>765</v>
      </c>
      <c r="E238" t="s">
        <v>649</v>
      </c>
      <c r="F238" s="200">
        <v>28.1</v>
      </c>
      <c r="H238" s="200" t="s">
        <v>1346</v>
      </c>
      <c r="I238" s="200" t="s">
        <v>509</v>
      </c>
      <c r="J238" t="s">
        <v>957</v>
      </c>
      <c r="K238" s="200">
        <v>4016013</v>
      </c>
    </row>
    <row r="239" spans="1:11" x14ac:dyDescent="0.25">
      <c r="A239" t="s">
        <v>274</v>
      </c>
      <c r="B239" s="1">
        <v>1</v>
      </c>
      <c r="C239" t="s">
        <v>758</v>
      </c>
      <c r="D239" t="s">
        <v>941</v>
      </c>
      <c r="E239" t="s">
        <v>657</v>
      </c>
      <c r="F239" s="200">
        <v>43.5</v>
      </c>
      <c r="G239" s="200" t="s">
        <v>25</v>
      </c>
      <c r="H239" s="200" t="s">
        <v>1344</v>
      </c>
      <c r="I239" s="200" t="s">
        <v>509</v>
      </c>
      <c r="J239" t="s">
        <v>661</v>
      </c>
      <c r="K239" s="200">
        <v>4035707</v>
      </c>
    </row>
    <row r="240" spans="1:11" x14ac:dyDescent="0.25">
      <c r="B240" s="1">
        <v>2</v>
      </c>
      <c r="C240" t="s">
        <v>702</v>
      </c>
      <c r="D240" t="s">
        <v>785</v>
      </c>
      <c r="E240" t="s">
        <v>649</v>
      </c>
      <c r="F240" s="200">
        <v>44.5</v>
      </c>
      <c r="H240" s="200" t="s">
        <v>1345</v>
      </c>
      <c r="I240" s="200" t="s">
        <v>26</v>
      </c>
      <c r="J240" t="s">
        <v>26</v>
      </c>
      <c r="K240" s="200">
        <v>3903880</v>
      </c>
    </row>
    <row r="241" spans="1:11" x14ac:dyDescent="0.25">
      <c r="B241" s="1">
        <v>3</v>
      </c>
      <c r="C241" t="s">
        <v>593</v>
      </c>
      <c r="D241" t="s">
        <v>940</v>
      </c>
      <c r="E241" t="s">
        <v>649</v>
      </c>
      <c r="F241" s="200">
        <v>45.4</v>
      </c>
      <c r="H241" s="200" t="s">
        <v>1346</v>
      </c>
      <c r="I241" s="200" t="s">
        <v>26</v>
      </c>
      <c r="J241" t="s">
        <v>26</v>
      </c>
      <c r="K241" s="200">
        <v>4019322</v>
      </c>
    </row>
    <row r="242" spans="1:11" x14ac:dyDescent="0.25">
      <c r="B242" s="1">
        <v>4</v>
      </c>
      <c r="C242" t="s">
        <v>707</v>
      </c>
      <c r="D242" t="s">
        <v>946</v>
      </c>
      <c r="E242" t="s">
        <v>673</v>
      </c>
      <c r="F242" s="200">
        <v>46.8</v>
      </c>
      <c r="H242" s="200" t="s">
        <v>1347</v>
      </c>
      <c r="I242" s="200" t="s">
        <v>509</v>
      </c>
      <c r="J242" t="s">
        <v>797</v>
      </c>
      <c r="K242" s="200">
        <v>0</v>
      </c>
    </row>
    <row r="243" spans="1:11" x14ac:dyDescent="0.25">
      <c r="A243" t="s">
        <v>275</v>
      </c>
      <c r="B243" s="1">
        <v>1</v>
      </c>
      <c r="C243" t="s">
        <v>715</v>
      </c>
      <c r="D243" t="s">
        <v>640</v>
      </c>
      <c r="E243" t="s">
        <v>652</v>
      </c>
      <c r="F243" s="200" t="s">
        <v>1273</v>
      </c>
      <c r="H243" s="200" t="s">
        <v>1344</v>
      </c>
      <c r="I243" s="200" t="s">
        <v>509</v>
      </c>
      <c r="J243" t="s">
        <v>658</v>
      </c>
      <c r="K243" s="200">
        <v>3793260</v>
      </c>
    </row>
    <row r="244" spans="1:11" x14ac:dyDescent="0.25">
      <c r="B244" s="1">
        <v>2</v>
      </c>
      <c r="C244" t="s">
        <v>702</v>
      </c>
      <c r="D244" t="s">
        <v>785</v>
      </c>
      <c r="E244" t="s">
        <v>649</v>
      </c>
      <c r="F244" s="200" t="s">
        <v>1274</v>
      </c>
      <c r="H244" s="200" t="s">
        <v>1345</v>
      </c>
      <c r="I244" s="200" t="s">
        <v>26</v>
      </c>
      <c r="J244" t="s">
        <v>26</v>
      </c>
      <c r="K244" s="200">
        <v>3903880</v>
      </c>
    </row>
    <row r="245" spans="1:11" x14ac:dyDescent="0.25">
      <c r="B245" s="1">
        <v>3</v>
      </c>
      <c r="C245" t="s">
        <v>704</v>
      </c>
      <c r="D245" t="s">
        <v>626</v>
      </c>
      <c r="E245" t="s">
        <v>650</v>
      </c>
      <c r="F245" s="200" t="s">
        <v>1275</v>
      </c>
      <c r="H245" s="200" t="s">
        <v>1346</v>
      </c>
      <c r="I245" s="200" t="s">
        <v>509</v>
      </c>
      <c r="J245" t="s">
        <v>975</v>
      </c>
      <c r="K245" s="200">
        <v>3793258</v>
      </c>
    </row>
    <row r="246" spans="1:11" x14ac:dyDescent="0.25">
      <c r="B246" s="1">
        <v>4</v>
      </c>
      <c r="C246" t="s">
        <v>705</v>
      </c>
      <c r="D246" t="s">
        <v>716</v>
      </c>
      <c r="E246" t="s">
        <v>652</v>
      </c>
      <c r="F246" s="200" t="s">
        <v>1276</v>
      </c>
      <c r="H246" s="200" t="s">
        <v>1347</v>
      </c>
      <c r="I246" s="200" t="s">
        <v>509</v>
      </c>
      <c r="J246" t="s">
        <v>972</v>
      </c>
      <c r="K246" s="200">
        <v>3983611</v>
      </c>
    </row>
    <row r="247" spans="1:11" x14ac:dyDescent="0.25">
      <c r="B247" s="1">
        <v>5</v>
      </c>
      <c r="C247" t="s">
        <v>719</v>
      </c>
      <c r="D247" t="s">
        <v>761</v>
      </c>
      <c r="E247" t="s">
        <v>649</v>
      </c>
      <c r="F247" s="200" t="s">
        <v>1277</v>
      </c>
      <c r="H247" s="200" t="s">
        <v>1348</v>
      </c>
      <c r="I247" s="200" t="s">
        <v>509</v>
      </c>
      <c r="J247" t="s">
        <v>969</v>
      </c>
      <c r="K247" s="200">
        <v>3934992</v>
      </c>
    </row>
    <row r="248" spans="1:11" x14ac:dyDescent="0.25">
      <c r="A248" t="s">
        <v>276</v>
      </c>
      <c r="B248" s="1">
        <v>1</v>
      </c>
      <c r="C248" t="s">
        <v>706</v>
      </c>
      <c r="D248" t="s">
        <v>709</v>
      </c>
      <c r="E248" t="s">
        <v>649</v>
      </c>
      <c r="F248" s="200" t="s">
        <v>1317</v>
      </c>
      <c r="H248" s="200" t="s">
        <v>1344</v>
      </c>
      <c r="I248" s="200" t="s">
        <v>509</v>
      </c>
      <c r="J248" t="s">
        <v>666</v>
      </c>
      <c r="K248" s="200">
        <v>3835673</v>
      </c>
    </row>
    <row r="249" spans="1:11" x14ac:dyDescent="0.25">
      <c r="B249" s="1">
        <v>2</v>
      </c>
      <c r="C249" t="s">
        <v>713</v>
      </c>
      <c r="D249" t="s">
        <v>695</v>
      </c>
      <c r="E249" t="s">
        <v>652</v>
      </c>
      <c r="F249" s="200" t="s">
        <v>1318</v>
      </c>
      <c r="H249" s="200" t="s">
        <v>1345</v>
      </c>
      <c r="I249" s="200" t="s">
        <v>509</v>
      </c>
      <c r="J249" t="s">
        <v>737</v>
      </c>
      <c r="K249" s="200">
        <v>3837012</v>
      </c>
    </row>
    <row r="250" spans="1:11" x14ac:dyDescent="0.25">
      <c r="B250" s="1">
        <v>3</v>
      </c>
      <c r="C250" t="s">
        <v>717</v>
      </c>
      <c r="D250" t="s">
        <v>718</v>
      </c>
      <c r="E250" t="s">
        <v>652</v>
      </c>
      <c r="F250" s="200" t="s">
        <v>216</v>
      </c>
      <c r="H250" s="200" t="s">
        <v>1346</v>
      </c>
      <c r="I250" s="200" t="s">
        <v>26</v>
      </c>
      <c r="J250" t="s">
        <v>26</v>
      </c>
      <c r="K250" s="200">
        <v>3827066</v>
      </c>
    </row>
    <row r="251" spans="1:11" x14ac:dyDescent="0.25">
      <c r="B251" s="1">
        <v>4</v>
      </c>
      <c r="C251" t="s">
        <v>720</v>
      </c>
      <c r="D251" t="s">
        <v>721</v>
      </c>
      <c r="E251" t="s">
        <v>652</v>
      </c>
      <c r="F251" s="200" t="s">
        <v>1319</v>
      </c>
      <c r="H251" s="200" t="s">
        <v>1347</v>
      </c>
      <c r="I251" s="200" t="s">
        <v>509</v>
      </c>
      <c r="J251" t="s">
        <v>665</v>
      </c>
      <c r="K251" s="200">
        <v>3969047</v>
      </c>
    </row>
    <row r="252" spans="1:11" x14ac:dyDescent="0.25">
      <c r="B252" s="1">
        <v>5</v>
      </c>
      <c r="C252" t="s">
        <v>780</v>
      </c>
      <c r="D252" t="s">
        <v>781</v>
      </c>
      <c r="E252" t="s">
        <v>652</v>
      </c>
      <c r="F252" s="200" t="s">
        <v>1320</v>
      </c>
      <c r="H252" s="200" t="s">
        <v>1348</v>
      </c>
      <c r="I252" s="200" t="s">
        <v>509</v>
      </c>
      <c r="J252" t="s">
        <v>971</v>
      </c>
      <c r="K252" s="200">
        <v>4016483</v>
      </c>
    </row>
    <row r="253" spans="1:11" x14ac:dyDescent="0.25">
      <c r="B253" s="1">
        <v>6</v>
      </c>
      <c r="C253" t="s">
        <v>715</v>
      </c>
      <c r="D253" t="s">
        <v>710</v>
      </c>
      <c r="E253" t="s">
        <v>649</v>
      </c>
      <c r="F253" s="200" t="s">
        <v>1321</v>
      </c>
      <c r="H253" s="200" t="s">
        <v>1349</v>
      </c>
      <c r="I253" s="200" t="s">
        <v>26</v>
      </c>
      <c r="J253" t="s">
        <v>26</v>
      </c>
      <c r="K253" s="200">
        <v>3781856</v>
      </c>
    </row>
    <row r="254" spans="1:11" x14ac:dyDescent="0.25">
      <c r="A254" t="s">
        <v>387</v>
      </c>
      <c r="B254" s="1">
        <v>1</v>
      </c>
      <c r="C254" t="s">
        <v>702</v>
      </c>
      <c r="D254" t="s">
        <v>633</v>
      </c>
      <c r="E254" t="s">
        <v>673</v>
      </c>
      <c r="F254" s="200">
        <v>16.8</v>
      </c>
      <c r="G254" s="200" t="s">
        <v>25</v>
      </c>
      <c r="H254" s="200" t="s">
        <v>1344</v>
      </c>
      <c r="I254" s="200" t="s">
        <v>509</v>
      </c>
      <c r="J254" t="s">
        <v>673</v>
      </c>
      <c r="K254" s="200" t="s">
        <v>1066</v>
      </c>
    </row>
    <row r="255" spans="1:11" x14ac:dyDescent="0.25">
      <c r="A255" t="s">
        <v>138</v>
      </c>
      <c r="B255" s="1">
        <v>1</v>
      </c>
      <c r="C255" t="s">
        <v>944</v>
      </c>
      <c r="D255" t="s">
        <v>945</v>
      </c>
      <c r="E255" t="s">
        <v>956</v>
      </c>
      <c r="F255" s="200">
        <v>4.6900000000000004</v>
      </c>
      <c r="G255" s="200" t="s">
        <v>25</v>
      </c>
      <c r="H255" s="200" t="s">
        <v>1344</v>
      </c>
      <c r="I255" s="200" t="s">
        <v>509</v>
      </c>
      <c r="J255" t="s">
        <v>974</v>
      </c>
      <c r="K255" s="200">
        <v>3994422</v>
      </c>
    </row>
    <row r="256" spans="1:11" x14ac:dyDescent="0.25">
      <c r="B256" s="1">
        <v>2</v>
      </c>
      <c r="C256" t="s">
        <v>707</v>
      </c>
      <c r="D256" t="s">
        <v>946</v>
      </c>
      <c r="E256" t="s">
        <v>673</v>
      </c>
      <c r="F256" s="200">
        <v>4.34</v>
      </c>
      <c r="H256" s="200" t="s">
        <v>1345</v>
      </c>
      <c r="I256" s="200" t="s">
        <v>509</v>
      </c>
      <c r="J256" t="s">
        <v>797</v>
      </c>
      <c r="K256" s="200">
        <v>0</v>
      </c>
    </row>
    <row r="257" spans="1:11" x14ac:dyDescent="0.25">
      <c r="A257" t="s">
        <v>81</v>
      </c>
      <c r="B257" s="1">
        <v>1</v>
      </c>
      <c r="C257" t="s">
        <v>947</v>
      </c>
      <c r="D257" t="s">
        <v>948</v>
      </c>
      <c r="E257" t="s">
        <v>661</v>
      </c>
      <c r="F257" s="200">
        <v>10.039999999999999</v>
      </c>
      <c r="G257" s="200" t="s">
        <v>25</v>
      </c>
      <c r="H257" s="200" t="s">
        <v>1344</v>
      </c>
      <c r="I257" s="200" t="s">
        <v>509</v>
      </c>
      <c r="J257" t="s">
        <v>842</v>
      </c>
      <c r="K257" s="200">
        <v>0</v>
      </c>
    </row>
    <row r="258" spans="1:11" x14ac:dyDescent="0.25">
      <c r="B258" s="1">
        <v>2</v>
      </c>
      <c r="C258" t="s">
        <v>707</v>
      </c>
      <c r="D258" t="s">
        <v>946</v>
      </c>
      <c r="E258" t="s">
        <v>673</v>
      </c>
      <c r="F258" s="200">
        <v>9.25</v>
      </c>
      <c r="H258" s="200" t="s">
        <v>1345</v>
      </c>
      <c r="I258" s="200" t="s">
        <v>509</v>
      </c>
      <c r="J258" t="s">
        <v>797</v>
      </c>
      <c r="K258" s="200">
        <v>0</v>
      </c>
    </row>
    <row r="259" spans="1:11" x14ac:dyDescent="0.25">
      <c r="B259" s="1">
        <v>3</v>
      </c>
      <c r="C259" t="s">
        <v>719</v>
      </c>
      <c r="D259" t="s">
        <v>761</v>
      </c>
      <c r="E259" t="s">
        <v>649</v>
      </c>
      <c r="F259" s="200">
        <v>8.75</v>
      </c>
      <c r="H259" s="200" t="s">
        <v>1346</v>
      </c>
      <c r="I259" s="200" t="s">
        <v>509</v>
      </c>
      <c r="J259" t="s">
        <v>969</v>
      </c>
      <c r="K259" s="200">
        <v>3934992</v>
      </c>
    </row>
    <row r="260" spans="1:11" x14ac:dyDescent="0.25">
      <c r="B260" s="1">
        <v>4</v>
      </c>
      <c r="C260" t="s">
        <v>702</v>
      </c>
      <c r="D260" t="s">
        <v>633</v>
      </c>
      <c r="E260" t="s">
        <v>673</v>
      </c>
      <c r="F260" s="200">
        <v>8.14</v>
      </c>
      <c r="H260" s="200" t="s">
        <v>1347</v>
      </c>
      <c r="I260" s="200" t="s">
        <v>509</v>
      </c>
      <c r="J260" t="s">
        <v>673</v>
      </c>
      <c r="K260" s="200" t="s">
        <v>1066</v>
      </c>
    </row>
    <row r="261" spans="1:11" x14ac:dyDescent="0.25">
      <c r="A261" t="s">
        <v>79</v>
      </c>
      <c r="B261" s="1">
        <v>1</v>
      </c>
      <c r="C261" t="s">
        <v>768</v>
      </c>
      <c r="D261" t="s">
        <v>769</v>
      </c>
      <c r="E261" t="s">
        <v>673</v>
      </c>
      <c r="F261" s="200">
        <v>1.49</v>
      </c>
      <c r="G261" s="200" t="s">
        <v>25</v>
      </c>
      <c r="H261" s="200" t="s">
        <v>1344</v>
      </c>
      <c r="I261" s="200" t="s">
        <v>509</v>
      </c>
      <c r="J261" t="s">
        <v>673</v>
      </c>
      <c r="K261" s="200">
        <v>0</v>
      </c>
    </row>
    <row r="262" spans="1:11" x14ac:dyDescent="0.25">
      <c r="B262" s="1">
        <v>2</v>
      </c>
      <c r="C262" t="s">
        <v>702</v>
      </c>
      <c r="D262" t="s">
        <v>633</v>
      </c>
      <c r="E262" t="s">
        <v>673</v>
      </c>
      <c r="F262" s="109">
        <v>1.2</v>
      </c>
      <c r="H262" s="200" t="s">
        <v>1345</v>
      </c>
      <c r="I262" s="200" t="s">
        <v>509</v>
      </c>
      <c r="J262" t="s">
        <v>673</v>
      </c>
      <c r="K262" s="200" t="s">
        <v>1066</v>
      </c>
    </row>
    <row r="263" spans="1:11" x14ac:dyDescent="0.25">
      <c r="A263" t="s">
        <v>133</v>
      </c>
      <c r="B263" s="1">
        <v>1</v>
      </c>
      <c r="C263" t="s">
        <v>711</v>
      </c>
      <c r="D263" t="s">
        <v>712</v>
      </c>
      <c r="E263" t="s">
        <v>666</v>
      </c>
      <c r="F263" s="200">
        <v>11.58</v>
      </c>
      <c r="G263" s="200" t="s">
        <v>25</v>
      </c>
      <c r="H263" s="200" t="s">
        <v>1344</v>
      </c>
      <c r="I263" s="200" t="s">
        <v>509</v>
      </c>
      <c r="J263" t="s">
        <v>666</v>
      </c>
      <c r="K263" s="200">
        <v>3940086</v>
      </c>
    </row>
    <row r="264" spans="1:11" x14ac:dyDescent="0.25">
      <c r="B264" s="1">
        <v>2</v>
      </c>
      <c r="C264" t="s">
        <v>772</v>
      </c>
      <c r="D264" t="s">
        <v>773</v>
      </c>
      <c r="E264" t="s">
        <v>790</v>
      </c>
      <c r="F264" s="200">
        <v>8.94</v>
      </c>
      <c r="H264" s="200" t="s">
        <v>1345</v>
      </c>
      <c r="I264" s="200" t="s">
        <v>509</v>
      </c>
      <c r="J264" t="s">
        <v>970</v>
      </c>
      <c r="K264" s="200">
        <v>3932919</v>
      </c>
    </row>
    <row r="265" spans="1:11" x14ac:dyDescent="0.25">
      <c r="A265" t="s">
        <v>121</v>
      </c>
      <c r="B265" s="1">
        <v>1</v>
      </c>
      <c r="C265" t="s">
        <v>711</v>
      </c>
      <c r="D265" t="s">
        <v>712</v>
      </c>
      <c r="E265" t="s">
        <v>666</v>
      </c>
      <c r="F265" s="200">
        <v>25.49</v>
      </c>
      <c r="G265" s="200" t="s">
        <v>25</v>
      </c>
      <c r="H265" s="200" t="s">
        <v>1344</v>
      </c>
      <c r="I265" s="200" t="s">
        <v>509</v>
      </c>
      <c r="J265" t="s">
        <v>666</v>
      </c>
      <c r="K265" s="200">
        <v>3940086</v>
      </c>
    </row>
    <row r="266" spans="1:11" x14ac:dyDescent="0.25">
      <c r="B266" s="1">
        <v>2</v>
      </c>
      <c r="C266" t="s">
        <v>772</v>
      </c>
      <c r="D266" t="s">
        <v>773</v>
      </c>
      <c r="E266" t="s">
        <v>790</v>
      </c>
      <c r="F266" s="109">
        <v>19.5</v>
      </c>
      <c r="H266" s="200" t="s">
        <v>25</v>
      </c>
      <c r="I266" s="200" t="s">
        <v>509</v>
      </c>
      <c r="J266" t="s">
        <v>970</v>
      </c>
      <c r="K266" s="200">
        <v>3932919</v>
      </c>
    </row>
    <row r="267" spans="1:11" x14ac:dyDescent="0.25">
      <c r="B267" s="1">
        <v>3</v>
      </c>
      <c r="C267" t="s">
        <v>783</v>
      </c>
      <c r="D267" t="s">
        <v>784</v>
      </c>
      <c r="E267" t="s">
        <v>649</v>
      </c>
      <c r="F267" s="200">
        <v>15.65</v>
      </c>
      <c r="H267" s="200" t="s">
        <v>1345</v>
      </c>
      <c r="I267" s="200" t="s">
        <v>509</v>
      </c>
      <c r="J267" t="s">
        <v>798</v>
      </c>
      <c r="K267" s="200">
        <v>4036376</v>
      </c>
    </row>
    <row r="268" spans="1:11" x14ac:dyDescent="0.25">
      <c r="A268" t="s">
        <v>125</v>
      </c>
      <c r="B268" s="1">
        <v>1</v>
      </c>
      <c r="C268" t="s">
        <v>783</v>
      </c>
      <c r="D268" t="s">
        <v>784</v>
      </c>
      <c r="E268" t="s">
        <v>649</v>
      </c>
      <c r="F268" s="200">
        <v>21.32</v>
      </c>
      <c r="G268" s="200" t="s">
        <v>25</v>
      </c>
      <c r="H268" s="200" t="s">
        <v>1344</v>
      </c>
      <c r="I268" s="200" t="s">
        <v>509</v>
      </c>
      <c r="J268" t="s">
        <v>798</v>
      </c>
      <c r="K268" s="200">
        <v>4036376</v>
      </c>
    </row>
    <row r="270" spans="1:11" x14ac:dyDescent="0.25">
      <c r="A270" t="s">
        <v>886</v>
      </c>
    </row>
    <row r="271" spans="1:11" x14ac:dyDescent="0.25">
      <c r="A271" t="s">
        <v>319</v>
      </c>
    </row>
    <row r="273" spans="1:11" x14ac:dyDescent="0.25">
      <c r="A273" t="s">
        <v>51</v>
      </c>
      <c r="B273" s="1" t="s">
        <v>52</v>
      </c>
      <c r="C273" t="s">
        <v>53</v>
      </c>
      <c r="D273" t="s">
        <v>2</v>
      </c>
      <c r="E273" t="s">
        <v>54</v>
      </c>
      <c r="F273" s="200" t="s">
        <v>55</v>
      </c>
      <c r="G273" s="200" t="s">
        <v>56</v>
      </c>
      <c r="H273" s="200" t="s">
        <v>511</v>
      </c>
      <c r="I273" s="200" t="s">
        <v>516</v>
      </c>
      <c r="J273" t="s">
        <v>515</v>
      </c>
      <c r="K273" s="200" t="s">
        <v>57</v>
      </c>
    </row>
    <row r="274" spans="1:11" x14ac:dyDescent="0.25">
      <c r="A274" t="s">
        <v>269</v>
      </c>
      <c r="B274" s="1">
        <v>1</v>
      </c>
      <c r="C274" t="s">
        <v>775</v>
      </c>
      <c r="D274" t="s">
        <v>776</v>
      </c>
      <c r="E274" t="s">
        <v>649</v>
      </c>
      <c r="F274" s="200">
        <v>13.2</v>
      </c>
      <c r="G274" s="200" t="s">
        <v>25</v>
      </c>
      <c r="H274" s="200" t="s">
        <v>1344</v>
      </c>
      <c r="I274" s="200" t="s">
        <v>26</v>
      </c>
      <c r="J274" t="s">
        <v>26</v>
      </c>
      <c r="K274" s="200">
        <v>4060725</v>
      </c>
    </row>
    <row r="275" spans="1:11" x14ac:dyDescent="0.25">
      <c r="B275" s="1">
        <v>2</v>
      </c>
      <c r="C275" t="s">
        <v>932</v>
      </c>
      <c r="D275" t="s">
        <v>587</v>
      </c>
      <c r="E275" t="s">
        <v>661</v>
      </c>
      <c r="F275" s="200">
        <v>13.5</v>
      </c>
      <c r="H275" s="200" t="s">
        <v>1345</v>
      </c>
      <c r="I275" s="200" t="s">
        <v>509</v>
      </c>
      <c r="J275" t="s">
        <v>968</v>
      </c>
      <c r="K275" s="200">
        <v>0</v>
      </c>
    </row>
    <row r="276" spans="1:11" x14ac:dyDescent="0.25">
      <c r="B276" s="1">
        <v>3</v>
      </c>
      <c r="C276" t="s">
        <v>770</v>
      </c>
      <c r="D276" t="s">
        <v>771</v>
      </c>
      <c r="E276" t="s">
        <v>649</v>
      </c>
      <c r="F276" s="200">
        <v>13.7</v>
      </c>
      <c r="H276" s="200" t="s">
        <v>1346</v>
      </c>
      <c r="I276" s="200" t="s">
        <v>509</v>
      </c>
      <c r="J276" t="s">
        <v>796</v>
      </c>
      <c r="K276" s="200">
        <v>4085669</v>
      </c>
    </row>
    <row r="277" spans="1:11" x14ac:dyDescent="0.25">
      <c r="B277" s="1">
        <v>4</v>
      </c>
      <c r="C277" t="s">
        <v>930</v>
      </c>
      <c r="D277" t="s">
        <v>931</v>
      </c>
      <c r="E277" t="s">
        <v>661</v>
      </c>
      <c r="F277" s="200">
        <v>14.7</v>
      </c>
      <c r="H277" s="200" t="s">
        <v>1347</v>
      </c>
      <c r="I277" s="200" t="s">
        <v>509</v>
      </c>
      <c r="J277" t="s">
        <v>661</v>
      </c>
      <c r="K277" s="200">
        <v>0</v>
      </c>
    </row>
    <row r="278" spans="1:11" x14ac:dyDescent="0.25">
      <c r="B278" s="1">
        <v>5</v>
      </c>
      <c r="C278" t="s">
        <v>708</v>
      </c>
      <c r="D278" t="s">
        <v>926</v>
      </c>
      <c r="E278" t="s">
        <v>663</v>
      </c>
      <c r="F278" s="200">
        <v>14.9</v>
      </c>
      <c r="H278" s="200" t="s">
        <v>1348</v>
      </c>
      <c r="I278" s="200" t="s">
        <v>509</v>
      </c>
      <c r="J278" t="s">
        <v>663</v>
      </c>
      <c r="K278" s="200">
        <v>0</v>
      </c>
    </row>
    <row r="279" spans="1:11" x14ac:dyDescent="0.25">
      <c r="B279" s="1">
        <v>6</v>
      </c>
      <c r="C279" t="s">
        <v>933</v>
      </c>
      <c r="D279" t="s">
        <v>934</v>
      </c>
      <c r="E279" t="s">
        <v>970</v>
      </c>
      <c r="F279" s="200">
        <v>14.9</v>
      </c>
      <c r="H279" s="200" t="s">
        <v>1349</v>
      </c>
      <c r="I279" s="200" t="s">
        <v>509</v>
      </c>
      <c r="J279" t="s">
        <v>794</v>
      </c>
      <c r="K279" s="200">
        <v>0</v>
      </c>
    </row>
    <row r="280" spans="1:11" x14ac:dyDescent="0.25">
      <c r="A280" t="s">
        <v>270</v>
      </c>
      <c r="B280" s="1">
        <v>1</v>
      </c>
      <c r="C280" t="s">
        <v>917</v>
      </c>
      <c r="D280" t="s">
        <v>918</v>
      </c>
      <c r="E280" t="s">
        <v>649</v>
      </c>
      <c r="F280" s="200">
        <v>13.2</v>
      </c>
      <c r="G280" s="200" t="s">
        <v>25</v>
      </c>
      <c r="H280" s="200" t="s">
        <v>1344</v>
      </c>
      <c r="I280" s="200" t="s">
        <v>509</v>
      </c>
      <c r="J280" t="s">
        <v>965</v>
      </c>
      <c r="K280" s="200">
        <v>4060724</v>
      </c>
    </row>
    <row r="281" spans="1:11" x14ac:dyDescent="0.25">
      <c r="B281" s="1">
        <v>2</v>
      </c>
      <c r="C281" t="s">
        <v>914</v>
      </c>
      <c r="D281" t="s">
        <v>915</v>
      </c>
      <c r="E281" t="s">
        <v>649</v>
      </c>
      <c r="F281" s="200">
        <v>13.3</v>
      </c>
      <c r="H281" s="200" t="s">
        <v>1345</v>
      </c>
      <c r="I281" s="200" t="s">
        <v>509</v>
      </c>
      <c r="J281" t="s">
        <v>963</v>
      </c>
      <c r="K281" s="200">
        <v>4062693</v>
      </c>
    </row>
    <row r="282" spans="1:11" x14ac:dyDescent="0.25">
      <c r="B282" s="1">
        <v>3</v>
      </c>
      <c r="C282" t="s">
        <v>698</v>
      </c>
      <c r="D282" t="s">
        <v>700</v>
      </c>
      <c r="E282" t="s">
        <v>656</v>
      </c>
      <c r="F282" s="200">
        <v>14.4</v>
      </c>
      <c r="H282" s="200" t="s">
        <v>1346</v>
      </c>
      <c r="I282" s="200" t="s">
        <v>26</v>
      </c>
      <c r="J282" t="s">
        <v>26</v>
      </c>
      <c r="K282" s="200">
        <v>3960813</v>
      </c>
    </row>
    <row r="283" spans="1:11" x14ac:dyDescent="0.25">
      <c r="B283" s="1">
        <v>4</v>
      </c>
      <c r="C283" t="s">
        <v>696</v>
      </c>
      <c r="D283" t="s">
        <v>756</v>
      </c>
      <c r="E283" t="s">
        <v>651</v>
      </c>
      <c r="F283" s="200">
        <v>14.9</v>
      </c>
      <c r="H283" s="200" t="s">
        <v>1347</v>
      </c>
      <c r="I283" s="200" t="s">
        <v>509</v>
      </c>
      <c r="J283" t="s">
        <v>967</v>
      </c>
      <c r="K283" s="200">
        <v>3849676</v>
      </c>
    </row>
    <row r="284" spans="1:11" x14ac:dyDescent="0.25">
      <c r="B284" s="1">
        <v>5</v>
      </c>
      <c r="C284" t="s">
        <v>920</v>
      </c>
      <c r="D284" t="s">
        <v>921</v>
      </c>
      <c r="E284" t="s">
        <v>656</v>
      </c>
      <c r="F284" s="200">
        <v>14.9</v>
      </c>
      <c r="H284" s="200" t="s">
        <v>1348</v>
      </c>
      <c r="I284" s="200" t="s">
        <v>26</v>
      </c>
      <c r="J284" t="s">
        <v>26</v>
      </c>
      <c r="K284" s="200">
        <v>4090654</v>
      </c>
    </row>
    <row r="285" spans="1:11" x14ac:dyDescent="0.25">
      <c r="A285" t="s">
        <v>59</v>
      </c>
      <c r="B285" s="1">
        <v>1</v>
      </c>
      <c r="C285" t="s">
        <v>917</v>
      </c>
      <c r="D285" t="s">
        <v>918</v>
      </c>
      <c r="E285" t="s">
        <v>649</v>
      </c>
      <c r="F285" s="200">
        <v>13.1</v>
      </c>
      <c r="G285" s="200" t="s">
        <v>25</v>
      </c>
      <c r="H285" s="200" t="s">
        <v>1344</v>
      </c>
      <c r="I285" s="200" t="s">
        <v>509</v>
      </c>
      <c r="J285" t="s">
        <v>965</v>
      </c>
      <c r="K285" s="200">
        <v>4060724</v>
      </c>
    </row>
    <row r="286" spans="1:11" x14ac:dyDescent="0.25">
      <c r="B286" s="1">
        <v>2</v>
      </c>
      <c r="C286" t="s">
        <v>775</v>
      </c>
      <c r="D286" t="s">
        <v>776</v>
      </c>
      <c r="E286" t="s">
        <v>649</v>
      </c>
      <c r="F286" s="200">
        <v>13.2</v>
      </c>
      <c r="H286" s="200" t="s">
        <v>1345</v>
      </c>
      <c r="I286" s="200" t="s">
        <v>26</v>
      </c>
      <c r="J286" t="s">
        <v>26</v>
      </c>
      <c r="K286" s="200">
        <v>4060725</v>
      </c>
    </row>
    <row r="287" spans="1:11" x14ac:dyDescent="0.25">
      <c r="B287" s="1">
        <v>3</v>
      </c>
      <c r="C287" t="s">
        <v>914</v>
      </c>
      <c r="D287" t="s">
        <v>915</v>
      </c>
      <c r="E287" t="s">
        <v>649</v>
      </c>
      <c r="F287" s="200">
        <v>13.6</v>
      </c>
      <c r="H287" s="200" t="s">
        <v>1346</v>
      </c>
      <c r="I287" s="200" t="s">
        <v>509</v>
      </c>
      <c r="J287" t="s">
        <v>963</v>
      </c>
      <c r="K287" s="200">
        <v>4062693</v>
      </c>
    </row>
    <row r="288" spans="1:11" x14ac:dyDescent="0.25">
      <c r="B288" s="1">
        <v>4</v>
      </c>
      <c r="C288" t="s">
        <v>770</v>
      </c>
      <c r="D288" t="s">
        <v>771</v>
      </c>
      <c r="E288" t="s">
        <v>649</v>
      </c>
      <c r="F288" s="200">
        <v>13.9</v>
      </c>
      <c r="H288" s="200" t="s">
        <v>1347</v>
      </c>
      <c r="I288" s="200" t="s">
        <v>509</v>
      </c>
      <c r="J288" t="s">
        <v>796</v>
      </c>
      <c r="K288" s="200">
        <v>4085669</v>
      </c>
    </row>
    <row r="289" spans="1:11" x14ac:dyDescent="0.25">
      <c r="B289" s="1">
        <v>5</v>
      </c>
      <c r="C289" t="s">
        <v>932</v>
      </c>
      <c r="D289" t="s">
        <v>587</v>
      </c>
      <c r="E289" t="s">
        <v>661</v>
      </c>
      <c r="F289" s="200">
        <v>13.9</v>
      </c>
      <c r="H289" s="200" t="s">
        <v>1348</v>
      </c>
      <c r="I289" s="200" t="s">
        <v>509</v>
      </c>
      <c r="J289" t="s">
        <v>968</v>
      </c>
      <c r="K289" s="200">
        <v>0</v>
      </c>
    </row>
    <row r="290" spans="1:11" x14ac:dyDescent="0.25">
      <c r="A290" t="s">
        <v>271</v>
      </c>
      <c r="B290" s="1">
        <v>1</v>
      </c>
      <c r="C290" t="s">
        <v>719</v>
      </c>
      <c r="D290" t="s">
        <v>743</v>
      </c>
      <c r="E290" t="s">
        <v>649</v>
      </c>
      <c r="F290" s="200">
        <v>28.4</v>
      </c>
      <c r="G290" s="200" t="s">
        <v>25</v>
      </c>
      <c r="H290" s="200" t="s">
        <v>1344</v>
      </c>
      <c r="I290" s="200" t="s">
        <v>509</v>
      </c>
      <c r="J290" t="s">
        <v>26</v>
      </c>
      <c r="K290" s="200">
        <v>4001632</v>
      </c>
    </row>
    <row r="291" spans="1:11" x14ac:dyDescent="0.25">
      <c r="B291" s="1">
        <v>2</v>
      </c>
      <c r="C291" t="s">
        <v>914</v>
      </c>
      <c r="D291" t="s">
        <v>915</v>
      </c>
      <c r="E291" t="s">
        <v>649</v>
      </c>
      <c r="F291" s="200">
        <v>28.5</v>
      </c>
      <c r="H291" s="200" t="s">
        <v>1345</v>
      </c>
      <c r="I291" s="200" t="s">
        <v>509</v>
      </c>
      <c r="J291" t="s">
        <v>963</v>
      </c>
      <c r="K291" s="200">
        <v>4062693</v>
      </c>
    </row>
    <row r="292" spans="1:11" x14ac:dyDescent="0.25">
      <c r="B292" s="1">
        <v>3</v>
      </c>
      <c r="C292" t="s">
        <v>696</v>
      </c>
      <c r="D292" t="s">
        <v>756</v>
      </c>
      <c r="E292" t="s">
        <v>651</v>
      </c>
      <c r="F292" s="200">
        <v>30.5</v>
      </c>
      <c r="H292" s="200" t="s">
        <v>1346</v>
      </c>
      <c r="I292" s="200" t="s">
        <v>509</v>
      </c>
      <c r="J292" t="s">
        <v>967</v>
      </c>
      <c r="K292" s="200">
        <v>3849676</v>
      </c>
    </row>
    <row r="293" spans="1:11" x14ac:dyDescent="0.25">
      <c r="B293" s="1">
        <v>4</v>
      </c>
      <c r="C293" t="s">
        <v>933</v>
      </c>
      <c r="D293" t="s">
        <v>934</v>
      </c>
      <c r="E293" t="s">
        <v>970</v>
      </c>
      <c r="F293" s="200">
        <v>31.6</v>
      </c>
      <c r="H293" s="200" t="s">
        <v>1347</v>
      </c>
      <c r="I293" s="200" t="s">
        <v>509</v>
      </c>
      <c r="J293" t="s">
        <v>794</v>
      </c>
      <c r="K293" s="200">
        <v>0</v>
      </c>
    </row>
    <row r="294" spans="1:11" x14ac:dyDescent="0.25">
      <c r="B294" s="1">
        <v>5</v>
      </c>
      <c r="C294" t="s">
        <v>760</v>
      </c>
      <c r="D294" t="s">
        <v>761</v>
      </c>
      <c r="E294" t="s">
        <v>649</v>
      </c>
      <c r="F294" s="200">
        <v>31.6</v>
      </c>
      <c r="H294" s="200" t="s">
        <v>1348</v>
      </c>
      <c r="I294" s="200" t="s">
        <v>509</v>
      </c>
      <c r="J294" t="s">
        <v>969</v>
      </c>
      <c r="K294" s="200">
        <v>4019348</v>
      </c>
    </row>
    <row r="295" spans="1:11" x14ac:dyDescent="0.25">
      <c r="A295" t="s">
        <v>272</v>
      </c>
      <c r="B295" s="1">
        <v>1</v>
      </c>
      <c r="C295" t="s">
        <v>917</v>
      </c>
      <c r="D295" t="s">
        <v>918</v>
      </c>
      <c r="E295" t="s">
        <v>649</v>
      </c>
      <c r="F295" s="200">
        <v>27.9</v>
      </c>
      <c r="G295" s="200" t="s">
        <v>25</v>
      </c>
      <c r="H295" s="200" t="s">
        <v>1344</v>
      </c>
      <c r="I295" s="200" t="s">
        <v>509</v>
      </c>
      <c r="J295" t="s">
        <v>965</v>
      </c>
      <c r="K295" s="200">
        <v>4060724</v>
      </c>
    </row>
    <row r="296" spans="1:11" x14ac:dyDescent="0.25">
      <c r="B296" s="1">
        <v>2</v>
      </c>
      <c r="C296" t="s">
        <v>770</v>
      </c>
      <c r="D296" t="s">
        <v>771</v>
      </c>
      <c r="E296" t="s">
        <v>649</v>
      </c>
      <c r="F296" s="200">
        <v>28.3</v>
      </c>
      <c r="H296" s="200" t="s">
        <v>1345</v>
      </c>
      <c r="I296" s="200" t="s">
        <v>509</v>
      </c>
      <c r="J296" t="s">
        <v>796</v>
      </c>
      <c r="K296" s="200">
        <v>4085669</v>
      </c>
    </row>
    <row r="297" spans="1:11" x14ac:dyDescent="0.25">
      <c r="B297" s="1">
        <v>3</v>
      </c>
      <c r="C297" t="s">
        <v>937</v>
      </c>
      <c r="D297" t="s">
        <v>938</v>
      </c>
      <c r="E297" t="s">
        <v>669</v>
      </c>
      <c r="F297" s="27">
        <v>30</v>
      </c>
      <c r="H297" s="200" t="s">
        <v>1346</v>
      </c>
      <c r="I297" s="200" t="s">
        <v>509</v>
      </c>
      <c r="J297" t="s">
        <v>669</v>
      </c>
      <c r="K297" s="200">
        <v>0</v>
      </c>
    </row>
    <row r="298" spans="1:11" x14ac:dyDescent="0.25">
      <c r="B298" s="1">
        <v>4</v>
      </c>
      <c r="C298" t="s">
        <v>762</v>
      </c>
      <c r="D298" t="s">
        <v>763</v>
      </c>
      <c r="E298" t="s">
        <v>650</v>
      </c>
      <c r="F298" s="200">
        <v>31.8</v>
      </c>
      <c r="H298" s="200" t="s">
        <v>1347</v>
      </c>
      <c r="I298" s="200" t="s">
        <v>26</v>
      </c>
      <c r="J298" t="s">
        <v>26</v>
      </c>
      <c r="K298" s="200">
        <v>4094023</v>
      </c>
    </row>
    <row r="299" spans="1:11" x14ac:dyDescent="0.25">
      <c r="A299" t="s">
        <v>273</v>
      </c>
      <c r="B299" s="1">
        <v>1</v>
      </c>
      <c r="C299" t="s">
        <v>917</v>
      </c>
      <c r="D299" t="s">
        <v>918</v>
      </c>
      <c r="E299" t="s">
        <v>649</v>
      </c>
      <c r="F299" s="200">
        <v>27.1</v>
      </c>
      <c r="G299" s="200" t="s">
        <v>25</v>
      </c>
      <c r="H299" s="200" t="s">
        <v>1344</v>
      </c>
      <c r="I299" s="200" t="s">
        <v>509</v>
      </c>
      <c r="J299" t="s">
        <v>965</v>
      </c>
      <c r="K299" s="200">
        <v>4060724</v>
      </c>
    </row>
    <row r="300" spans="1:11" x14ac:dyDescent="0.25">
      <c r="B300" s="1">
        <v>2</v>
      </c>
      <c r="C300" t="s">
        <v>719</v>
      </c>
      <c r="D300" t="s">
        <v>743</v>
      </c>
      <c r="E300" t="s">
        <v>649</v>
      </c>
      <c r="F300" s="200">
        <v>27.9</v>
      </c>
      <c r="H300" s="200" t="s">
        <v>1345</v>
      </c>
      <c r="I300" s="200" t="s">
        <v>509</v>
      </c>
      <c r="J300" t="s">
        <v>26</v>
      </c>
      <c r="K300" s="200">
        <v>4001632</v>
      </c>
    </row>
    <row r="301" spans="1:11" x14ac:dyDescent="0.25">
      <c r="B301" s="1">
        <v>3</v>
      </c>
      <c r="C301" t="s">
        <v>914</v>
      </c>
      <c r="D301" t="s">
        <v>915</v>
      </c>
      <c r="E301" t="s">
        <v>649</v>
      </c>
      <c r="F301" s="200">
        <v>28.2</v>
      </c>
      <c r="H301" s="200" t="s">
        <v>1346</v>
      </c>
      <c r="I301" s="200" t="s">
        <v>509</v>
      </c>
      <c r="J301" t="s">
        <v>963</v>
      </c>
      <c r="K301" s="200">
        <v>4062693</v>
      </c>
    </row>
    <row r="302" spans="1:11" x14ac:dyDescent="0.25">
      <c r="B302" s="1">
        <v>4</v>
      </c>
      <c r="C302" t="s">
        <v>770</v>
      </c>
      <c r="D302" t="s">
        <v>771</v>
      </c>
      <c r="E302" t="s">
        <v>649</v>
      </c>
      <c r="F302" s="200">
        <v>28.6</v>
      </c>
      <c r="H302" s="200" t="s">
        <v>1347</v>
      </c>
      <c r="I302" s="200" t="s">
        <v>509</v>
      </c>
      <c r="J302" t="s">
        <v>796</v>
      </c>
      <c r="K302" s="200">
        <v>4085669</v>
      </c>
    </row>
    <row r="303" spans="1:11" x14ac:dyDescent="0.25">
      <c r="B303" s="1">
        <v>5</v>
      </c>
      <c r="C303" t="s">
        <v>937</v>
      </c>
      <c r="D303" t="s">
        <v>938</v>
      </c>
      <c r="E303" t="s">
        <v>669</v>
      </c>
      <c r="F303" s="200">
        <v>30.2</v>
      </c>
      <c r="H303" s="200" t="s">
        <v>1348</v>
      </c>
      <c r="I303" s="200" t="s">
        <v>509</v>
      </c>
      <c r="J303" t="s">
        <v>669</v>
      </c>
      <c r="K303" s="200">
        <v>0</v>
      </c>
    </row>
    <row r="304" spans="1:11" x14ac:dyDescent="0.25">
      <c r="B304" s="1">
        <v>6</v>
      </c>
      <c r="C304" t="s">
        <v>696</v>
      </c>
      <c r="D304" t="s">
        <v>756</v>
      </c>
      <c r="E304" t="s">
        <v>651</v>
      </c>
      <c r="F304" s="27">
        <v>31</v>
      </c>
      <c r="H304" s="200" t="s">
        <v>1349</v>
      </c>
      <c r="I304" s="200" t="s">
        <v>509</v>
      </c>
      <c r="J304" t="s">
        <v>967</v>
      </c>
      <c r="K304" s="200">
        <v>3849676</v>
      </c>
    </row>
    <row r="305" spans="1:11" x14ac:dyDescent="0.25">
      <c r="A305" t="s">
        <v>274</v>
      </c>
      <c r="B305" s="1">
        <v>1</v>
      </c>
      <c r="C305" t="s">
        <v>719</v>
      </c>
      <c r="D305" t="s">
        <v>743</v>
      </c>
      <c r="E305" t="s">
        <v>649</v>
      </c>
      <c r="F305" s="200">
        <v>44.1</v>
      </c>
      <c r="G305" s="200" t="s">
        <v>25</v>
      </c>
      <c r="H305" s="200" t="s">
        <v>1344</v>
      </c>
      <c r="I305" s="200" t="s">
        <v>509</v>
      </c>
      <c r="J305" t="s">
        <v>26</v>
      </c>
      <c r="K305" s="200">
        <v>4001632</v>
      </c>
    </row>
    <row r="306" spans="1:11" x14ac:dyDescent="0.25">
      <c r="B306" s="1">
        <v>2</v>
      </c>
      <c r="C306" t="s">
        <v>687</v>
      </c>
      <c r="D306" t="s">
        <v>688</v>
      </c>
      <c r="E306" t="s">
        <v>649</v>
      </c>
      <c r="F306" s="200">
        <v>45.4</v>
      </c>
      <c r="H306" s="200" t="s">
        <v>1345</v>
      </c>
      <c r="I306" s="200" t="s">
        <v>509</v>
      </c>
      <c r="J306" t="s">
        <v>672</v>
      </c>
      <c r="K306" s="200">
        <v>3821969</v>
      </c>
    </row>
    <row r="307" spans="1:11" x14ac:dyDescent="0.25">
      <c r="B307" s="1">
        <v>3</v>
      </c>
      <c r="C307" t="s">
        <v>760</v>
      </c>
      <c r="D307" t="s">
        <v>761</v>
      </c>
      <c r="E307" t="s">
        <v>649</v>
      </c>
      <c r="F307" s="200">
        <v>49.3</v>
      </c>
      <c r="H307" s="200" t="s">
        <v>1346</v>
      </c>
      <c r="I307" s="200" t="s">
        <v>509</v>
      </c>
      <c r="J307" t="s">
        <v>969</v>
      </c>
      <c r="K307" s="200">
        <v>4019348</v>
      </c>
    </row>
    <row r="308" spans="1:11" x14ac:dyDescent="0.25">
      <c r="B308" s="1">
        <v>4</v>
      </c>
      <c r="C308" t="s">
        <v>762</v>
      </c>
      <c r="D308" t="s">
        <v>763</v>
      </c>
      <c r="E308" t="s">
        <v>650</v>
      </c>
      <c r="F308" s="200">
        <v>50.5</v>
      </c>
      <c r="H308" s="200" t="s">
        <v>1347</v>
      </c>
      <c r="I308" s="200" t="s">
        <v>26</v>
      </c>
      <c r="J308" t="s">
        <v>26</v>
      </c>
      <c r="K308" s="200">
        <v>4094023</v>
      </c>
    </row>
    <row r="309" spans="1:11" x14ac:dyDescent="0.25">
      <c r="B309" s="1">
        <v>5</v>
      </c>
      <c r="C309" t="s">
        <v>684</v>
      </c>
      <c r="D309" t="s">
        <v>601</v>
      </c>
      <c r="E309" t="s">
        <v>649</v>
      </c>
      <c r="F309" s="200">
        <v>50.7</v>
      </c>
      <c r="H309" s="200" t="s">
        <v>1348</v>
      </c>
      <c r="I309" s="200" t="s">
        <v>509</v>
      </c>
      <c r="J309" t="s">
        <v>659</v>
      </c>
      <c r="K309" s="200">
        <v>4016025</v>
      </c>
    </row>
    <row r="310" spans="1:11" x14ac:dyDescent="0.25">
      <c r="B310" s="1">
        <v>6</v>
      </c>
      <c r="C310" t="s">
        <v>920</v>
      </c>
      <c r="D310" t="s">
        <v>921</v>
      </c>
      <c r="E310" t="s">
        <v>656</v>
      </c>
      <c r="F310" s="200">
        <v>52.8</v>
      </c>
      <c r="H310" s="200" t="s">
        <v>1349</v>
      </c>
      <c r="I310" s="200" t="s">
        <v>26</v>
      </c>
      <c r="J310" t="s">
        <v>26</v>
      </c>
      <c r="K310" s="200">
        <v>4090654</v>
      </c>
    </row>
    <row r="311" spans="1:11" x14ac:dyDescent="0.25">
      <c r="A311" t="s">
        <v>275</v>
      </c>
      <c r="B311" s="1">
        <v>1</v>
      </c>
      <c r="C311" t="s">
        <v>912</v>
      </c>
      <c r="D311" t="s">
        <v>913</v>
      </c>
      <c r="E311" t="s">
        <v>653</v>
      </c>
      <c r="F311" s="200" t="s">
        <v>1261</v>
      </c>
      <c r="H311" s="200" t="s">
        <v>1344</v>
      </c>
      <c r="I311" s="200" t="s">
        <v>509</v>
      </c>
      <c r="J311" t="s">
        <v>962</v>
      </c>
      <c r="K311" s="200">
        <v>4052847</v>
      </c>
    </row>
    <row r="312" spans="1:11" x14ac:dyDescent="0.25">
      <c r="B312" s="1">
        <v>2</v>
      </c>
      <c r="C312" t="s">
        <v>733</v>
      </c>
      <c r="D312" t="s">
        <v>759</v>
      </c>
      <c r="E312" t="s">
        <v>650</v>
      </c>
      <c r="F312" s="200" t="s">
        <v>1262</v>
      </c>
      <c r="H312" s="200" t="s">
        <v>1345</v>
      </c>
      <c r="I312" s="200" t="s">
        <v>509</v>
      </c>
      <c r="J312" t="s">
        <v>841</v>
      </c>
      <c r="K312" s="200">
        <v>4030783</v>
      </c>
    </row>
    <row r="313" spans="1:11" x14ac:dyDescent="0.25">
      <c r="B313" s="1">
        <v>3</v>
      </c>
      <c r="C313" t="s">
        <v>850</v>
      </c>
      <c r="D313" t="s">
        <v>640</v>
      </c>
      <c r="E313" t="s">
        <v>652</v>
      </c>
      <c r="F313" s="200" t="s">
        <v>1263</v>
      </c>
      <c r="H313" s="200" t="s">
        <v>1346</v>
      </c>
      <c r="I313" s="200" t="s">
        <v>509</v>
      </c>
      <c r="J313" t="s">
        <v>658</v>
      </c>
      <c r="K313" s="200">
        <v>3924172</v>
      </c>
    </row>
    <row r="314" spans="1:11" x14ac:dyDescent="0.25">
      <c r="B314" s="1">
        <v>4</v>
      </c>
      <c r="C314" t="s">
        <v>692</v>
      </c>
      <c r="D314" t="s">
        <v>693</v>
      </c>
      <c r="E314" t="s">
        <v>652</v>
      </c>
      <c r="F314" s="200" t="s">
        <v>1264</v>
      </c>
      <c r="H314" s="200" t="s">
        <v>1347</v>
      </c>
      <c r="I314" s="200" t="s">
        <v>509</v>
      </c>
      <c r="J314" t="s">
        <v>795</v>
      </c>
      <c r="K314" s="200">
        <v>4095320</v>
      </c>
    </row>
    <row r="315" spans="1:11" x14ac:dyDescent="0.25">
      <c r="B315" s="1">
        <v>5</v>
      </c>
      <c r="C315" t="s">
        <v>694</v>
      </c>
      <c r="D315" t="s">
        <v>774</v>
      </c>
      <c r="E315" t="s">
        <v>649</v>
      </c>
      <c r="F315" s="200" t="s">
        <v>1265</v>
      </c>
      <c r="H315" s="200" t="s">
        <v>1348</v>
      </c>
      <c r="I315" s="200" t="s">
        <v>26</v>
      </c>
      <c r="J315" t="s">
        <v>26</v>
      </c>
      <c r="K315" s="200">
        <v>3939762</v>
      </c>
    </row>
    <row r="316" spans="1:11" x14ac:dyDescent="0.25">
      <c r="B316" s="1">
        <v>6</v>
      </c>
      <c r="C316" t="s">
        <v>752</v>
      </c>
      <c r="D316" t="s">
        <v>613</v>
      </c>
      <c r="E316" t="s">
        <v>673</v>
      </c>
      <c r="F316" s="200" t="s">
        <v>1266</v>
      </c>
      <c r="H316" s="200" t="s">
        <v>1349</v>
      </c>
      <c r="I316" s="200" t="s">
        <v>509</v>
      </c>
      <c r="J316" t="s">
        <v>797</v>
      </c>
      <c r="K316" s="200">
        <v>0</v>
      </c>
    </row>
    <row r="317" spans="1:11" x14ac:dyDescent="0.25">
      <c r="B317" s="1">
        <v>7</v>
      </c>
      <c r="C317" t="s">
        <v>937</v>
      </c>
      <c r="D317" t="s">
        <v>938</v>
      </c>
      <c r="E317" t="s">
        <v>669</v>
      </c>
      <c r="F317" s="200" t="s">
        <v>1267</v>
      </c>
      <c r="H317" s="200" t="s">
        <v>1350</v>
      </c>
      <c r="I317" s="200" t="s">
        <v>509</v>
      </c>
      <c r="J317" t="s">
        <v>669</v>
      </c>
      <c r="K317" s="200">
        <v>0</v>
      </c>
    </row>
    <row r="318" spans="1:11" x14ac:dyDescent="0.25">
      <c r="A318" t="s">
        <v>276</v>
      </c>
      <c r="B318" s="1">
        <v>1</v>
      </c>
      <c r="C318" t="s">
        <v>683</v>
      </c>
      <c r="D318" t="s">
        <v>645</v>
      </c>
      <c r="E318" t="s">
        <v>652</v>
      </c>
      <c r="F318" s="200" t="s">
        <v>1301</v>
      </c>
      <c r="H318" s="200" t="s">
        <v>1344</v>
      </c>
      <c r="I318" s="200" t="s">
        <v>509</v>
      </c>
      <c r="J318" t="s">
        <v>673</v>
      </c>
      <c r="K318" s="200">
        <v>4092717</v>
      </c>
    </row>
    <row r="319" spans="1:11" x14ac:dyDescent="0.25">
      <c r="B319" s="1">
        <v>2</v>
      </c>
      <c r="C319" t="s">
        <v>698</v>
      </c>
      <c r="D319" t="s">
        <v>699</v>
      </c>
      <c r="E319" t="s">
        <v>652</v>
      </c>
      <c r="F319" s="200" t="s">
        <v>1302</v>
      </c>
      <c r="H319" s="200" t="s">
        <v>1345</v>
      </c>
      <c r="I319" s="200" t="s">
        <v>509</v>
      </c>
      <c r="J319" t="s">
        <v>737</v>
      </c>
      <c r="K319" s="200">
        <v>3979273</v>
      </c>
    </row>
    <row r="320" spans="1:11" x14ac:dyDescent="0.25">
      <c r="B320" s="1">
        <v>3</v>
      </c>
      <c r="C320" t="s">
        <v>696</v>
      </c>
      <c r="D320" t="s">
        <v>697</v>
      </c>
      <c r="E320" t="s">
        <v>649</v>
      </c>
      <c r="F320" s="200" t="s">
        <v>1303</v>
      </c>
      <c r="H320" s="200" t="s">
        <v>1346</v>
      </c>
      <c r="I320" s="200" t="s">
        <v>509</v>
      </c>
      <c r="J320" t="s">
        <v>964</v>
      </c>
      <c r="K320" s="200">
        <v>4016018</v>
      </c>
    </row>
    <row r="321" spans="1:11" x14ac:dyDescent="0.25">
      <c r="B321" s="1">
        <v>4</v>
      </c>
      <c r="C321" t="s">
        <v>720</v>
      </c>
      <c r="D321" t="s">
        <v>927</v>
      </c>
      <c r="E321" t="s">
        <v>652</v>
      </c>
      <c r="F321" s="200" t="s">
        <v>1304</v>
      </c>
      <c r="H321" s="200" t="s">
        <v>1347</v>
      </c>
      <c r="I321" s="200" t="s">
        <v>509</v>
      </c>
      <c r="J321" t="s">
        <v>673</v>
      </c>
      <c r="K321" s="200">
        <v>4137618</v>
      </c>
    </row>
    <row r="322" spans="1:11" x14ac:dyDescent="0.25">
      <c r="B322" s="1">
        <v>5</v>
      </c>
      <c r="C322" t="s">
        <v>694</v>
      </c>
      <c r="D322" t="s">
        <v>695</v>
      </c>
      <c r="E322" t="s">
        <v>652</v>
      </c>
      <c r="F322" s="200" t="s">
        <v>1305</v>
      </c>
      <c r="H322" s="200" t="s">
        <v>1348</v>
      </c>
      <c r="I322" s="200" t="s">
        <v>509</v>
      </c>
      <c r="J322" t="s">
        <v>737</v>
      </c>
      <c r="K322" s="200">
        <v>3974047</v>
      </c>
    </row>
    <row r="323" spans="1:11" x14ac:dyDescent="0.25">
      <c r="B323" s="1">
        <v>6</v>
      </c>
      <c r="C323" t="s">
        <v>922</v>
      </c>
      <c r="D323" t="s">
        <v>923</v>
      </c>
      <c r="E323" t="s">
        <v>673</v>
      </c>
      <c r="F323" s="200" t="s">
        <v>1306</v>
      </c>
      <c r="H323" s="200" t="s">
        <v>1349</v>
      </c>
      <c r="I323" s="200" t="s">
        <v>509</v>
      </c>
      <c r="J323" t="s">
        <v>673</v>
      </c>
      <c r="K323" s="200">
        <v>0</v>
      </c>
    </row>
    <row r="324" spans="1:11" x14ac:dyDescent="0.25">
      <c r="A324" t="s">
        <v>386</v>
      </c>
      <c r="B324" s="1">
        <v>1</v>
      </c>
      <c r="C324" t="s">
        <v>690</v>
      </c>
      <c r="D324" t="s">
        <v>691</v>
      </c>
      <c r="E324" t="s">
        <v>649</v>
      </c>
      <c r="F324" s="27">
        <v>13</v>
      </c>
      <c r="G324" s="200" t="s">
        <v>25</v>
      </c>
      <c r="H324" s="200" t="s">
        <v>1344</v>
      </c>
      <c r="I324" s="200" t="s">
        <v>509</v>
      </c>
      <c r="J324" t="s">
        <v>668</v>
      </c>
      <c r="K324" s="200">
        <v>3680079</v>
      </c>
    </row>
    <row r="325" spans="1:11" x14ac:dyDescent="0.25">
      <c r="B325" s="1">
        <v>2</v>
      </c>
      <c r="C325" t="s">
        <v>696</v>
      </c>
      <c r="D325" t="s">
        <v>925</v>
      </c>
      <c r="E325" t="s">
        <v>663</v>
      </c>
      <c r="F325" s="200">
        <v>16.899999999999999</v>
      </c>
      <c r="H325" s="200" t="s">
        <v>1345</v>
      </c>
      <c r="I325" s="200" t="s">
        <v>509</v>
      </c>
      <c r="J325" t="s">
        <v>663</v>
      </c>
      <c r="K325" s="200">
        <v>0</v>
      </c>
    </row>
    <row r="326" spans="1:11" x14ac:dyDescent="0.25">
      <c r="A326" t="s">
        <v>138</v>
      </c>
      <c r="B326" s="1">
        <v>1</v>
      </c>
      <c r="C326" t="s">
        <v>719</v>
      </c>
      <c r="D326" t="s">
        <v>743</v>
      </c>
      <c r="E326" t="s">
        <v>649</v>
      </c>
      <c r="F326" s="200">
        <v>4.78</v>
      </c>
      <c r="G326" s="200" t="s">
        <v>25</v>
      </c>
      <c r="H326" s="200" t="s">
        <v>1344</v>
      </c>
      <c r="I326" s="200" t="s">
        <v>509</v>
      </c>
      <c r="J326" t="s">
        <v>26</v>
      </c>
      <c r="K326" s="200">
        <v>4001632</v>
      </c>
    </row>
    <row r="327" spans="1:11" x14ac:dyDescent="0.25">
      <c r="B327" s="1">
        <v>2</v>
      </c>
      <c r="C327" t="s">
        <v>917</v>
      </c>
      <c r="D327" t="s">
        <v>918</v>
      </c>
      <c r="E327" t="s">
        <v>649</v>
      </c>
      <c r="F327" s="200">
        <v>4.76</v>
      </c>
      <c r="H327" s="200" t="s">
        <v>1345</v>
      </c>
      <c r="I327" s="200" t="s">
        <v>509</v>
      </c>
      <c r="J327" t="s">
        <v>965</v>
      </c>
      <c r="K327" s="200">
        <v>4060724</v>
      </c>
    </row>
    <row r="328" spans="1:11" x14ac:dyDescent="0.25">
      <c r="B328" s="1">
        <v>3</v>
      </c>
      <c r="C328" t="s">
        <v>690</v>
      </c>
      <c r="D328" t="s">
        <v>691</v>
      </c>
      <c r="E328" t="s">
        <v>649</v>
      </c>
      <c r="F328" s="109">
        <v>4.59</v>
      </c>
      <c r="H328" s="200" t="s">
        <v>1346</v>
      </c>
      <c r="I328" s="200" t="s">
        <v>509</v>
      </c>
      <c r="J328" t="s">
        <v>668</v>
      </c>
      <c r="K328" s="200">
        <v>3680079</v>
      </c>
    </row>
    <row r="329" spans="1:11" x14ac:dyDescent="0.25">
      <c r="B329" s="1">
        <v>4</v>
      </c>
      <c r="C329" t="s">
        <v>698</v>
      </c>
      <c r="D329" t="s">
        <v>700</v>
      </c>
      <c r="E329" t="s">
        <v>656</v>
      </c>
      <c r="F329" s="109">
        <v>4.0999999999999996</v>
      </c>
      <c r="H329" s="200" t="s">
        <v>1347</v>
      </c>
      <c r="I329" s="200" t="s">
        <v>26</v>
      </c>
      <c r="J329" t="s">
        <v>26</v>
      </c>
      <c r="K329" s="200">
        <v>3960813</v>
      </c>
    </row>
    <row r="330" spans="1:11" x14ac:dyDescent="0.25">
      <c r="B330" s="1">
        <v>5</v>
      </c>
      <c r="C330" t="s">
        <v>708</v>
      </c>
      <c r="D330" t="s">
        <v>926</v>
      </c>
      <c r="E330" t="s">
        <v>663</v>
      </c>
      <c r="F330" s="109">
        <v>3.7</v>
      </c>
      <c r="H330" s="200" t="s">
        <v>1348</v>
      </c>
      <c r="I330" s="200" t="s">
        <v>509</v>
      </c>
      <c r="J330" t="s">
        <v>663</v>
      </c>
      <c r="K330" s="200">
        <v>0</v>
      </c>
    </row>
    <row r="331" spans="1:11" x14ac:dyDescent="0.25">
      <c r="B331" s="1">
        <v>6</v>
      </c>
      <c r="C331" t="s">
        <v>762</v>
      </c>
      <c r="D331" t="s">
        <v>763</v>
      </c>
      <c r="E331" t="s">
        <v>650</v>
      </c>
      <c r="F331" s="200">
        <v>3.57</v>
      </c>
      <c r="H331" s="200" t="s">
        <v>1349</v>
      </c>
      <c r="I331" s="200" t="s">
        <v>26</v>
      </c>
      <c r="J331" t="s">
        <v>26</v>
      </c>
      <c r="K331" s="200">
        <v>4094023</v>
      </c>
    </row>
    <row r="332" spans="1:11" x14ac:dyDescent="0.25">
      <c r="A332" t="s">
        <v>81</v>
      </c>
      <c r="B332" s="1">
        <v>1</v>
      </c>
      <c r="C332" t="s">
        <v>698</v>
      </c>
      <c r="D332" t="s">
        <v>700</v>
      </c>
      <c r="E332" t="s">
        <v>656</v>
      </c>
      <c r="F332" s="200">
        <v>9.06</v>
      </c>
      <c r="G332" s="200" t="s">
        <v>25</v>
      </c>
      <c r="H332" s="200" t="s">
        <v>1344</v>
      </c>
      <c r="I332" s="200" t="s">
        <v>26</v>
      </c>
      <c r="J332" t="s">
        <v>26</v>
      </c>
      <c r="K332" s="200">
        <v>3960813</v>
      </c>
    </row>
    <row r="333" spans="1:11" x14ac:dyDescent="0.25">
      <c r="B333" s="1">
        <v>2</v>
      </c>
      <c r="C333" t="s">
        <v>770</v>
      </c>
      <c r="D333" t="s">
        <v>771</v>
      </c>
      <c r="E333" t="s">
        <v>649</v>
      </c>
      <c r="F333" s="200">
        <v>8.69</v>
      </c>
      <c r="H333" s="200" t="s">
        <v>1345</v>
      </c>
      <c r="I333" s="200" t="s">
        <v>509</v>
      </c>
      <c r="J333" t="s">
        <v>796</v>
      </c>
      <c r="K333" s="200">
        <v>4085669</v>
      </c>
    </row>
    <row r="334" spans="1:11" x14ac:dyDescent="0.25">
      <c r="B334" s="1">
        <v>3</v>
      </c>
      <c r="C334" t="s">
        <v>696</v>
      </c>
      <c r="D334" t="s">
        <v>756</v>
      </c>
      <c r="E334" t="s">
        <v>651</v>
      </c>
      <c r="F334" s="200">
        <v>7.28</v>
      </c>
      <c r="H334" s="200" t="s">
        <v>1346</v>
      </c>
      <c r="I334" s="200" t="s">
        <v>509</v>
      </c>
      <c r="J334" t="s">
        <v>967</v>
      </c>
      <c r="K334" s="200">
        <v>3849676</v>
      </c>
    </row>
    <row r="335" spans="1:11" x14ac:dyDescent="0.25">
      <c r="B335" s="1">
        <v>4</v>
      </c>
      <c r="C335" t="s">
        <v>696</v>
      </c>
      <c r="D335" t="s">
        <v>925</v>
      </c>
      <c r="E335" t="s">
        <v>663</v>
      </c>
      <c r="F335" s="200">
        <v>7.08</v>
      </c>
      <c r="H335" s="200" t="s">
        <v>1347</v>
      </c>
      <c r="I335" s="200" t="s">
        <v>509</v>
      </c>
      <c r="J335" t="s">
        <v>663</v>
      </c>
      <c r="K335" s="200">
        <v>0</v>
      </c>
    </row>
    <row r="336" spans="1:11" x14ac:dyDescent="0.25">
      <c r="A336" t="s">
        <v>79</v>
      </c>
      <c r="B336" s="1">
        <v>1</v>
      </c>
      <c r="C336" t="s">
        <v>690</v>
      </c>
      <c r="D336" t="s">
        <v>691</v>
      </c>
      <c r="E336" t="s">
        <v>649</v>
      </c>
      <c r="F336" s="200">
        <v>1.35</v>
      </c>
      <c r="G336" s="200" t="s">
        <v>25</v>
      </c>
      <c r="H336" s="200" t="s">
        <v>1344</v>
      </c>
      <c r="I336" s="200" t="s">
        <v>509</v>
      </c>
      <c r="J336" t="s">
        <v>668</v>
      </c>
      <c r="K336" s="200">
        <v>3680079</v>
      </c>
    </row>
    <row r="337" spans="1:11" x14ac:dyDescent="0.25">
      <c r="A337" t="s">
        <v>133</v>
      </c>
      <c r="B337" s="1">
        <v>1</v>
      </c>
      <c r="C337" t="s">
        <v>909</v>
      </c>
      <c r="D337" t="s">
        <v>939</v>
      </c>
      <c r="E337" t="s">
        <v>673</v>
      </c>
      <c r="F337" s="200">
        <v>7.26</v>
      </c>
      <c r="G337" s="200" t="s">
        <v>25</v>
      </c>
      <c r="H337" s="200" t="s">
        <v>1344</v>
      </c>
      <c r="I337" s="200" t="s">
        <v>509</v>
      </c>
      <c r="J337" t="s">
        <v>673</v>
      </c>
      <c r="K337" s="200" t="s">
        <v>674</v>
      </c>
    </row>
    <row r="338" spans="1:11" x14ac:dyDescent="0.25">
      <c r="B338" s="1">
        <v>2</v>
      </c>
      <c r="C338" t="s">
        <v>928</v>
      </c>
      <c r="D338" t="s">
        <v>929</v>
      </c>
      <c r="E338" t="s">
        <v>673</v>
      </c>
      <c r="F338" s="200">
        <v>7.06</v>
      </c>
      <c r="I338" s="200" t="s">
        <v>509</v>
      </c>
      <c r="J338" t="s">
        <v>673</v>
      </c>
      <c r="K338" s="200">
        <v>3586940</v>
      </c>
    </row>
    <row r="339" spans="1:11" x14ac:dyDescent="0.25">
      <c r="A339" t="s">
        <v>121</v>
      </c>
      <c r="B339" s="1">
        <v>1</v>
      </c>
      <c r="C339" t="s">
        <v>685</v>
      </c>
      <c r="D339" t="s">
        <v>686</v>
      </c>
      <c r="E339" t="s">
        <v>649</v>
      </c>
      <c r="F339" s="200">
        <v>27.69</v>
      </c>
      <c r="G339" s="200" t="s">
        <v>25</v>
      </c>
      <c r="H339" s="200" t="s">
        <v>1344</v>
      </c>
      <c r="I339" s="200" t="s">
        <v>509</v>
      </c>
      <c r="J339" t="s">
        <v>966</v>
      </c>
      <c r="K339" s="200">
        <v>4019318</v>
      </c>
    </row>
    <row r="340" spans="1:11" x14ac:dyDescent="0.25">
      <c r="B340" s="1">
        <v>2</v>
      </c>
      <c r="C340" t="s">
        <v>909</v>
      </c>
      <c r="D340" t="s">
        <v>939</v>
      </c>
      <c r="E340" t="s">
        <v>673</v>
      </c>
      <c r="F340" s="200">
        <v>17.04</v>
      </c>
      <c r="H340" s="200" t="s">
        <v>1345</v>
      </c>
      <c r="I340" s="200" t="s">
        <v>509</v>
      </c>
      <c r="J340" t="s">
        <v>673</v>
      </c>
      <c r="K340" s="200" t="s">
        <v>674</v>
      </c>
    </row>
    <row r="341" spans="1:11" x14ac:dyDescent="0.25">
      <c r="A341" t="s">
        <v>125</v>
      </c>
      <c r="B341" s="1">
        <v>1</v>
      </c>
      <c r="C341" t="s">
        <v>685</v>
      </c>
      <c r="D341" t="s">
        <v>686</v>
      </c>
      <c r="E341" t="s">
        <v>649</v>
      </c>
      <c r="F341" s="200">
        <v>32.61</v>
      </c>
      <c r="G341" s="200" t="s">
        <v>25</v>
      </c>
      <c r="H341" s="200" t="s">
        <v>1344</v>
      </c>
      <c r="I341" s="200" t="s">
        <v>509</v>
      </c>
      <c r="J341" t="s">
        <v>966</v>
      </c>
      <c r="K341" s="200">
        <v>4019318</v>
      </c>
    </row>
    <row r="342" spans="1:11" x14ac:dyDescent="0.25">
      <c r="A342" t="s">
        <v>129</v>
      </c>
      <c r="B342" s="1">
        <v>1</v>
      </c>
      <c r="C342" t="s">
        <v>935</v>
      </c>
      <c r="D342" t="s">
        <v>936</v>
      </c>
      <c r="E342" t="s">
        <v>673</v>
      </c>
      <c r="F342" s="200">
        <v>19.98</v>
      </c>
      <c r="G342" s="200" t="s">
        <v>25</v>
      </c>
      <c r="H342" s="200" t="s">
        <v>1344</v>
      </c>
      <c r="I342" s="200" t="s">
        <v>509</v>
      </c>
      <c r="J342" t="s">
        <v>961</v>
      </c>
      <c r="K342" s="200" t="s">
        <v>674</v>
      </c>
    </row>
    <row r="344" spans="1:11" x14ac:dyDescent="0.25">
      <c r="A344" t="s">
        <v>886</v>
      </c>
    </row>
    <row r="345" spans="1:11" x14ac:dyDescent="0.25">
      <c r="A345" t="s">
        <v>58</v>
      </c>
    </row>
    <row r="347" spans="1:11" x14ac:dyDescent="0.25">
      <c r="A347" t="s">
        <v>51</v>
      </c>
      <c r="B347" s="1" t="s">
        <v>52</v>
      </c>
      <c r="C347" t="s">
        <v>53</v>
      </c>
      <c r="D347" t="s">
        <v>2</v>
      </c>
      <c r="E347" t="s">
        <v>54</v>
      </c>
      <c r="F347" s="200" t="s">
        <v>55</v>
      </c>
      <c r="G347" s="200" t="s">
        <v>56</v>
      </c>
      <c r="H347" s="200" t="s">
        <v>511</v>
      </c>
      <c r="I347" s="200" t="s">
        <v>516</v>
      </c>
      <c r="J347" t="s">
        <v>515</v>
      </c>
      <c r="K347" s="200" t="s">
        <v>57</v>
      </c>
    </row>
    <row r="348" spans="1:11" x14ac:dyDescent="0.25">
      <c r="A348" t="s">
        <v>59</v>
      </c>
      <c r="B348" s="1">
        <v>1</v>
      </c>
      <c r="C348" t="s">
        <v>757</v>
      </c>
      <c r="D348" t="s">
        <v>636</v>
      </c>
      <c r="E348" t="s">
        <v>649</v>
      </c>
      <c r="F348" s="200">
        <v>13.3</v>
      </c>
      <c r="G348" s="200" t="s">
        <v>25</v>
      </c>
      <c r="H348" s="200" t="s">
        <v>1344</v>
      </c>
      <c r="I348" s="200" t="s">
        <v>26</v>
      </c>
      <c r="J348" t="s">
        <v>26</v>
      </c>
      <c r="K348" s="200">
        <v>4063970</v>
      </c>
    </row>
    <row r="349" spans="1:11" x14ac:dyDescent="0.25">
      <c r="B349" s="1">
        <v>2</v>
      </c>
      <c r="C349" t="s">
        <v>732</v>
      </c>
      <c r="D349" t="s">
        <v>894</v>
      </c>
      <c r="E349" t="s">
        <v>650</v>
      </c>
      <c r="F349" s="27">
        <v>14</v>
      </c>
      <c r="H349" s="200" t="s">
        <v>1345</v>
      </c>
      <c r="I349" s="200" t="s">
        <v>509</v>
      </c>
      <c r="J349" t="s">
        <v>658</v>
      </c>
      <c r="K349" s="200">
        <v>4116456</v>
      </c>
    </row>
    <row r="350" spans="1:11" x14ac:dyDescent="0.25">
      <c r="B350" s="1">
        <v>3</v>
      </c>
      <c r="C350" t="s">
        <v>766</v>
      </c>
      <c r="D350" t="s">
        <v>700</v>
      </c>
      <c r="E350" t="s">
        <v>656</v>
      </c>
      <c r="F350" s="200">
        <v>14.8</v>
      </c>
      <c r="H350" s="200" t="s">
        <v>1346</v>
      </c>
      <c r="I350" s="200" t="s">
        <v>26</v>
      </c>
      <c r="J350" t="s">
        <v>26</v>
      </c>
      <c r="K350" s="200">
        <v>4035533</v>
      </c>
    </row>
    <row r="351" spans="1:11" x14ac:dyDescent="0.25">
      <c r="B351" s="1">
        <v>4</v>
      </c>
      <c r="C351" t="s">
        <v>732</v>
      </c>
      <c r="D351" t="s">
        <v>900</v>
      </c>
      <c r="E351" t="s">
        <v>653</v>
      </c>
      <c r="F351" s="27">
        <v>15</v>
      </c>
      <c r="H351" s="200" t="s">
        <v>1347</v>
      </c>
      <c r="I351" s="200" t="s">
        <v>26</v>
      </c>
      <c r="J351" t="s">
        <v>26</v>
      </c>
      <c r="K351" s="200">
        <v>4010949</v>
      </c>
    </row>
    <row r="352" spans="1:11" x14ac:dyDescent="0.25">
      <c r="B352" s="1">
        <v>5</v>
      </c>
      <c r="C352" t="s">
        <v>758</v>
      </c>
      <c r="D352" t="s">
        <v>908</v>
      </c>
      <c r="E352" t="s">
        <v>656</v>
      </c>
      <c r="F352" s="200">
        <v>15.2</v>
      </c>
      <c r="H352" s="200" t="s">
        <v>1348</v>
      </c>
      <c r="I352" s="200" t="s">
        <v>26</v>
      </c>
      <c r="J352" t="s">
        <v>26</v>
      </c>
      <c r="K352" s="200">
        <v>4068707</v>
      </c>
    </row>
    <row r="353" spans="1:11" x14ac:dyDescent="0.25">
      <c r="B353" s="1">
        <v>6</v>
      </c>
      <c r="C353" t="s">
        <v>747</v>
      </c>
      <c r="D353" t="s">
        <v>893</v>
      </c>
      <c r="E353" t="s">
        <v>653</v>
      </c>
      <c r="F353" s="200">
        <v>15.3</v>
      </c>
      <c r="H353" s="200" t="s">
        <v>1349</v>
      </c>
      <c r="I353" s="200" t="s">
        <v>26</v>
      </c>
      <c r="J353" t="s">
        <v>26</v>
      </c>
      <c r="K353" s="200">
        <v>4034899</v>
      </c>
    </row>
    <row r="354" spans="1:11" x14ac:dyDescent="0.25">
      <c r="B354" s="1">
        <v>7</v>
      </c>
      <c r="C354" t="s">
        <v>690</v>
      </c>
      <c r="D354" t="s">
        <v>599</v>
      </c>
      <c r="E354" t="s">
        <v>652</v>
      </c>
      <c r="F354" s="200">
        <v>16.2</v>
      </c>
      <c r="H354" s="200" t="s">
        <v>1350</v>
      </c>
      <c r="I354" s="200" t="s">
        <v>26</v>
      </c>
      <c r="J354" t="s">
        <v>26</v>
      </c>
      <c r="K354" s="200">
        <v>4096007</v>
      </c>
    </row>
    <row r="355" spans="1:11" x14ac:dyDescent="0.25">
      <c r="A355" t="s">
        <v>273</v>
      </c>
      <c r="B355" s="1">
        <v>1</v>
      </c>
      <c r="C355" t="s">
        <v>757</v>
      </c>
      <c r="D355" t="s">
        <v>636</v>
      </c>
      <c r="E355" t="s">
        <v>649</v>
      </c>
      <c r="F355" s="200">
        <v>27.2</v>
      </c>
      <c r="G355" s="200" t="s">
        <v>1343</v>
      </c>
      <c r="H355" s="200" t="s">
        <v>1344</v>
      </c>
      <c r="I355" s="200" t="s">
        <v>26</v>
      </c>
      <c r="J355" t="s">
        <v>26</v>
      </c>
      <c r="K355" s="200">
        <v>4063970</v>
      </c>
    </row>
    <row r="356" spans="1:11" x14ac:dyDescent="0.25">
      <c r="B356" s="1">
        <v>2</v>
      </c>
      <c r="C356" t="s">
        <v>732</v>
      </c>
      <c r="D356" t="s">
        <v>900</v>
      </c>
      <c r="E356" t="s">
        <v>653</v>
      </c>
      <c r="F356" s="200">
        <v>31.1</v>
      </c>
      <c r="H356" s="200" t="s">
        <v>1345</v>
      </c>
      <c r="I356" s="200" t="s">
        <v>26</v>
      </c>
      <c r="J356" t="s">
        <v>26</v>
      </c>
      <c r="K356" s="200">
        <v>4010949</v>
      </c>
    </row>
    <row r="357" spans="1:11" x14ac:dyDescent="0.25">
      <c r="B357" s="1">
        <v>3</v>
      </c>
      <c r="C357" t="s">
        <v>758</v>
      </c>
      <c r="D357" t="s">
        <v>908</v>
      </c>
      <c r="E357" t="s">
        <v>656</v>
      </c>
      <c r="F357" s="200">
        <v>31.3</v>
      </c>
      <c r="H357" s="200" t="s">
        <v>1346</v>
      </c>
      <c r="I357" s="200" t="s">
        <v>26</v>
      </c>
      <c r="J357" t="s">
        <v>26</v>
      </c>
      <c r="K357" s="200">
        <v>4068707</v>
      </c>
    </row>
    <row r="358" spans="1:11" x14ac:dyDescent="0.25">
      <c r="B358" s="1">
        <v>4</v>
      </c>
      <c r="C358" t="s">
        <v>690</v>
      </c>
      <c r="D358" t="s">
        <v>599</v>
      </c>
      <c r="E358" t="s">
        <v>652</v>
      </c>
      <c r="F358" s="200">
        <v>34.299999999999997</v>
      </c>
      <c r="H358" s="200" t="s">
        <v>1347</v>
      </c>
      <c r="I358" s="200" t="s">
        <v>26</v>
      </c>
      <c r="J358" t="s">
        <v>26</v>
      </c>
      <c r="K358" s="200">
        <v>4096007</v>
      </c>
    </row>
    <row r="359" spans="1:11" x14ac:dyDescent="0.25">
      <c r="B359" s="1">
        <v>5</v>
      </c>
      <c r="C359" t="s">
        <v>896</v>
      </c>
      <c r="D359" t="s">
        <v>897</v>
      </c>
      <c r="E359" t="s">
        <v>654</v>
      </c>
      <c r="F359" s="200">
        <v>36.700000000000003</v>
      </c>
      <c r="H359" s="200" t="s">
        <v>1348</v>
      </c>
      <c r="I359" s="200" t="s">
        <v>26</v>
      </c>
      <c r="J359" t="s">
        <v>26</v>
      </c>
      <c r="K359" s="200">
        <v>0</v>
      </c>
    </row>
    <row r="360" spans="1:11" x14ac:dyDescent="0.25">
      <c r="A360" t="s">
        <v>275</v>
      </c>
      <c r="B360" s="1">
        <v>1</v>
      </c>
      <c r="C360" t="s">
        <v>752</v>
      </c>
      <c r="D360" t="s">
        <v>753</v>
      </c>
      <c r="E360" t="s">
        <v>652</v>
      </c>
      <c r="F360" s="200" t="s">
        <v>1254</v>
      </c>
      <c r="H360" s="200" t="s">
        <v>1344</v>
      </c>
      <c r="I360" s="200" t="s">
        <v>509</v>
      </c>
      <c r="J360" t="s">
        <v>958</v>
      </c>
      <c r="K360" s="200">
        <v>4017450</v>
      </c>
    </row>
    <row r="361" spans="1:11" x14ac:dyDescent="0.25">
      <c r="B361" s="1">
        <v>2</v>
      </c>
      <c r="C361" t="s">
        <v>901</v>
      </c>
      <c r="D361" t="s">
        <v>902</v>
      </c>
      <c r="E361" t="s">
        <v>673</v>
      </c>
      <c r="F361" s="200" t="s">
        <v>1255</v>
      </c>
      <c r="H361" s="200" t="s">
        <v>1345</v>
      </c>
      <c r="I361" s="200" t="s">
        <v>509</v>
      </c>
      <c r="J361" t="s">
        <v>662</v>
      </c>
      <c r="K361" s="200">
        <v>0</v>
      </c>
    </row>
    <row r="362" spans="1:11" x14ac:dyDescent="0.25">
      <c r="B362" s="1">
        <v>3</v>
      </c>
      <c r="C362" t="s">
        <v>898</v>
      </c>
      <c r="D362" t="s">
        <v>903</v>
      </c>
      <c r="E362" t="s">
        <v>652</v>
      </c>
      <c r="F362" s="200" t="s">
        <v>1256</v>
      </c>
      <c r="H362" s="200" t="s">
        <v>1346</v>
      </c>
      <c r="I362" s="200" t="s">
        <v>509</v>
      </c>
      <c r="J362" t="s">
        <v>673</v>
      </c>
      <c r="K362" s="200">
        <v>4132908</v>
      </c>
    </row>
    <row r="363" spans="1:11" x14ac:dyDescent="0.25">
      <c r="B363" s="1">
        <v>4</v>
      </c>
      <c r="C363" t="s">
        <v>904</v>
      </c>
      <c r="D363" t="s">
        <v>899</v>
      </c>
      <c r="E363" t="s">
        <v>954</v>
      </c>
      <c r="F363" s="200" t="s">
        <v>1257</v>
      </c>
      <c r="H363" s="200" t="s">
        <v>1347</v>
      </c>
      <c r="I363" s="200" t="s">
        <v>509</v>
      </c>
      <c r="J363" t="s">
        <v>959</v>
      </c>
      <c r="K363" s="200">
        <v>4117238</v>
      </c>
    </row>
    <row r="364" spans="1:11" x14ac:dyDescent="0.25">
      <c r="B364" s="1">
        <v>5</v>
      </c>
      <c r="C364" t="s">
        <v>747</v>
      </c>
      <c r="D364" t="s">
        <v>902</v>
      </c>
      <c r="E364" t="s">
        <v>673</v>
      </c>
      <c r="F364" s="200" t="s">
        <v>1258</v>
      </c>
      <c r="H364" s="200" t="s">
        <v>1348</v>
      </c>
      <c r="I364" s="200" t="s">
        <v>509</v>
      </c>
      <c r="J364" t="s">
        <v>662</v>
      </c>
      <c r="K364" s="200">
        <v>0</v>
      </c>
    </row>
    <row r="365" spans="1:11" x14ac:dyDescent="0.25">
      <c r="B365" s="1">
        <v>6</v>
      </c>
      <c r="C365" t="s">
        <v>905</v>
      </c>
      <c r="D365" t="s">
        <v>906</v>
      </c>
      <c r="E365" t="s">
        <v>652</v>
      </c>
      <c r="F365" s="200" t="s">
        <v>1259</v>
      </c>
      <c r="H365" s="200" t="s">
        <v>1349</v>
      </c>
      <c r="I365" s="200" t="s">
        <v>509</v>
      </c>
      <c r="J365" t="s">
        <v>960</v>
      </c>
      <c r="K365" s="200">
        <v>3748518</v>
      </c>
    </row>
    <row r="366" spans="1:11" x14ac:dyDescent="0.25">
      <c r="B366" s="1">
        <v>7</v>
      </c>
      <c r="C366" t="s">
        <v>952</v>
      </c>
      <c r="D366" t="s">
        <v>953</v>
      </c>
      <c r="E366" t="s">
        <v>736</v>
      </c>
      <c r="F366" s="200" t="s">
        <v>1260</v>
      </c>
      <c r="H366" s="200" t="s">
        <v>1350</v>
      </c>
      <c r="I366" s="200" t="s">
        <v>509</v>
      </c>
      <c r="J366" t="s">
        <v>793</v>
      </c>
      <c r="K366" s="200">
        <v>0</v>
      </c>
    </row>
    <row r="367" spans="1:11" x14ac:dyDescent="0.25">
      <c r="A367" t="s">
        <v>276</v>
      </c>
      <c r="B367" s="1">
        <v>1</v>
      </c>
      <c r="C367" t="s">
        <v>898</v>
      </c>
      <c r="D367" t="s">
        <v>899</v>
      </c>
      <c r="E367" t="s">
        <v>673</v>
      </c>
      <c r="F367" s="200" t="s">
        <v>1298</v>
      </c>
      <c r="H367" s="200" t="s">
        <v>1344</v>
      </c>
      <c r="I367" s="200" t="s">
        <v>509</v>
      </c>
      <c r="J367" t="s">
        <v>662</v>
      </c>
      <c r="K367" s="200">
        <v>0</v>
      </c>
    </row>
    <row r="368" spans="1:11" x14ac:dyDescent="0.25">
      <c r="B368" s="1">
        <v>2</v>
      </c>
      <c r="C368" t="s">
        <v>696</v>
      </c>
      <c r="D368" t="s">
        <v>895</v>
      </c>
      <c r="E368" t="s">
        <v>673</v>
      </c>
      <c r="F368" s="200" t="s">
        <v>1299</v>
      </c>
      <c r="H368" s="200" t="s">
        <v>1345</v>
      </c>
      <c r="I368" s="200" t="s">
        <v>509</v>
      </c>
      <c r="J368" t="s">
        <v>797</v>
      </c>
      <c r="K368" s="200">
        <v>0</v>
      </c>
    </row>
    <row r="369" spans="1:11" x14ac:dyDescent="0.25">
      <c r="B369" s="1">
        <v>3</v>
      </c>
      <c r="C369" t="s">
        <v>907</v>
      </c>
      <c r="D369" t="s">
        <v>629</v>
      </c>
      <c r="E369" t="s">
        <v>673</v>
      </c>
      <c r="F369" s="200" t="s">
        <v>1300</v>
      </c>
      <c r="H369" s="200" t="s">
        <v>1346</v>
      </c>
      <c r="I369" s="200" t="s">
        <v>509</v>
      </c>
      <c r="J369" t="s">
        <v>673</v>
      </c>
      <c r="K369" s="200" t="s">
        <v>674</v>
      </c>
    </row>
    <row r="370" spans="1:11" x14ac:dyDescent="0.25">
      <c r="A370" t="s">
        <v>278</v>
      </c>
      <c r="B370" s="1">
        <v>1</v>
      </c>
      <c r="C370" t="s">
        <v>732</v>
      </c>
      <c r="D370" t="s">
        <v>894</v>
      </c>
      <c r="E370" t="s">
        <v>650</v>
      </c>
      <c r="F370" s="200">
        <v>13.4</v>
      </c>
      <c r="G370" s="200" t="s">
        <v>25</v>
      </c>
      <c r="H370" s="200" t="s">
        <v>1344</v>
      </c>
      <c r="I370" s="200" t="s">
        <v>509</v>
      </c>
      <c r="J370" t="s">
        <v>658</v>
      </c>
      <c r="K370" s="200">
        <v>4116456</v>
      </c>
    </row>
    <row r="371" spans="1:11" x14ac:dyDescent="0.25">
      <c r="B371" s="1">
        <v>2</v>
      </c>
      <c r="C371" t="s">
        <v>701</v>
      </c>
      <c r="D371" t="s">
        <v>765</v>
      </c>
      <c r="E371" t="s">
        <v>649</v>
      </c>
      <c r="F371" s="200">
        <v>13.6</v>
      </c>
      <c r="H371" s="200" t="s">
        <v>1345</v>
      </c>
      <c r="I371" s="200" t="s">
        <v>509</v>
      </c>
      <c r="J371" t="s">
        <v>957</v>
      </c>
      <c r="K371" s="200">
        <v>4060719</v>
      </c>
    </row>
    <row r="372" spans="1:11" x14ac:dyDescent="0.25">
      <c r="B372" s="1">
        <v>3</v>
      </c>
      <c r="C372" t="s">
        <v>896</v>
      </c>
      <c r="D372" t="s">
        <v>897</v>
      </c>
      <c r="E372" t="s">
        <v>654</v>
      </c>
      <c r="F372" s="200">
        <v>16.8</v>
      </c>
      <c r="H372" s="200" t="s">
        <v>1346</v>
      </c>
      <c r="I372" s="200" t="s">
        <v>26</v>
      </c>
      <c r="J372" t="s">
        <v>26</v>
      </c>
      <c r="K372" s="200">
        <v>0</v>
      </c>
    </row>
    <row r="373" spans="1:11" x14ac:dyDescent="0.25">
      <c r="A373" t="s">
        <v>138</v>
      </c>
      <c r="B373" s="1">
        <v>1</v>
      </c>
      <c r="C373" t="s">
        <v>757</v>
      </c>
      <c r="D373" t="s">
        <v>636</v>
      </c>
      <c r="E373" t="s">
        <v>649</v>
      </c>
      <c r="F373" s="200">
        <v>5.33</v>
      </c>
      <c r="G373" s="200" t="s">
        <v>1343</v>
      </c>
      <c r="H373" s="200" t="s">
        <v>1344</v>
      </c>
      <c r="I373" s="200" t="s">
        <v>26</v>
      </c>
      <c r="J373" t="s">
        <v>26</v>
      </c>
      <c r="K373" s="200">
        <v>4063970</v>
      </c>
    </row>
    <row r="374" spans="1:11" x14ac:dyDescent="0.25">
      <c r="B374" s="1">
        <v>2</v>
      </c>
      <c r="C374" t="s">
        <v>766</v>
      </c>
      <c r="D374" t="s">
        <v>700</v>
      </c>
      <c r="E374" t="s">
        <v>656</v>
      </c>
      <c r="F374" s="200">
        <v>4.3099999999999996</v>
      </c>
      <c r="H374" s="200" t="s">
        <v>1345</v>
      </c>
      <c r="I374" s="200" t="s">
        <v>26</v>
      </c>
      <c r="J374" t="s">
        <v>26</v>
      </c>
      <c r="K374" s="200">
        <v>4035533</v>
      </c>
    </row>
    <row r="375" spans="1:11" x14ac:dyDescent="0.25">
      <c r="B375" s="1">
        <v>3</v>
      </c>
      <c r="C375" t="s">
        <v>732</v>
      </c>
      <c r="D375" t="s">
        <v>894</v>
      </c>
      <c r="E375" t="s">
        <v>650</v>
      </c>
      <c r="F375" s="200">
        <v>4.24</v>
      </c>
      <c r="H375" s="200" t="s">
        <v>1346</v>
      </c>
      <c r="I375" s="200" t="s">
        <v>509</v>
      </c>
      <c r="J375" t="s">
        <v>658</v>
      </c>
      <c r="K375" s="200">
        <v>4116456</v>
      </c>
    </row>
    <row r="376" spans="1:11" x14ac:dyDescent="0.25">
      <c r="B376" s="1">
        <v>4</v>
      </c>
      <c r="C376" t="s">
        <v>747</v>
      </c>
      <c r="D376" t="s">
        <v>893</v>
      </c>
      <c r="E376" t="s">
        <v>653</v>
      </c>
      <c r="F376" s="200">
        <v>3.91</v>
      </c>
      <c r="H376" s="200" t="s">
        <v>1347</v>
      </c>
      <c r="I376" s="200" t="s">
        <v>26</v>
      </c>
      <c r="J376" t="s">
        <v>26</v>
      </c>
      <c r="K376" s="200">
        <v>4034899</v>
      </c>
    </row>
    <row r="377" spans="1:11" x14ac:dyDescent="0.25">
      <c r="A377" t="s">
        <v>79</v>
      </c>
      <c r="B377" s="1">
        <v>1</v>
      </c>
      <c r="C377" t="s">
        <v>952</v>
      </c>
      <c r="D377" t="s">
        <v>953</v>
      </c>
      <c r="E377" t="s">
        <v>736</v>
      </c>
      <c r="F377" s="200">
        <v>1.1499999999999999</v>
      </c>
      <c r="G377" s="200" t="s">
        <v>25</v>
      </c>
      <c r="H377" s="200" t="s">
        <v>1344</v>
      </c>
      <c r="I377" s="200" t="s">
        <v>509</v>
      </c>
      <c r="J377" t="s">
        <v>793</v>
      </c>
      <c r="K377" s="200">
        <v>0</v>
      </c>
    </row>
    <row r="378" spans="1:11" x14ac:dyDescent="0.25">
      <c r="A378" t="s">
        <v>133</v>
      </c>
      <c r="B378" s="1">
        <v>1</v>
      </c>
      <c r="C378" t="s">
        <v>766</v>
      </c>
      <c r="D378" t="s">
        <v>700</v>
      </c>
      <c r="E378" t="s">
        <v>656</v>
      </c>
      <c r="F378" s="200">
        <v>7.32</v>
      </c>
      <c r="G378" s="200" t="s">
        <v>25</v>
      </c>
      <c r="H378" s="200" t="s">
        <v>1344</v>
      </c>
      <c r="I378" s="200" t="s">
        <v>26</v>
      </c>
      <c r="J378" t="s">
        <v>26</v>
      </c>
      <c r="K378" s="200">
        <v>4035533</v>
      </c>
    </row>
    <row r="379" spans="1:11" x14ac:dyDescent="0.25">
      <c r="A379" t="s">
        <v>121</v>
      </c>
      <c r="B379" s="1">
        <v>1</v>
      </c>
      <c r="C379" t="s">
        <v>758</v>
      </c>
      <c r="D379" t="s">
        <v>908</v>
      </c>
      <c r="E379" t="s">
        <v>656</v>
      </c>
      <c r="F379" s="200">
        <v>15.09</v>
      </c>
      <c r="G379" s="200" t="s">
        <v>25</v>
      </c>
      <c r="H379" s="200" t="s">
        <v>1344</v>
      </c>
      <c r="I379" s="200" t="s">
        <v>26</v>
      </c>
      <c r="J379" t="s">
        <v>26</v>
      </c>
      <c r="K379" s="200">
        <v>4068707</v>
      </c>
    </row>
    <row r="380" spans="1:11" x14ac:dyDescent="0.25">
      <c r="A380" t="s">
        <v>129</v>
      </c>
      <c r="B380" s="1">
        <v>1</v>
      </c>
      <c r="C380" t="s">
        <v>904</v>
      </c>
      <c r="D380" t="s">
        <v>899</v>
      </c>
      <c r="E380" t="s">
        <v>954</v>
      </c>
      <c r="F380" s="200">
        <v>10.85</v>
      </c>
      <c r="G380" s="200" t="s">
        <v>25</v>
      </c>
      <c r="H380" s="200" t="s">
        <v>1344</v>
      </c>
      <c r="I380" s="200" t="s">
        <v>509</v>
      </c>
      <c r="J380" t="s">
        <v>959</v>
      </c>
      <c r="K380" s="200">
        <v>4117238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5.75" x14ac:dyDescent="0.25"/>
  <cols>
    <col min="1" max="1" width="22.85546875" style="134" customWidth="1"/>
    <col min="2" max="2" width="60.140625" style="134" customWidth="1"/>
    <col min="3" max="3" width="14" style="134" customWidth="1"/>
    <col min="4" max="4" width="16.28515625" customWidth="1"/>
  </cols>
  <sheetData>
    <row r="1" spans="1:3" x14ac:dyDescent="0.25">
      <c r="A1" s="134" t="s">
        <v>320</v>
      </c>
      <c r="B1" s="139"/>
      <c r="C1" s="139"/>
    </row>
    <row r="2" spans="1:3" x14ac:dyDescent="0.25">
      <c r="B2" s="139"/>
      <c r="C2" s="139"/>
    </row>
    <row r="3" spans="1:3" x14ac:dyDescent="0.25">
      <c r="A3" s="134" t="s">
        <v>321</v>
      </c>
      <c r="B3" s="140" t="s">
        <v>322</v>
      </c>
      <c r="C3" s="140"/>
    </row>
    <row r="4" spans="1:3" x14ac:dyDescent="0.25">
      <c r="B4" s="139"/>
      <c r="C4" s="139"/>
    </row>
    <row r="5" spans="1:3" x14ac:dyDescent="0.25">
      <c r="B5" s="139"/>
      <c r="C5" s="139"/>
    </row>
    <row r="6" spans="1:3" x14ac:dyDescent="0.25">
      <c r="A6" s="134" t="s">
        <v>323</v>
      </c>
      <c r="B6" s="139" t="s">
        <v>845</v>
      </c>
      <c r="C6" s="139"/>
    </row>
    <row r="7" spans="1:3" x14ac:dyDescent="0.25">
      <c r="A7" s="134" t="s">
        <v>324</v>
      </c>
      <c r="B7" s="205" t="s">
        <v>1105</v>
      </c>
      <c r="C7" s="141"/>
    </row>
    <row r="8" spans="1:3" x14ac:dyDescent="0.25">
      <c r="B8" s="205"/>
      <c r="C8" s="141"/>
    </row>
    <row r="9" spans="1:3" x14ac:dyDescent="0.25">
      <c r="B9" s="139"/>
      <c r="C9" s="139"/>
    </row>
    <row r="10" spans="1:3" x14ac:dyDescent="0.25">
      <c r="B10" s="139"/>
      <c r="C10" s="139"/>
    </row>
    <row r="11" spans="1:3" x14ac:dyDescent="0.25">
      <c r="A11" s="134" t="s">
        <v>325</v>
      </c>
      <c r="B11" s="139" t="s">
        <v>846</v>
      </c>
      <c r="C11" s="139"/>
    </row>
    <row r="12" spans="1:3" x14ac:dyDescent="0.25">
      <c r="A12" s="134" t="s">
        <v>326</v>
      </c>
      <c r="B12" s="140"/>
      <c r="C12" s="140"/>
    </row>
    <row r="13" spans="1:3" x14ac:dyDescent="0.25">
      <c r="B13" s="139"/>
      <c r="C13" s="139"/>
    </row>
    <row r="14" spans="1:3" x14ac:dyDescent="0.25">
      <c r="A14" s="134" t="s">
        <v>327</v>
      </c>
      <c r="B14" s="139" t="s">
        <v>328</v>
      </c>
      <c r="C14" s="139"/>
    </row>
    <row r="15" spans="1:3" x14ac:dyDescent="0.25">
      <c r="A15" s="134" t="s">
        <v>329</v>
      </c>
      <c r="B15" s="206"/>
      <c r="C15" s="142"/>
    </row>
    <row r="16" spans="1:3" x14ac:dyDescent="0.25">
      <c r="B16" s="207"/>
      <c r="C16" s="143"/>
    </row>
    <row r="17" spans="1:3" x14ac:dyDescent="0.25">
      <c r="A17" s="134" t="s">
        <v>330</v>
      </c>
      <c r="B17" s="140" t="s">
        <v>742</v>
      </c>
      <c r="C17" s="140"/>
    </row>
    <row r="18" spans="1:3" x14ac:dyDescent="0.25">
      <c r="A18" s="144" t="s">
        <v>331</v>
      </c>
      <c r="B18" s="142" t="s">
        <v>1190</v>
      </c>
      <c r="C18" s="142"/>
    </row>
    <row r="19" spans="1:3" x14ac:dyDescent="0.25">
      <c r="B19" s="141"/>
      <c r="C19" s="141"/>
    </row>
    <row r="20" spans="1:3" x14ac:dyDescent="0.25">
      <c r="A20" s="134" t="s">
        <v>72</v>
      </c>
      <c r="B20" s="140" t="s">
        <v>847</v>
      </c>
      <c r="C20" s="140"/>
    </row>
    <row r="21" spans="1:3" x14ac:dyDescent="0.25">
      <c r="A21" s="134" t="s">
        <v>332</v>
      </c>
      <c r="B21" s="91"/>
      <c r="C21" s="91"/>
    </row>
    <row r="22" spans="1:3" x14ac:dyDescent="0.25">
      <c r="A22" s="134" t="s">
        <v>324</v>
      </c>
      <c r="B22" s="206" t="s">
        <v>1249</v>
      </c>
      <c r="C22" s="145"/>
    </row>
    <row r="23" spans="1:3" x14ac:dyDescent="0.25">
      <c r="B23" s="206"/>
      <c r="C23" s="145"/>
    </row>
    <row r="24" spans="1:3" x14ac:dyDescent="0.25">
      <c r="B24" s="206"/>
      <c r="C24" s="145"/>
    </row>
    <row r="25" spans="1:3" x14ac:dyDescent="0.25">
      <c r="B25" s="206"/>
      <c r="C25" s="145"/>
    </row>
    <row r="26" spans="1:3" x14ac:dyDescent="0.25">
      <c r="B26" s="206"/>
      <c r="C26" s="145"/>
    </row>
    <row r="27" spans="1:3" x14ac:dyDescent="0.25">
      <c r="B27" s="206"/>
      <c r="C27" s="145"/>
    </row>
    <row r="28" spans="1:3" x14ac:dyDescent="0.25">
      <c r="B28" s="206"/>
      <c r="C28" s="145"/>
    </row>
    <row r="29" spans="1:3" x14ac:dyDescent="0.25">
      <c r="B29" s="206"/>
      <c r="C29" s="145"/>
    </row>
    <row r="30" spans="1:3" x14ac:dyDescent="0.25">
      <c r="B30" s="142"/>
      <c r="C30" s="142"/>
    </row>
    <row r="31" spans="1:3" x14ac:dyDescent="0.25">
      <c r="B31" s="141"/>
      <c r="C31" s="141"/>
    </row>
    <row r="32" spans="1:3" x14ac:dyDescent="0.25">
      <c r="A32" s="134" t="s">
        <v>333</v>
      </c>
      <c r="B32" s="140" t="s">
        <v>1196</v>
      </c>
      <c r="C32" s="140"/>
    </row>
    <row r="33" spans="1:3" x14ac:dyDescent="0.25">
      <c r="B33" s="139"/>
      <c r="C33" s="139"/>
    </row>
    <row r="34" spans="1:3" x14ac:dyDescent="0.25">
      <c r="A34" s="134" t="s">
        <v>334</v>
      </c>
      <c r="B34" s="206" t="s">
        <v>1067</v>
      </c>
      <c r="C34" s="142"/>
    </row>
    <row r="35" spans="1:3" x14ac:dyDescent="0.25">
      <c r="B35" s="205"/>
      <c r="C35" s="141"/>
    </row>
    <row r="36" spans="1:3" x14ac:dyDescent="0.25">
      <c r="A36" s="134" t="s">
        <v>335</v>
      </c>
      <c r="B36" s="140"/>
      <c r="C36" s="140"/>
    </row>
    <row r="37" spans="1:3" x14ac:dyDescent="0.25">
      <c r="B37" s="139"/>
      <c r="C37" s="139"/>
    </row>
    <row r="38" spans="1:3" x14ac:dyDescent="0.25">
      <c r="A38" s="134" t="s">
        <v>336</v>
      </c>
      <c r="B38" s="140" t="s">
        <v>1068</v>
      </c>
      <c r="C38" s="140"/>
    </row>
    <row r="39" spans="1:3" x14ac:dyDescent="0.25">
      <c r="B39" s="139"/>
      <c r="C39" s="139"/>
    </row>
    <row r="40" spans="1:3" x14ac:dyDescent="0.25">
      <c r="A40" s="134" t="s">
        <v>337</v>
      </c>
      <c r="B40" s="140" t="s">
        <v>1069</v>
      </c>
      <c r="C40" s="140"/>
    </row>
    <row r="41" spans="1:3" x14ac:dyDescent="0.25">
      <c r="B41" s="139"/>
      <c r="C41" s="139"/>
    </row>
    <row r="42" spans="1:3" x14ac:dyDescent="0.25">
      <c r="A42" s="134" t="s">
        <v>338</v>
      </c>
      <c r="B42" s="205" t="s">
        <v>339</v>
      </c>
      <c r="C42" s="141"/>
    </row>
    <row r="43" spans="1:3" x14ac:dyDescent="0.25">
      <c r="B43" s="205"/>
      <c r="C43" s="141"/>
    </row>
    <row r="44" spans="1:3" x14ac:dyDescent="0.25">
      <c r="B44" s="205"/>
      <c r="C44" s="141"/>
    </row>
    <row r="45" spans="1:3" x14ac:dyDescent="0.25">
      <c r="A45" s="134" t="s">
        <v>340</v>
      </c>
      <c r="B45" s="146" t="s">
        <v>341</v>
      </c>
      <c r="C45" s="146"/>
    </row>
    <row r="46" spans="1:3" x14ac:dyDescent="0.25">
      <c r="B46" s="146"/>
      <c r="C46" s="146"/>
    </row>
    <row r="47" spans="1:3" x14ac:dyDescent="0.25">
      <c r="B47" s="146"/>
      <c r="C47" s="146"/>
    </row>
    <row r="48" spans="1:3" x14ac:dyDescent="0.25">
      <c r="B48" s="146"/>
      <c r="C48" s="146"/>
    </row>
    <row r="49" spans="1:4" x14ac:dyDescent="0.25">
      <c r="A49" s="91"/>
      <c r="B49" s="91"/>
      <c r="C49" s="90"/>
      <c r="D49" s="101"/>
    </row>
    <row r="52" spans="1:4" x14ac:dyDescent="0.25">
      <c r="A52" s="204">
        <v>2</v>
      </c>
      <c r="B52" s="204"/>
    </row>
  </sheetData>
  <mergeCells count="6">
    <mergeCell ref="A52:B52"/>
    <mergeCell ref="B42:B44"/>
    <mergeCell ref="B7:B8"/>
    <mergeCell ref="B15:B16"/>
    <mergeCell ref="B22:B29"/>
    <mergeCell ref="B34:B35"/>
  </mergeCells>
  <pageMargins left="0.23622047244094491" right="0.23622047244094491" top="0.23622047244094491" bottom="0.23622047244094491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defaultRowHeight="15.75" x14ac:dyDescent="0.25"/>
  <cols>
    <col min="1" max="1" width="11.7109375" customWidth="1"/>
    <col min="2" max="2" width="30.85546875" style="134" customWidth="1"/>
    <col min="3" max="6" width="10.28515625" style="134" customWidth="1"/>
    <col min="7" max="7" width="9.140625" style="134"/>
    <col min="8" max="8" width="12.5703125" customWidth="1"/>
  </cols>
  <sheetData>
    <row r="1" spans="2:7" x14ac:dyDescent="0.25">
      <c r="B1" s="133" t="s">
        <v>342</v>
      </c>
    </row>
    <row r="2" spans="2:7" x14ac:dyDescent="0.25">
      <c r="B2" s="135"/>
    </row>
    <row r="3" spans="2:7" s="132" customFormat="1" ht="30" customHeight="1" x14ac:dyDescent="0.25">
      <c r="B3" s="208" t="s">
        <v>1106</v>
      </c>
      <c r="C3" s="208"/>
      <c r="D3" s="208"/>
      <c r="E3" s="208"/>
      <c r="F3" s="208"/>
      <c r="G3" s="208"/>
    </row>
    <row r="4" spans="2:7" x14ac:dyDescent="0.25">
      <c r="B4" s="135"/>
    </row>
    <row r="5" spans="2:7" s="132" customFormat="1" x14ac:dyDescent="0.25">
      <c r="B5" s="209" t="s">
        <v>343</v>
      </c>
      <c r="C5" s="209"/>
      <c r="D5" s="209"/>
      <c r="E5" s="209"/>
      <c r="F5" s="209"/>
      <c r="G5" s="209"/>
    </row>
    <row r="6" spans="2:7" x14ac:dyDescent="0.25">
      <c r="B6" s="135"/>
    </row>
    <row r="7" spans="2:7" ht="28.5" customHeight="1" x14ac:dyDescent="0.25">
      <c r="B7" s="208" t="s">
        <v>1113</v>
      </c>
      <c r="C7" s="208"/>
      <c r="D7" s="208"/>
      <c r="E7" s="208"/>
      <c r="F7" s="208"/>
      <c r="G7" s="208"/>
    </row>
    <row r="8" spans="2:7" x14ac:dyDescent="0.25">
      <c r="B8" s="135"/>
    </row>
    <row r="9" spans="2:7" ht="31.5" customHeight="1" x14ac:dyDescent="0.25">
      <c r="B9" s="208" t="s">
        <v>1107</v>
      </c>
      <c r="C9" s="208"/>
      <c r="D9" s="208"/>
      <c r="E9" s="208"/>
      <c r="F9" s="208"/>
      <c r="G9" s="208"/>
    </row>
    <row r="10" spans="2:7" x14ac:dyDescent="0.25">
      <c r="B10" s="135"/>
    </row>
    <row r="11" spans="2:7" x14ac:dyDescent="0.25">
      <c r="B11" s="210" t="s">
        <v>1114</v>
      </c>
      <c r="C11" s="210"/>
      <c r="D11" s="210"/>
      <c r="E11" s="210"/>
      <c r="F11" s="210"/>
      <c r="G11" s="210"/>
    </row>
    <row r="12" spans="2:7" x14ac:dyDescent="0.25">
      <c r="B12" s="135"/>
    </row>
    <row r="13" spans="2:7" x14ac:dyDescent="0.25">
      <c r="B13" s="209" t="s">
        <v>1108</v>
      </c>
      <c r="C13" s="209"/>
      <c r="D13" s="209"/>
      <c r="E13" s="209"/>
      <c r="F13" s="209"/>
      <c r="G13" s="209"/>
    </row>
    <row r="14" spans="2:7" x14ac:dyDescent="0.25">
      <c r="B14" s="209" t="s">
        <v>1115</v>
      </c>
      <c r="C14" s="209"/>
      <c r="D14" s="209"/>
      <c r="E14" s="209"/>
      <c r="F14" s="209"/>
      <c r="G14" s="209"/>
    </row>
    <row r="15" spans="2:7" x14ac:dyDescent="0.25">
      <c r="B15" s="135"/>
    </row>
    <row r="16" spans="2:7" x14ac:dyDescent="0.25">
      <c r="B16" s="210" t="s">
        <v>1116</v>
      </c>
      <c r="C16" s="210"/>
      <c r="D16" s="210"/>
      <c r="E16" s="210"/>
      <c r="F16" s="210"/>
      <c r="G16" s="210"/>
    </row>
    <row r="17" spans="2:7" x14ac:dyDescent="0.25">
      <c r="B17" s="136"/>
    </row>
    <row r="18" spans="2:7" x14ac:dyDescent="0.25">
      <c r="B18" s="211" t="s">
        <v>344</v>
      </c>
      <c r="C18" s="211"/>
      <c r="D18" s="211"/>
      <c r="E18" s="211"/>
      <c r="F18" s="211"/>
      <c r="G18" s="211"/>
    </row>
    <row r="19" spans="2:7" x14ac:dyDescent="0.25">
      <c r="B19" s="136" t="s">
        <v>345</v>
      </c>
    </row>
    <row r="20" spans="2:7" ht="32.25" customHeight="1" x14ac:dyDescent="0.25">
      <c r="B20" s="208" t="s">
        <v>1109</v>
      </c>
      <c r="C20" s="208"/>
      <c r="D20" s="208"/>
      <c r="E20" s="208"/>
      <c r="F20" s="208"/>
      <c r="G20" s="208"/>
    </row>
    <row r="21" spans="2:7" x14ac:dyDescent="0.25">
      <c r="B21" s="135"/>
    </row>
    <row r="22" spans="2:7" x14ac:dyDescent="0.25">
      <c r="B22" s="209" t="s">
        <v>346</v>
      </c>
      <c r="C22" s="209"/>
      <c r="D22" s="209"/>
      <c r="E22" s="209"/>
      <c r="F22" s="209"/>
      <c r="G22" s="209"/>
    </row>
    <row r="23" spans="2:7" x14ac:dyDescent="0.25">
      <c r="B23" s="209" t="s">
        <v>347</v>
      </c>
      <c r="C23" s="209"/>
      <c r="D23" s="209"/>
      <c r="E23" s="209"/>
      <c r="F23" s="209"/>
      <c r="G23" s="209"/>
    </row>
    <row r="25" spans="2:7" s="132" customFormat="1" x14ac:dyDescent="0.25">
      <c r="B25" s="137" t="s">
        <v>348</v>
      </c>
      <c r="C25" s="138"/>
      <c r="D25" s="138"/>
      <c r="E25" s="138"/>
      <c r="F25" s="138"/>
      <c r="G25" s="138"/>
    </row>
    <row r="26" spans="2:7" s="132" customFormat="1" ht="30.75" customHeight="1" x14ac:dyDescent="0.25">
      <c r="B26" s="208" t="s">
        <v>1110</v>
      </c>
      <c r="C26" s="208"/>
      <c r="D26" s="208"/>
      <c r="E26" s="208"/>
      <c r="F26" s="208"/>
      <c r="G26" s="208"/>
    </row>
    <row r="27" spans="2:7" s="132" customFormat="1" ht="33" customHeight="1" x14ac:dyDescent="0.25">
      <c r="B27" s="208" t="s">
        <v>1117</v>
      </c>
      <c r="C27" s="208"/>
      <c r="D27" s="208"/>
      <c r="E27" s="208"/>
      <c r="F27" s="208"/>
      <c r="G27" s="208"/>
    </row>
    <row r="28" spans="2:7" x14ac:dyDescent="0.25">
      <c r="B28" s="135"/>
    </row>
    <row r="29" spans="2:7" x14ac:dyDescent="0.25">
      <c r="B29" s="135" t="s">
        <v>349</v>
      </c>
    </row>
    <row r="30" spans="2:7" ht="30" customHeight="1" x14ac:dyDescent="0.25">
      <c r="B30" s="208" t="s">
        <v>1111</v>
      </c>
      <c r="C30" s="208"/>
      <c r="D30" s="208"/>
      <c r="E30" s="208"/>
      <c r="F30" s="208"/>
      <c r="G30" s="208"/>
    </row>
    <row r="31" spans="2:7" x14ac:dyDescent="0.25">
      <c r="B31" s="135"/>
    </row>
    <row r="32" spans="2:7" x14ac:dyDescent="0.25">
      <c r="B32" s="136" t="s">
        <v>350</v>
      </c>
    </row>
    <row r="33" spans="1:7" ht="15" customHeight="1" x14ac:dyDescent="0.25">
      <c r="B33" s="208" t="s">
        <v>1118</v>
      </c>
      <c r="C33" s="208"/>
      <c r="D33" s="208"/>
      <c r="E33" s="208"/>
      <c r="F33" s="208"/>
      <c r="G33" s="208"/>
    </row>
    <row r="34" spans="1:7" ht="15" x14ac:dyDescent="0.25">
      <c r="B34" s="208"/>
      <c r="C34" s="208"/>
      <c r="D34" s="208"/>
      <c r="E34" s="208"/>
      <c r="F34" s="208"/>
      <c r="G34" s="208"/>
    </row>
    <row r="35" spans="1:7" ht="30" customHeight="1" x14ac:dyDescent="0.25">
      <c r="B35" s="208" t="s">
        <v>1112</v>
      </c>
      <c r="C35" s="208"/>
      <c r="D35" s="208"/>
      <c r="E35" s="208"/>
      <c r="F35" s="208"/>
      <c r="G35" s="208"/>
    </row>
    <row r="36" spans="1:7" x14ac:dyDescent="0.25">
      <c r="B36" s="135"/>
    </row>
    <row r="37" spans="1:7" x14ac:dyDescent="0.25">
      <c r="B37" s="136" t="s">
        <v>351</v>
      </c>
    </row>
    <row r="38" spans="1:7" x14ac:dyDescent="0.25">
      <c r="B38" s="135"/>
    </row>
    <row r="39" spans="1:7" x14ac:dyDescent="0.25">
      <c r="B39" s="135" t="s">
        <v>352</v>
      </c>
    </row>
    <row r="40" spans="1:7" x14ac:dyDescent="0.25">
      <c r="B40" s="135" t="s">
        <v>353</v>
      </c>
    </row>
    <row r="42" spans="1:7" x14ac:dyDescent="0.25">
      <c r="A42" s="101"/>
      <c r="B42" s="91"/>
      <c r="C42" s="91"/>
      <c r="D42" s="91"/>
      <c r="E42" s="91"/>
      <c r="F42" s="91"/>
      <c r="G42" s="91"/>
    </row>
    <row r="55" spans="2:7" ht="15" x14ac:dyDescent="0.25">
      <c r="B55" s="202">
        <v>3</v>
      </c>
      <c r="C55" s="202"/>
      <c r="D55" s="202"/>
      <c r="E55" s="202"/>
      <c r="F55" s="202"/>
      <c r="G55" s="202"/>
    </row>
  </sheetData>
  <mergeCells count="18">
    <mergeCell ref="B3:G3"/>
    <mergeCell ref="B5:G5"/>
    <mergeCell ref="B7:G7"/>
    <mergeCell ref="B9:G9"/>
    <mergeCell ref="B11:G11"/>
    <mergeCell ref="B13:G13"/>
    <mergeCell ref="B14:G14"/>
    <mergeCell ref="B16:G16"/>
    <mergeCell ref="B18:G18"/>
    <mergeCell ref="B20:G20"/>
    <mergeCell ref="B27:G27"/>
    <mergeCell ref="B55:G55"/>
    <mergeCell ref="B22:G22"/>
    <mergeCell ref="B23:G23"/>
    <mergeCell ref="B26:G26"/>
    <mergeCell ref="B30:G30"/>
    <mergeCell ref="B33:G34"/>
    <mergeCell ref="B35:G35"/>
  </mergeCells>
  <pageMargins left="0.25" right="0.25" top="0.25" bottom="0.25" header="0" footer="0.3"/>
  <pageSetup paperSize="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1"/>
  <sheetViews>
    <sheetView zoomScaleNormal="100" workbookViewId="0"/>
  </sheetViews>
  <sheetFormatPr defaultRowHeight="15" x14ac:dyDescent="0.25"/>
  <cols>
    <col min="1" max="1" width="8.85546875" style="129"/>
    <col min="2" max="2" width="6.7109375" style="130" customWidth="1"/>
    <col min="3" max="3" width="15.7109375" style="130" customWidth="1"/>
    <col min="4" max="4" width="20.85546875" style="130" customWidth="1"/>
    <col min="5" max="5" width="30.7109375" style="130" customWidth="1"/>
    <col min="6" max="7" width="6.7109375" style="129" customWidth="1"/>
    <col min="8" max="8" width="8" customWidth="1"/>
    <col min="9" max="9" width="10.42578125" customWidth="1"/>
    <col min="10" max="10" width="4.7109375" customWidth="1"/>
    <col min="11" max="11" width="11.7109375" customWidth="1"/>
    <col min="12" max="12" width="15" customWidth="1"/>
    <col min="13" max="13" width="26.7109375" customWidth="1"/>
    <col min="14" max="14" width="4.7109375" style="7" customWidth="1"/>
    <col min="15" max="15" width="7.85546875" style="7" customWidth="1"/>
  </cols>
  <sheetData>
    <row r="1" spans="1:16" x14ac:dyDescent="0.25">
      <c r="B1" s="30" t="s">
        <v>60</v>
      </c>
      <c r="C1" s="31"/>
      <c r="D1" s="31"/>
      <c r="E1" s="31"/>
      <c r="F1" s="33"/>
      <c r="G1" s="32"/>
      <c r="H1" s="32"/>
      <c r="I1" s="31"/>
      <c r="J1" s="33" t="str">
        <f t="shared" ref="J1:J8" si="0">IF(P1=" "," ",IF(P1&gt;=200,P1-200,P1))</f>
        <v xml:space="preserve"> </v>
      </c>
      <c r="K1" s="31"/>
      <c r="L1" s="31"/>
      <c r="M1" s="31"/>
      <c r="N1" s="33"/>
      <c r="O1" s="33"/>
      <c r="P1" s="33" t="s">
        <v>25</v>
      </c>
    </row>
    <row r="2" spans="1:16" x14ac:dyDescent="0.25">
      <c r="B2" s="33"/>
      <c r="C2" s="31"/>
      <c r="D2" s="31"/>
      <c r="E2" s="31"/>
      <c r="F2" s="33"/>
      <c r="G2" s="32"/>
      <c r="H2" s="32"/>
      <c r="I2" s="31"/>
      <c r="J2" s="33" t="str">
        <f t="shared" si="0"/>
        <v xml:space="preserve"> </v>
      </c>
      <c r="K2" s="31"/>
      <c r="L2" s="31"/>
      <c r="M2" s="31"/>
      <c r="N2" s="33"/>
      <c r="O2" s="33"/>
      <c r="P2" s="33" t="s">
        <v>25</v>
      </c>
    </row>
    <row r="3" spans="1:16" x14ac:dyDescent="0.25">
      <c r="B3" s="118" t="s">
        <v>1119</v>
      </c>
      <c r="C3" s="31"/>
      <c r="D3" s="31"/>
      <c r="E3" s="31"/>
      <c r="F3" s="33"/>
      <c r="G3" s="32"/>
      <c r="H3" s="32"/>
      <c r="I3" s="33"/>
      <c r="J3" s="33" t="str">
        <f t="shared" si="0"/>
        <v xml:space="preserve"> </v>
      </c>
      <c r="K3" s="31"/>
      <c r="L3" s="31"/>
      <c r="M3" s="31"/>
      <c r="N3" s="33"/>
      <c r="O3" s="33"/>
      <c r="P3" s="33" t="s">
        <v>25</v>
      </c>
    </row>
    <row r="4" spans="1:16" x14ac:dyDescent="0.25">
      <c r="A4" s="129">
        <v>230</v>
      </c>
      <c r="B4" s="33">
        <f>IF(A4=" "," ",IF(A4&lt;=200,A4,A4-200))</f>
        <v>30</v>
      </c>
      <c r="C4" s="31" t="str">
        <f>IF(A4=" "," ",VLOOKUP($A4,Entries!$A$2:$F$406,3))</f>
        <v>Harriet</v>
      </c>
      <c r="D4" s="31" t="str">
        <f>IF(A4=" "," ",VLOOKUP($A4,Entries!$A$2:$F$401,4))</f>
        <v>McCart</v>
      </c>
      <c r="E4" s="31" t="str">
        <f>VLOOKUP($A4,Entries!$A$2:$F$401,6)</f>
        <v>Ipswich Jaffa RC</v>
      </c>
      <c r="F4" s="33" t="str">
        <f>VLOOKUP($A4,Entries!$A$2:$H$401,7)</f>
        <v>c</v>
      </c>
      <c r="G4" s="33" t="str">
        <f>VLOOKUP($A4,Entries!$A$2:$H$401,8)</f>
        <v>s</v>
      </c>
      <c r="H4" s="32"/>
      <c r="I4" s="31"/>
      <c r="J4" s="33" t="str">
        <f t="shared" si="0"/>
        <v xml:space="preserve"> </v>
      </c>
      <c r="K4" s="31"/>
      <c r="L4" s="31"/>
      <c r="M4" s="31"/>
      <c r="N4" s="33"/>
      <c r="O4" s="33"/>
      <c r="P4" s="33" t="s">
        <v>25</v>
      </c>
    </row>
    <row r="5" spans="1:16" x14ac:dyDescent="0.25">
      <c r="A5" s="129">
        <v>241</v>
      </c>
      <c r="B5" s="33">
        <f t="shared" ref="B5" si="1">IF(A5=" "," ",IF(A5&lt;=200,A5,A5-200))</f>
        <v>41</v>
      </c>
      <c r="C5" s="31" t="str">
        <f>IF(A5=" "," ",VLOOKUP($A5,Entries!$A$2:$F$401,3))</f>
        <v>Jessie</v>
      </c>
      <c r="D5" s="31" t="str">
        <f>IF(A5=" "," ",VLOOKUP($A5,Entries!$A$2:$F$401,4))</f>
        <v>Baxter-Laud</v>
      </c>
      <c r="E5" s="31" t="str">
        <f>VLOOKUP($A5,Entries!$A$2:$F$401,6)</f>
        <v>Ipswich Harriers</v>
      </c>
      <c r="F5" s="33" t="str">
        <f>VLOOKUP($A5,Entries!$A$2:$H$401,7)</f>
        <v>c</v>
      </c>
      <c r="G5" s="33" t="str">
        <f>VLOOKUP($A5,Entries!$A$2:$H$401,8)</f>
        <v>s</v>
      </c>
      <c r="H5" s="32"/>
      <c r="I5" s="31"/>
      <c r="J5" s="33" t="str">
        <f t="shared" si="0"/>
        <v xml:space="preserve"> </v>
      </c>
      <c r="K5" s="31"/>
      <c r="L5" s="31"/>
      <c r="M5" s="31"/>
      <c r="N5" s="33"/>
      <c r="O5" s="33"/>
      <c r="P5" s="33" t="s">
        <v>25</v>
      </c>
    </row>
    <row r="6" spans="1:16" x14ac:dyDescent="0.25">
      <c r="A6" s="129">
        <v>242</v>
      </c>
      <c r="B6" s="33">
        <f t="shared" ref="B6:B13" si="2">IF(A6=" "," ",IF(A6&lt;=200,A6,A6-200))</f>
        <v>42</v>
      </c>
      <c r="C6" s="31" t="str">
        <f>IF(A6=" "," ",VLOOKUP($A6,Entries!$A$2:$F$401,3))</f>
        <v>Orla</v>
      </c>
      <c r="D6" s="31" t="str">
        <f>IF(A6=" "," ",VLOOKUP($A6,Entries!$A$2:$F$401,4))</f>
        <v>Taylor</v>
      </c>
      <c r="E6" s="31" t="str">
        <f>VLOOKUP($A6,Entries!$A$2:$F$401,6)</f>
        <v>Saint Edmund Pacers</v>
      </c>
      <c r="F6" s="33" t="str">
        <f>VLOOKUP($A6,Entries!$A$2:$H$401,7)</f>
        <v>c</v>
      </c>
      <c r="G6" s="33" t="str">
        <f>VLOOKUP($A6,Entries!$A$2:$H$401,8)</f>
        <v>s</v>
      </c>
      <c r="H6" s="32"/>
      <c r="I6" s="31"/>
      <c r="J6" s="33" t="str">
        <f t="shared" si="0"/>
        <v xml:space="preserve"> </v>
      </c>
      <c r="K6" s="31"/>
      <c r="L6" s="31"/>
      <c r="M6" s="31"/>
      <c r="N6" s="33"/>
      <c r="O6" s="33"/>
      <c r="P6" s="33" t="s">
        <v>25</v>
      </c>
    </row>
    <row r="7" spans="1:16" x14ac:dyDescent="0.25">
      <c r="A7" s="129">
        <v>244</v>
      </c>
      <c r="B7" s="33">
        <f t="shared" si="2"/>
        <v>44</v>
      </c>
      <c r="C7" s="31" t="str">
        <f>IF(A7=" "," ",VLOOKUP($A7,Entries!$A$2:$F$401,3))</f>
        <v>Abbie</v>
      </c>
      <c r="D7" s="31" t="str">
        <f>IF(A7=" "," ",VLOOKUP($A7,Entries!$A$2:$F$401,4))</f>
        <v>Cook</v>
      </c>
      <c r="E7" s="31" t="str">
        <f>VLOOKUP($A7,Entries!$A$2:$F$401,6)</f>
        <v>Waveney Valley AC</v>
      </c>
      <c r="F7" s="33" t="str">
        <f>VLOOKUP($A7,Entries!$A$2:$H$401,7)</f>
        <v>c</v>
      </c>
      <c r="G7" s="33" t="str">
        <f>VLOOKUP($A7,Entries!$A$2:$H$401,8)</f>
        <v/>
      </c>
      <c r="H7" s="32"/>
      <c r="I7" s="31"/>
      <c r="J7" s="33" t="str">
        <f t="shared" si="0"/>
        <v xml:space="preserve"> </v>
      </c>
      <c r="K7" s="31"/>
      <c r="L7" s="31"/>
      <c r="M7" s="31"/>
      <c r="N7" s="33"/>
      <c r="O7" s="33"/>
      <c r="P7" s="33" t="s">
        <v>25</v>
      </c>
    </row>
    <row r="8" spans="1:16" x14ac:dyDescent="0.25">
      <c r="A8" s="129">
        <v>251</v>
      </c>
      <c r="B8" s="33">
        <f t="shared" si="2"/>
        <v>51</v>
      </c>
      <c r="C8" s="31" t="str">
        <f>IF(A8=" "," ",VLOOKUP($A8,Entries!$A$2:$F$401,3))</f>
        <v>Isla</v>
      </c>
      <c r="D8" s="31" t="str">
        <f>IF(A8=" "," ",VLOOKUP($A8,Entries!$A$2:$F$401,4))</f>
        <v>Barker</v>
      </c>
      <c r="E8" s="31" t="str">
        <f>VLOOKUP($A8,Entries!$A$2:$F$401,6)</f>
        <v>Ipswich Harriers</v>
      </c>
      <c r="F8" s="33" t="str">
        <f>VLOOKUP($A8,Entries!$A$2:$H$401,7)</f>
        <v>c</v>
      </c>
      <c r="G8" s="33" t="str">
        <f>VLOOKUP($A8,Entries!$A$2:$H$401,8)</f>
        <v>s</v>
      </c>
      <c r="H8" s="32"/>
      <c r="I8" s="31"/>
      <c r="J8" s="33" t="str">
        <f t="shared" si="0"/>
        <v xml:space="preserve"> </v>
      </c>
      <c r="K8" s="31"/>
      <c r="L8" s="31"/>
      <c r="M8" s="31"/>
      <c r="N8" s="33"/>
      <c r="O8" s="33"/>
      <c r="P8" s="33" t="s">
        <v>25</v>
      </c>
    </row>
    <row r="9" spans="1:16" x14ac:dyDescent="0.25">
      <c r="A9" s="129">
        <v>260</v>
      </c>
      <c r="B9" s="33">
        <f t="shared" si="2"/>
        <v>60</v>
      </c>
      <c r="C9" s="31" t="str">
        <f>IF(A9=" "," ",VLOOKUP($A9,Entries!$A$2:$F$401,3))</f>
        <v>Millie-rose</v>
      </c>
      <c r="D9" s="31" t="str">
        <f>IF(A9=" "," ",VLOOKUP($A9,Entries!$A$2:$F$401,4))</f>
        <v>Downs</v>
      </c>
      <c r="E9" s="31" t="str">
        <f>VLOOKUP($A9,Entries!$A$2:$F$401,6)</f>
        <v>Ipswich Harriers</v>
      </c>
      <c r="F9" s="33" t="str">
        <f>VLOOKUP($A9,Entries!$A$2:$H$401,7)</f>
        <v>c</v>
      </c>
      <c r="G9" s="33" t="str">
        <f>VLOOKUP($A9,Entries!$A$2:$H$401,8)</f>
        <v>s</v>
      </c>
      <c r="H9" s="32"/>
      <c r="I9" s="31"/>
      <c r="J9" s="33" t="str">
        <f t="shared" ref="J9:J13" si="3">IF(P9=" "," ",IF(P9&gt;=200,P9-200,P9))</f>
        <v xml:space="preserve"> </v>
      </c>
      <c r="K9" s="31"/>
      <c r="L9" s="31"/>
      <c r="M9" s="31"/>
      <c r="N9" s="33"/>
      <c r="O9" s="33"/>
      <c r="P9" s="33" t="s">
        <v>25</v>
      </c>
    </row>
    <row r="10" spans="1:16" x14ac:dyDescent="0.25">
      <c r="A10" s="129">
        <v>264</v>
      </c>
      <c r="B10" s="33">
        <f t="shared" si="2"/>
        <v>64</v>
      </c>
      <c r="C10" s="31" t="str">
        <f>IF(A10=" "," ",VLOOKUP($A10,Entries!$A$2:$F$401,3))</f>
        <v>Hanna</v>
      </c>
      <c r="D10" s="31" t="str">
        <f>IF(A10=" "," ",VLOOKUP($A10,Entries!$A$2:$F$401,4))</f>
        <v>Edwards</v>
      </c>
      <c r="E10" s="31" t="str">
        <f>VLOOKUP($A10,Entries!$A$2:$F$401,6)</f>
        <v>Ipswich Harriers</v>
      </c>
      <c r="F10" s="33" t="str">
        <f>VLOOKUP($A10,Entries!$A$2:$H$401,7)</f>
        <v>c</v>
      </c>
      <c r="G10" s="33" t="str">
        <f>VLOOKUP($A10,Entries!$A$2:$H$401,8)</f>
        <v>s</v>
      </c>
      <c r="H10" s="32"/>
      <c r="I10" s="31"/>
      <c r="J10" s="33" t="str">
        <f t="shared" si="3"/>
        <v xml:space="preserve"> </v>
      </c>
      <c r="K10" s="31"/>
      <c r="L10" s="31"/>
      <c r="M10" s="31"/>
      <c r="N10" s="33"/>
      <c r="O10" s="33"/>
      <c r="P10" s="33" t="s">
        <v>25</v>
      </c>
    </row>
    <row r="11" spans="1:16" x14ac:dyDescent="0.25">
      <c r="A11" s="129">
        <v>265</v>
      </c>
      <c r="B11" s="33">
        <f t="shared" si="2"/>
        <v>65</v>
      </c>
      <c r="C11" s="31" t="str">
        <f>IF(A11=" "," ",VLOOKUP($A11,Entries!$A$2:$F$401,3))</f>
        <v>Amber</v>
      </c>
      <c r="D11" s="31" t="str">
        <f>IF(A11=" "," ",VLOOKUP($A11,Entries!$A$2:$F$401,4))</f>
        <v>Sharp</v>
      </c>
      <c r="E11" s="31" t="str">
        <f>VLOOKUP($A11,Entries!$A$2:$F$401,6)</f>
        <v>West Suffolk AC</v>
      </c>
      <c r="F11" s="33" t="str">
        <f>VLOOKUP($A11,Entries!$A$2:$H$401,7)</f>
        <v>c</v>
      </c>
      <c r="G11" s="33" t="str">
        <f>VLOOKUP($A11,Entries!$A$2:$H$401,8)</f>
        <v/>
      </c>
      <c r="H11" s="32"/>
      <c r="I11" s="31"/>
      <c r="J11" s="33" t="str">
        <f t="shared" si="3"/>
        <v xml:space="preserve"> </v>
      </c>
      <c r="K11" s="31"/>
      <c r="L11" s="31"/>
      <c r="M11" s="31"/>
      <c r="N11" s="33"/>
      <c r="O11" s="33"/>
      <c r="P11" s="33" t="s">
        <v>25</v>
      </c>
    </row>
    <row r="12" spans="1:16" x14ac:dyDescent="0.25">
      <c r="A12" s="129">
        <v>269</v>
      </c>
      <c r="B12" s="33">
        <f t="shared" si="2"/>
        <v>69</v>
      </c>
      <c r="C12" s="31" t="str">
        <f>IF(A12=" "," ",VLOOKUP($A12,Entries!$A$2:$F$401,3))</f>
        <v>Ava</v>
      </c>
      <c r="D12" s="31" t="str">
        <f>IF(A12=" "," ",VLOOKUP($A12,Entries!$A$2:$F$401,4))</f>
        <v>Partridge-Kulczynski</v>
      </c>
      <c r="E12" s="31" t="str">
        <f>VLOOKUP($A12,Entries!$A$2:$F$401,6)</f>
        <v>Ipswich Harriers</v>
      </c>
      <c r="F12" s="33" t="str">
        <f>VLOOKUP($A12,Entries!$A$2:$H$401,7)</f>
        <v>c</v>
      </c>
      <c r="G12" s="33" t="str">
        <f>VLOOKUP($A12,Entries!$A$2:$H$401,8)</f>
        <v>s</v>
      </c>
      <c r="I12" s="31"/>
      <c r="J12" s="33" t="str">
        <f t="shared" si="3"/>
        <v xml:space="preserve"> </v>
      </c>
      <c r="K12" s="31"/>
      <c r="L12" s="31"/>
      <c r="M12" s="31"/>
      <c r="N12" s="33"/>
      <c r="O12" s="33"/>
      <c r="P12" s="33" t="s">
        <v>25</v>
      </c>
    </row>
    <row r="13" spans="1:16" x14ac:dyDescent="0.25">
      <c r="A13" s="129">
        <v>270</v>
      </c>
      <c r="B13" s="33">
        <f t="shared" si="2"/>
        <v>70</v>
      </c>
      <c r="C13" s="31" t="str">
        <f>IF(A13=" "," ",VLOOKUP($A13,Entries!$A$2:$F$401,3))</f>
        <v>Clementine</v>
      </c>
      <c r="D13" s="31" t="str">
        <f>IF(A13=" "," ",VLOOKUP($A13,Entries!$A$2:$F$401,4))</f>
        <v>Wilson</v>
      </c>
      <c r="E13" s="31" t="str">
        <f>VLOOKUP($A13,Entries!$A$2:$F$401,6)</f>
        <v>Ipswich Harriers</v>
      </c>
      <c r="F13" s="33" t="str">
        <f>VLOOKUP($A13,Entries!$A$2:$H$401,7)</f>
        <v>c</v>
      </c>
      <c r="G13" s="33" t="str">
        <f>VLOOKUP($A13,Entries!$A$2:$H$401,8)</f>
        <v/>
      </c>
      <c r="I13" s="31"/>
      <c r="J13" s="33" t="str">
        <f t="shared" si="3"/>
        <v xml:space="preserve"> </v>
      </c>
      <c r="K13" s="31"/>
      <c r="L13" s="31"/>
      <c r="M13" s="31"/>
      <c r="N13" s="33"/>
      <c r="O13" s="33"/>
      <c r="P13" s="33" t="s">
        <v>25</v>
      </c>
    </row>
    <row r="14" spans="1:16" x14ac:dyDescent="0.25">
      <c r="A14" s="129" t="s">
        <v>25</v>
      </c>
      <c r="B14" s="33" t="str">
        <f t="shared" ref="B14" si="4">IF(A14=" "," ",IF(A14&lt;=200,A14,A14-200))</f>
        <v xml:space="preserve"> </v>
      </c>
      <c r="C14" s="31" t="str">
        <f>IF(A14=" "," ",VLOOKUP($A14,Entries!$A$2:$F$401,3))</f>
        <v xml:space="preserve"> </v>
      </c>
      <c r="D14" s="31" t="str">
        <f>IF(A14=" "," ",VLOOKUP($A14,Entries!$A$2:$F$401,4))</f>
        <v xml:space="preserve"> </v>
      </c>
      <c r="E14" s="31"/>
      <c r="F14" s="33"/>
      <c r="G14" s="33" t="str">
        <f>VLOOKUP($A14,Entries!$A$2:$H$401,8)</f>
        <v/>
      </c>
      <c r="I14" s="31"/>
      <c r="J14" s="33"/>
      <c r="K14" s="31"/>
      <c r="L14" s="31"/>
      <c r="M14" s="31"/>
      <c r="N14" s="33"/>
      <c r="O14" s="33"/>
      <c r="P14" s="33"/>
    </row>
    <row r="15" spans="1:16" x14ac:dyDescent="0.25">
      <c r="A15" s="129" t="s">
        <v>25</v>
      </c>
      <c r="B15" s="30" t="s">
        <v>848</v>
      </c>
      <c r="C15" s="31"/>
      <c r="D15" s="31"/>
      <c r="E15" s="31"/>
      <c r="F15" s="33"/>
      <c r="G15" s="33" t="str">
        <f>VLOOKUP($A15,Entries!$A$2:$H$401,8)</f>
        <v/>
      </c>
      <c r="H15" s="32"/>
      <c r="I15" s="31"/>
      <c r="J15" s="33"/>
      <c r="K15" s="31"/>
      <c r="L15" s="31"/>
      <c r="M15" s="31"/>
      <c r="N15" s="33"/>
      <c r="O15" s="33"/>
      <c r="P15" s="33"/>
    </row>
    <row r="16" spans="1:16" x14ac:dyDescent="0.25">
      <c r="A16" s="129" t="s">
        <v>25</v>
      </c>
      <c r="B16" s="131" t="s">
        <v>287</v>
      </c>
      <c r="F16" s="33"/>
      <c r="G16" s="33" t="str">
        <f>VLOOKUP($A16,Entries!$A$2:$H$401,8)</f>
        <v/>
      </c>
      <c r="H16" s="32"/>
      <c r="I16" s="31"/>
      <c r="J16" s="33"/>
      <c r="K16" s="31"/>
      <c r="L16" s="31"/>
      <c r="M16" s="31"/>
      <c r="N16" s="33"/>
      <c r="O16" s="33"/>
      <c r="P16" s="33"/>
    </row>
    <row r="17" spans="1:16" x14ac:dyDescent="0.25">
      <c r="A17" s="129">
        <v>4</v>
      </c>
      <c r="B17" s="33">
        <f t="shared" ref="B17" si="5">IF(A17=" "," ",IF(A17&lt;=200,A17,A17-200))</f>
        <v>4</v>
      </c>
      <c r="C17" s="31" t="str">
        <f>IF(A17=" "," ",VLOOKUP($A17,Entries!$A$2:$F$401,3))</f>
        <v>Shane</v>
      </c>
      <c r="D17" s="31" t="str">
        <f>IF(A17=" "," ",VLOOKUP($A17,Entries!$A$2:$F$401,4))</f>
        <v>Lawrence</v>
      </c>
      <c r="E17" s="31" t="str">
        <f>VLOOKUP($A17,Entries!$A$2:$F$401,6)</f>
        <v>Eastern Masters AC</v>
      </c>
      <c r="F17" s="33" t="str">
        <f>VLOOKUP($A17,Entries!$A$2:$H$401,7)</f>
        <v>c</v>
      </c>
      <c r="G17" s="33"/>
      <c r="H17" s="32"/>
      <c r="I17" s="31"/>
      <c r="J17" s="33"/>
      <c r="K17" s="31"/>
      <c r="L17" s="31"/>
      <c r="M17" s="31"/>
      <c r="N17" s="33"/>
      <c r="O17" s="33"/>
      <c r="P17" s="33"/>
    </row>
    <row r="18" spans="1:16" x14ac:dyDescent="0.25">
      <c r="A18" s="129">
        <v>8</v>
      </c>
      <c r="B18" s="33">
        <f t="shared" ref="B18:B28" si="6">IF(A18=" "," ",IF(A18&lt;=200,A18,A18-200))</f>
        <v>8</v>
      </c>
      <c r="C18" s="31" t="str">
        <f>IF(A18=" "," ",VLOOKUP($A18,Entries!$A$2:$F$401,3))</f>
        <v>James</v>
      </c>
      <c r="D18" s="31" t="str">
        <f>IF(A18=" "," ",VLOOKUP($A18,Entries!$A$2:$F$401,4))</f>
        <v>Smith</v>
      </c>
      <c r="E18" s="31" t="str">
        <f>VLOOKUP($A18,Entries!$A$2:$F$401,6)</f>
        <v>Newmarket Joggers</v>
      </c>
      <c r="F18" s="33" t="str">
        <f>VLOOKUP($A18,Entries!$A$2:$H$401,7)</f>
        <v>c</v>
      </c>
      <c r="G18" s="33"/>
      <c r="H18" s="32"/>
      <c r="I18" s="31"/>
      <c r="J18" s="33"/>
      <c r="K18" s="31"/>
      <c r="L18" s="31"/>
      <c r="M18" s="31"/>
      <c r="N18" s="33"/>
      <c r="O18" s="33"/>
      <c r="P18" s="33"/>
    </row>
    <row r="19" spans="1:16" x14ac:dyDescent="0.25">
      <c r="A19" s="129" t="s">
        <v>25</v>
      </c>
      <c r="B19" s="32" t="s">
        <v>285</v>
      </c>
      <c r="C19" s="31" t="str">
        <f>IF(A19=" "," ",VLOOKUP($A19,Entries!$A$2:$F$401,3))</f>
        <v xml:space="preserve"> </v>
      </c>
      <c r="D19" s="31" t="str">
        <f>IF(A19=" "," ",VLOOKUP($A19,Entries!$A$2:$F$401,4))</f>
        <v xml:space="preserve"> </v>
      </c>
      <c r="E19" s="31"/>
      <c r="F19" s="33"/>
      <c r="G19" s="33" t="str">
        <f>VLOOKUP($A19,Entries!$A$2:$H$401,8)</f>
        <v/>
      </c>
      <c r="H19" s="32"/>
      <c r="I19" s="31"/>
      <c r="J19" s="33"/>
      <c r="K19" s="31"/>
      <c r="L19" s="31"/>
      <c r="M19" s="31"/>
      <c r="N19" s="33"/>
      <c r="O19" s="33"/>
      <c r="P19" s="33"/>
    </row>
    <row r="20" spans="1:16" x14ac:dyDescent="0.25">
      <c r="A20" s="129">
        <v>97</v>
      </c>
      <c r="B20" s="33">
        <f t="shared" si="6"/>
        <v>97</v>
      </c>
      <c r="C20" s="31" t="str">
        <f>IF(A20=" "," ",VLOOKUP($A20,Entries!$A$2:$F$401,3))</f>
        <v>Luca</v>
      </c>
      <c r="D20" s="31" t="str">
        <f>IF(A20=" "," ",VLOOKUP($A20,Entries!$A$2:$F$401,4))</f>
        <v>Gambling</v>
      </c>
      <c r="E20" s="31" t="str">
        <f>VLOOKUP($A20,Entries!$A$2:$F$401,6)</f>
        <v>Saint Edmund Pacers</v>
      </c>
      <c r="F20" s="33" t="str">
        <f>VLOOKUP($A20,Entries!$A$2:$H$401,7)</f>
        <v>c</v>
      </c>
      <c r="G20" s="33" t="str">
        <f>VLOOKUP($A20,Entries!$A$2:$H$401,8)</f>
        <v>s</v>
      </c>
      <c r="H20" s="32"/>
      <c r="I20" s="31"/>
      <c r="J20" s="33"/>
      <c r="K20" s="31"/>
      <c r="L20" s="31"/>
      <c r="M20" s="31"/>
      <c r="N20" s="33"/>
      <c r="O20" s="33"/>
      <c r="P20" s="33"/>
    </row>
    <row r="21" spans="1:16" x14ac:dyDescent="0.25">
      <c r="A21" s="129">
        <v>129</v>
      </c>
      <c r="B21" s="33">
        <f t="shared" si="6"/>
        <v>129</v>
      </c>
      <c r="C21" s="31" t="str">
        <f>IF(A21=" "," ",VLOOKUP($A21,Entries!$A$2:$F$401,3))</f>
        <v>Benjamin</v>
      </c>
      <c r="D21" s="31" t="str">
        <f>IF(A21=" "," ",VLOOKUP($A21,Entries!$A$2:$F$401,4))</f>
        <v>Peck</v>
      </c>
      <c r="E21" s="31" t="str">
        <f>VLOOKUP($A21,Entries!$A$2:$F$401,6)</f>
        <v>Saint Edmund Pacers</v>
      </c>
      <c r="F21" s="33" t="str">
        <f>VLOOKUP($A21,Entries!$A$2:$H$401,7)</f>
        <v>c</v>
      </c>
      <c r="G21" s="33"/>
      <c r="H21" s="32"/>
      <c r="I21" s="31"/>
      <c r="J21" s="33"/>
      <c r="K21" s="31"/>
      <c r="L21" s="31"/>
      <c r="M21" s="31"/>
      <c r="N21" s="33"/>
      <c r="O21" s="33"/>
      <c r="P21" s="33"/>
    </row>
    <row r="22" spans="1:16" x14ac:dyDescent="0.25">
      <c r="A22" s="129">
        <v>141</v>
      </c>
      <c r="B22" s="33">
        <f t="shared" si="6"/>
        <v>141</v>
      </c>
      <c r="C22" s="31" t="str">
        <f>IF(A22=" "," ",VLOOKUP($A22,Entries!$A$2:$F$401,3))</f>
        <v>Jacob</v>
      </c>
      <c r="D22" s="31" t="str">
        <f>IF(A22=" "," ",VLOOKUP($A22,Entries!$A$2:$F$401,4))</f>
        <v>Trangmar</v>
      </c>
      <c r="E22" s="31" t="str">
        <f>VLOOKUP($A22,Entries!$A$2:$F$401,6)</f>
        <v>Saint Edmund Pacers</v>
      </c>
      <c r="F22" s="33" t="str">
        <f>VLOOKUP($A22,Entries!$A$2:$H$401,7)</f>
        <v>c</v>
      </c>
      <c r="G22" s="33"/>
      <c r="H22" s="32"/>
      <c r="I22" s="31"/>
      <c r="J22" s="33"/>
      <c r="K22" s="31"/>
      <c r="L22" s="31"/>
      <c r="M22" s="31"/>
      <c r="N22" s="33"/>
      <c r="O22" s="33"/>
      <c r="P22" s="33"/>
    </row>
    <row r="23" spans="1:16" x14ac:dyDescent="0.25">
      <c r="A23" s="129">
        <v>144</v>
      </c>
      <c r="B23" s="33">
        <f t="shared" si="6"/>
        <v>144</v>
      </c>
      <c r="C23" s="31" t="str">
        <f>IF(A23=" "," ",VLOOKUP($A23,Entries!$A$2:$F$401,3))</f>
        <v>Tyler</v>
      </c>
      <c r="D23" s="31" t="str">
        <f>IF(A23=" "," ",VLOOKUP($A23,Entries!$A$2:$F$401,4))</f>
        <v>Weaver</v>
      </c>
      <c r="E23" s="31" t="s">
        <v>663</v>
      </c>
      <c r="F23" s="33" t="str">
        <f>VLOOKUP($A23,Entries!$A$2:$H$401,7)</f>
        <v>c</v>
      </c>
      <c r="G23" s="33" t="str">
        <f>VLOOKUP($A23,Entries!$A$2:$H$401,8)</f>
        <v>s</v>
      </c>
      <c r="H23" s="32"/>
      <c r="I23" s="31"/>
      <c r="J23" s="33"/>
      <c r="K23" s="31"/>
      <c r="L23" s="31"/>
      <c r="M23" s="31"/>
      <c r="N23" s="33"/>
      <c r="O23" s="33"/>
      <c r="P23" s="33"/>
    </row>
    <row r="24" spans="1:16" x14ac:dyDescent="0.25">
      <c r="A24" s="129" t="s">
        <v>25</v>
      </c>
      <c r="B24" s="32" t="s">
        <v>292</v>
      </c>
      <c r="C24" s="31" t="str">
        <f>IF(A24=" "," ",VLOOKUP($A24,Entries!$A$2:$F$401,3))</f>
        <v xml:space="preserve"> </v>
      </c>
      <c r="D24" s="31" t="str">
        <f>IF(A24=" "," ",VLOOKUP($A24,Entries!$A$2:$F$401,4))</f>
        <v xml:space="preserve"> </v>
      </c>
      <c r="E24" s="31" t="s">
        <v>25</v>
      </c>
      <c r="F24" s="33" t="s">
        <v>25</v>
      </c>
      <c r="G24" s="33" t="str">
        <f>VLOOKUP($A24,Entries!$A$2:$H$401,8)</f>
        <v/>
      </c>
      <c r="H24" s="32"/>
      <c r="I24" s="31"/>
      <c r="J24" s="33"/>
      <c r="K24" s="31"/>
      <c r="L24" s="31"/>
      <c r="M24" s="31"/>
      <c r="N24" s="33"/>
      <c r="O24" s="33"/>
      <c r="P24" s="33"/>
    </row>
    <row r="25" spans="1:16" x14ac:dyDescent="0.25">
      <c r="A25" s="129">
        <v>90</v>
      </c>
      <c r="B25" s="33">
        <f t="shared" si="6"/>
        <v>90</v>
      </c>
      <c r="C25" s="31" t="str">
        <f>IF(A25=" "," ",VLOOKUP($A25,Entries!$A$2:$F$401,3))</f>
        <v>Brandon</v>
      </c>
      <c r="D25" s="31" t="str">
        <f>IF(A25=" "," ",VLOOKUP($A25,Entries!$A$2:$F$401,4))</f>
        <v>Barber</v>
      </c>
      <c r="E25" s="31" t="str">
        <f>VLOOKUP($A25,Entries!$A$2:$F$401,6)</f>
        <v>Ipswich Harriers</v>
      </c>
      <c r="F25" s="33" t="str">
        <f>VLOOKUP($A25,Entries!$A$2:$H$401,7)</f>
        <v>c</v>
      </c>
      <c r="G25" s="33" t="str">
        <f>VLOOKUP($A25,Entries!$A$2:$H$401,8)</f>
        <v>s</v>
      </c>
      <c r="H25" s="32"/>
      <c r="I25" s="31"/>
      <c r="J25" s="33"/>
      <c r="K25" s="31"/>
      <c r="L25" s="31"/>
      <c r="M25" s="31"/>
      <c r="N25" s="33"/>
      <c r="O25" s="33"/>
      <c r="P25" s="33"/>
    </row>
    <row r="26" spans="1:16" x14ac:dyDescent="0.25">
      <c r="A26" s="129" t="s">
        <v>25</v>
      </c>
      <c r="B26" s="32" t="s">
        <v>289</v>
      </c>
      <c r="C26" s="31" t="str">
        <f>IF(A26=" "," ",VLOOKUP($A26,Entries!$A$2:$F$401,3))</f>
        <v xml:space="preserve"> </v>
      </c>
      <c r="D26" s="31" t="str">
        <f>IF(A26=" "," ",VLOOKUP($A26,Entries!$A$2:$F$401,4))</f>
        <v xml:space="preserve"> </v>
      </c>
      <c r="E26" s="31" t="s">
        <v>25</v>
      </c>
      <c r="F26" s="33" t="s">
        <v>25</v>
      </c>
      <c r="G26" s="33" t="str">
        <f>VLOOKUP($A26,Entries!$A$2:$H$401,8)</f>
        <v/>
      </c>
      <c r="H26" s="32"/>
      <c r="I26" s="31"/>
      <c r="J26" s="33"/>
      <c r="K26" s="31"/>
      <c r="L26" s="31"/>
      <c r="M26" s="31"/>
      <c r="N26" s="33"/>
      <c r="O26" s="33"/>
      <c r="P26" s="33"/>
    </row>
    <row r="27" spans="1:16" x14ac:dyDescent="0.25">
      <c r="A27" s="129">
        <v>204</v>
      </c>
      <c r="B27" s="33">
        <f t="shared" si="6"/>
        <v>4</v>
      </c>
      <c r="C27" s="31" t="str">
        <f>IF(A27=" "," ",VLOOKUP($A27,Entries!$A$2:$F$401,3))</f>
        <v>Valerie</v>
      </c>
      <c r="D27" s="31" t="str">
        <f>IF(A27=" "," ",VLOOKUP($A27,Entries!$A$2:$F$401,4))</f>
        <v>Gladwell</v>
      </c>
      <c r="E27" s="31" t="str">
        <f>VLOOKUP($A27,Entries!$A$2:$F$401,6)</f>
        <v>Ipswich Harriers</v>
      </c>
      <c r="F27" s="33" t="str">
        <f>VLOOKUP($A27,Entries!$A$2:$H$401,7)</f>
        <v>c</v>
      </c>
      <c r="G27" s="33" t="str">
        <f>VLOOKUP($A27,Entries!$A$2:$H$401,8)</f>
        <v/>
      </c>
      <c r="H27" s="32"/>
      <c r="I27" s="31"/>
      <c r="J27" s="33"/>
      <c r="K27" s="31"/>
      <c r="L27" s="31"/>
      <c r="M27" s="31"/>
      <c r="N27" s="33"/>
      <c r="O27" s="33"/>
      <c r="P27" s="33"/>
    </row>
    <row r="28" spans="1:16" x14ac:dyDescent="0.25">
      <c r="A28" s="129" t="s">
        <v>25</v>
      </c>
      <c r="B28" s="33" t="str">
        <f t="shared" si="6"/>
        <v xml:space="preserve"> </v>
      </c>
      <c r="C28" s="31" t="str">
        <f>IF(A28=" "," ",VLOOKUP($A28,Entries!$A$2:$F$401,3))</f>
        <v xml:space="preserve"> </v>
      </c>
      <c r="D28" s="31" t="str">
        <f>IF(A28=" "," ",VLOOKUP($A28,Entries!$A$2:$F$401,4))</f>
        <v xml:space="preserve"> </v>
      </c>
      <c r="E28" s="31" t="s">
        <v>25</v>
      </c>
      <c r="F28" s="33" t="s">
        <v>25</v>
      </c>
      <c r="G28" s="33" t="str">
        <f>VLOOKUP($A28,Entries!$A$2:$H$401,8)</f>
        <v/>
      </c>
      <c r="H28" s="32"/>
      <c r="I28" s="31"/>
      <c r="J28" s="33"/>
      <c r="K28" s="31"/>
      <c r="L28" s="31"/>
      <c r="M28" s="31"/>
      <c r="N28" s="33"/>
      <c r="O28" s="33"/>
      <c r="P28" s="33"/>
    </row>
    <row r="29" spans="1:16" x14ac:dyDescent="0.25">
      <c r="A29" s="129" t="s">
        <v>25</v>
      </c>
      <c r="B29" s="30" t="s">
        <v>851</v>
      </c>
      <c r="C29" s="31"/>
      <c r="D29" s="31"/>
      <c r="E29" s="31" t="s">
        <v>25</v>
      </c>
      <c r="F29" s="33" t="s">
        <v>25</v>
      </c>
      <c r="G29" s="33" t="str">
        <f>VLOOKUP($A29,Entries!$A$2:$H$401,8)</f>
        <v/>
      </c>
      <c r="H29" s="32"/>
      <c r="I29" s="31"/>
      <c r="J29" s="33"/>
      <c r="K29" s="31"/>
      <c r="L29" s="31"/>
      <c r="M29" s="31"/>
      <c r="N29" s="33"/>
      <c r="O29" s="33"/>
      <c r="P29" s="33"/>
    </row>
    <row r="30" spans="1:16" x14ac:dyDescent="0.25">
      <c r="A30" s="129">
        <v>211</v>
      </c>
      <c r="B30" s="33">
        <f t="shared" ref="B30" si="7">IF(A30=" "," ",IF(A30&lt;=200,A30,A30-200))</f>
        <v>11</v>
      </c>
      <c r="C30" s="31" t="str">
        <f>IF(A30=" "," ",VLOOKUP($A30,Entries!$A$2:$F$401,3))</f>
        <v>Jessica</v>
      </c>
      <c r="D30" s="31" t="str">
        <f>IF(A30=" "," ",VLOOKUP($A30,Entries!$A$2:$F$401,4))</f>
        <v>Smith</v>
      </c>
      <c r="E30" s="31" t="str">
        <f>VLOOKUP($A30,Entries!$A$2:$F$401,6)</f>
        <v>Ipswich Harriers</v>
      </c>
      <c r="F30" s="33" t="str">
        <f>VLOOKUP($A30,Entries!$A$2:$H$401,7)</f>
        <v>c</v>
      </c>
      <c r="G30" s="33" t="str">
        <f>VLOOKUP($A30,Entries!$A$2:$H$401,8)</f>
        <v>s</v>
      </c>
      <c r="H30" s="32"/>
      <c r="I30" s="31"/>
      <c r="J30" s="33"/>
      <c r="K30" s="31"/>
      <c r="L30" s="31"/>
      <c r="M30" s="31"/>
      <c r="N30" s="33"/>
      <c r="O30" s="33"/>
      <c r="P30" s="33"/>
    </row>
    <row r="31" spans="1:16" x14ac:dyDescent="0.25">
      <c r="A31" s="129">
        <v>215</v>
      </c>
      <c r="B31" s="33">
        <f t="shared" ref="B31:B38" si="8">IF(A31=" "," ",IF(A31&lt;=200,A31,A31-200))</f>
        <v>15</v>
      </c>
      <c r="C31" s="31" t="str">
        <f>IF(A31=" "," ",VLOOKUP($A31,Entries!$A$2:$F$401,3))</f>
        <v>Isobel</v>
      </c>
      <c r="D31" s="31" t="str">
        <f>IF(A31=" "," ",VLOOKUP($A31,Entries!$A$2:$F$401,4))</f>
        <v>Mahony</v>
      </c>
      <c r="E31" s="31" t="str">
        <f>VLOOKUP($A31,Entries!$A$2:$F$401,6)</f>
        <v>West Suffolk AC</v>
      </c>
      <c r="F31" s="33" t="str">
        <f>VLOOKUP($A31,Entries!$A$2:$H$401,7)</f>
        <v>c</v>
      </c>
      <c r="G31" s="33" t="str">
        <f>VLOOKUP($A31,Entries!$A$2:$H$401,8)</f>
        <v>s</v>
      </c>
      <c r="H31" s="32"/>
      <c r="I31" s="31"/>
      <c r="J31" s="33"/>
      <c r="K31" s="31"/>
      <c r="L31" s="31"/>
      <c r="M31" s="31"/>
      <c r="N31" s="33"/>
      <c r="O31" s="33"/>
      <c r="P31" s="33"/>
    </row>
    <row r="32" spans="1:16" x14ac:dyDescent="0.25">
      <c r="A32" s="129">
        <v>217</v>
      </c>
      <c r="B32" s="33">
        <f t="shared" si="8"/>
        <v>17</v>
      </c>
      <c r="C32" s="31" t="str">
        <f>IF(A32=" "," ",VLOOKUP($A32,Entries!$A$2:$F$401,3))</f>
        <v>Hester</v>
      </c>
      <c r="D32" s="31" t="str">
        <f>IF(A32=" "," ",VLOOKUP($A32,Entries!$A$2:$F$401,4))</f>
        <v>Bartrum</v>
      </c>
      <c r="E32" s="31" t="str">
        <f>VLOOKUP($A32,Entries!$A$2:$F$401,6)</f>
        <v>Unattached</v>
      </c>
      <c r="F32" s="33" t="str">
        <f>VLOOKUP($A32,Entries!$A$2:$H$401,7)</f>
        <v>c</v>
      </c>
      <c r="G32" s="33" t="str">
        <f>VLOOKUP($A32,Entries!$A$2:$H$401,8)</f>
        <v/>
      </c>
      <c r="H32" s="32"/>
      <c r="I32" s="31"/>
      <c r="J32" s="33"/>
      <c r="K32" s="31"/>
      <c r="L32" s="31"/>
      <c r="M32" s="31"/>
      <c r="N32" s="33"/>
      <c r="O32" s="33"/>
      <c r="P32" s="33"/>
    </row>
    <row r="33" spans="1:16" x14ac:dyDescent="0.25">
      <c r="A33" s="129" t="s">
        <v>25</v>
      </c>
      <c r="B33" s="33" t="str">
        <f t="shared" si="8"/>
        <v xml:space="preserve"> </v>
      </c>
      <c r="C33" s="31" t="str">
        <f>IF(A33=" "," ",VLOOKUP($A33,Entries!$A$2:$F$401,3))</f>
        <v xml:space="preserve"> </v>
      </c>
      <c r="D33" s="31" t="str">
        <f>IF(A33=" "," ",VLOOKUP($A33,Entries!$A$2:$F$401,4))</f>
        <v xml:space="preserve"> </v>
      </c>
      <c r="E33" s="31" t="s">
        <v>25</v>
      </c>
      <c r="F33" s="33" t="s">
        <v>25</v>
      </c>
      <c r="G33" s="33" t="str">
        <f>VLOOKUP($A33,Entries!$A$2:$H$401,8)</f>
        <v/>
      </c>
      <c r="I33" s="31"/>
      <c r="J33" s="33"/>
      <c r="K33" s="31"/>
      <c r="L33" s="31"/>
      <c r="M33" s="31"/>
      <c r="N33" s="33"/>
      <c r="O33" s="33"/>
      <c r="P33" s="33"/>
    </row>
    <row r="34" spans="1:16" x14ac:dyDescent="0.25">
      <c r="A34" s="129" t="s">
        <v>25</v>
      </c>
      <c r="B34" s="30" t="s">
        <v>852</v>
      </c>
      <c r="E34" s="31" t="s">
        <v>25</v>
      </c>
      <c r="F34" s="33" t="s">
        <v>25</v>
      </c>
      <c r="G34" s="33" t="str">
        <f>VLOOKUP($A34,Entries!$A$2:$H$401,8)</f>
        <v/>
      </c>
      <c r="H34" s="32"/>
      <c r="I34" s="31"/>
      <c r="J34" s="33"/>
      <c r="K34" s="31"/>
      <c r="L34" s="31"/>
      <c r="M34" s="31"/>
      <c r="N34" s="33"/>
      <c r="O34" s="33"/>
      <c r="P34" s="33"/>
    </row>
    <row r="35" spans="1:16" x14ac:dyDescent="0.25">
      <c r="A35" s="129">
        <v>33</v>
      </c>
      <c r="B35" s="33">
        <f t="shared" si="8"/>
        <v>33</v>
      </c>
      <c r="C35" s="31" t="str">
        <f>IF(A35=" "," ",VLOOKUP($A35,Entries!$A$2:$F$401,3))</f>
        <v>Kyle</v>
      </c>
      <c r="D35" s="31" t="str">
        <f>IF(A35=" "," ",VLOOKUP($A35,Entries!$A$2:$F$401,4))</f>
        <v>Garanganga</v>
      </c>
      <c r="E35" s="31" t="str">
        <f>VLOOKUP($A35,Entries!$A$2:$F$401,6)</f>
        <v>Ipswich Harriers</v>
      </c>
      <c r="F35" s="33" t="str">
        <f>VLOOKUP($A35,Entries!$A$2:$H$401,7)</f>
        <v>c</v>
      </c>
      <c r="G35" s="33" t="s">
        <v>25</v>
      </c>
      <c r="H35" s="32"/>
      <c r="I35" s="31"/>
      <c r="J35" s="33"/>
      <c r="K35" s="31"/>
      <c r="L35" s="31"/>
      <c r="M35" s="31"/>
      <c r="N35" s="33"/>
      <c r="O35" s="33"/>
      <c r="P35" s="33"/>
    </row>
    <row r="36" spans="1:16" x14ac:dyDescent="0.25">
      <c r="A36" s="129" t="s">
        <v>25</v>
      </c>
      <c r="B36" s="33" t="str">
        <f t="shared" si="8"/>
        <v xml:space="preserve"> </v>
      </c>
      <c r="C36" s="31" t="str">
        <f>IF(A36=" "," ",VLOOKUP($A36,Entries!$A$2:$F$401,3))</f>
        <v xml:space="preserve"> </v>
      </c>
      <c r="D36" s="31" t="str">
        <f>IF(A36=" "," ",VLOOKUP($A36,Entries!$A$2:$F$401,4))</f>
        <v xml:space="preserve"> </v>
      </c>
      <c r="E36" s="31" t="s">
        <v>25</v>
      </c>
      <c r="F36" s="33" t="s">
        <v>25</v>
      </c>
      <c r="G36" s="33" t="str">
        <f>VLOOKUP($A36,Entries!$A$2:$H$401,8)</f>
        <v/>
      </c>
      <c r="H36" s="32"/>
      <c r="I36" s="31"/>
      <c r="J36" s="33"/>
      <c r="K36" s="31"/>
      <c r="L36" s="31"/>
      <c r="M36" s="31"/>
      <c r="N36" s="33"/>
      <c r="O36" s="33"/>
      <c r="P36" s="33"/>
    </row>
    <row r="37" spans="1:16" x14ac:dyDescent="0.25">
      <c r="A37" s="129" t="s">
        <v>25</v>
      </c>
      <c r="B37" s="30" t="s">
        <v>849</v>
      </c>
      <c r="C37" s="31"/>
      <c r="D37" s="31"/>
      <c r="E37" s="31"/>
      <c r="F37" s="33" t="s">
        <v>25</v>
      </c>
      <c r="G37" s="33" t="str">
        <f>VLOOKUP($A37,Entries!$A$2:$H$401,8)</f>
        <v/>
      </c>
      <c r="H37" s="32"/>
      <c r="I37" s="31"/>
      <c r="J37" s="33"/>
      <c r="K37" s="31"/>
      <c r="L37" s="31"/>
      <c r="M37" s="31"/>
      <c r="N37" s="33"/>
      <c r="O37" s="33"/>
      <c r="P37" s="33"/>
    </row>
    <row r="38" spans="1:16" x14ac:dyDescent="0.25">
      <c r="A38" s="129">
        <v>246</v>
      </c>
      <c r="B38" s="33">
        <f t="shared" si="8"/>
        <v>46</v>
      </c>
      <c r="C38" s="31" t="str">
        <f>IF(A38=" "," ",VLOOKUP($A38,Entries!$A$2:$F$401,3))</f>
        <v>Nell</v>
      </c>
      <c r="D38" s="31" t="str">
        <f>IF(A38=" "," ",VLOOKUP($A38,Entries!$A$2:$F$401,4))</f>
        <v>Mills</v>
      </c>
      <c r="E38" s="31" t="str">
        <f>VLOOKUP($A38,Entries!$A$2:$F$401,6)</f>
        <v>Ipswich Harriers</v>
      </c>
      <c r="F38" s="33" t="str">
        <f>VLOOKUP($A38,Entries!$A$2:$H$401,7)</f>
        <v>c</v>
      </c>
      <c r="G38" s="33" t="str">
        <f>VLOOKUP($A38,Entries!$A$2:$H$401,8)</f>
        <v>s</v>
      </c>
      <c r="I38" s="31"/>
      <c r="J38" s="33"/>
      <c r="K38" s="31"/>
      <c r="L38" s="31"/>
      <c r="M38" s="31"/>
      <c r="N38" s="33"/>
      <c r="O38" s="33"/>
      <c r="P38" s="33"/>
    </row>
    <row r="39" spans="1:16" x14ac:dyDescent="0.25">
      <c r="A39" s="129">
        <v>250</v>
      </c>
      <c r="B39" s="33">
        <f t="shared" ref="B39" si="9">IF(A39=" "," ",IF(A39&lt;=200,A39,A39-200))</f>
        <v>50</v>
      </c>
      <c r="C39" s="31" t="str">
        <f>IF(A39=" "," ",VLOOKUP($A39,Entries!$A$2:$F$401,3))</f>
        <v>Ella</v>
      </c>
      <c r="D39" s="31" t="str">
        <f>IF(A39=" "," ",VLOOKUP($A39,Entries!$A$2:$F$401,4))</f>
        <v>Douglas</v>
      </c>
      <c r="E39" s="31" t="str">
        <f>VLOOKUP($A39,Entries!$A$2:$F$401,6)</f>
        <v>Farlingaye High School</v>
      </c>
      <c r="F39" s="33" t="str">
        <f>VLOOKUP($A39,Entries!$A$2:$H$401,7)</f>
        <v>c</v>
      </c>
      <c r="G39" s="33" t="str">
        <f>VLOOKUP($A39,Entries!$A$2:$H$401,8)</f>
        <v>s</v>
      </c>
      <c r="I39" s="31"/>
      <c r="J39" s="33"/>
      <c r="K39" s="31"/>
      <c r="L39" s="31"/>
      <c r="M39" s="31"/>
      <c r="N39" s="33"/>
      <c r="O39" s="33"/>
      <c r="P39" s="33"/>
    </row>
    <row r="40" spans="1:16" x14ac:dyDescent="0.25">
      <c r="A40" s="129" t="s">
        <v>25</v>
      </c>
      <c r="C40" s="31"/>
      <c r="D40" s="31"/>
      <c r="E40" s="31"/>
      <c r="F40" s="33" t="s">
        <v>25</v>
      </c>
      <c r="G40" s="33" t="str">
        <f>VLOOKUP($A40,Entries!$A$2:$H$401,8)</f>
        <v/>
      </c>
      <c r="H40" s="32"/>
      <c r="I40" s="31"/>
      <c r="J40" s="33"/>
      <c r="K40" s="31"/>
      <c r="L40" s="31"/>
      <c r="M40" s="31"/>
      <c r="N40" s="33"/>
      <c r="O40" s="33"/>
      <c r="P40" s="33"/>
    </row>
    <row r="41" spans="1:16" x14ac:dyDescent="0.25">
      <c r="A41" s="129" t="s">
        <v>25</v>
      </c>
      <c r="B41" s="30" t="s">
        <v>1070</v>
      </c>
      <c r="C41" s="31"/>
      <c r="D41" s="31"/>
      <c r="E41" s="31"/>
      <c r="F41" s="33"/>
      <c r="G41" s="33" t="str">
        <f>VLOOKUP($A41,Entries!$A$2:$H$401,8)</f>
        <v/>
      </c>
      <c r="H41" s="32"/>
      <c r="I41" s="31"/>
      <c r="J41" s="33"/>
      <c r="K41" s="31"/>
      <c r="L41" s="31"/>
      <c r="M41" s="31"/>
      <c r="N41" s="33"/>
      <c r="O41" s="33"/>
      <c r="P41" s="33"/>
    </row>
    <row r="42" spans="1:16" x14ac:dyDescent="0.25">
      <c r="A42" s="129">
        <v>290</v>
      </c>
      <c r="B42" s="33">
        <f t="shared" ref="B42:B45" si="10">IF(A42=" "," ",IF(A42&lt;=200,A42,A42-200))</f>
        <v>90</v>
      </c>
      <c r="C42" s="31" t="str">
        <f>IF(A42=" "," ",VLOOKUP($A42,Entries!$A$2:$F$401,3))</f>
        <v>Lily</v>
      </c>
      <c r="D42" s="31" t="str">
        <f>IF(A42=" "," ",VLOOKUP($A42,Entries!$A$2:$F$401,4))</f>
        <v>Fisher</v>
      </c>
      <c r="E42" s="31" t="str">
        <f>VLOOKUP($A42,Entries!$A$2:$F$401,6)</f>
        <v>Woodbridge School</v>
      </c>
      <c r="F42" s="33" t="str">
        <f>VLOOKUP($A42,Entries!$A$2:$H$401,7)</f>
        <v>c</v>
      </c>
      <c r="G42" s="33" t="str">
        <f>VLOOKUP($A42,Entries!$A$2:$H$401,8)</f>
        <v>s</v>
      </c>
      <c r="I42" s="31"/>
      <c r="J42" s="33"/>
      <c r="K42" s="31"/>
      <c r="L42" s="31"/>
      <c r="M42" s="31"/>
      <c r="N42" s="33"/>
      <c r="O42" s="33"/>
      <c r="P42" s="33"/>
    </row>
    <row r="43" spans="1:16" x14ac:dyDescent="0.25">
      <c r="A43" s="129" t="s">
        <v>25</v>
      </c>
      <c r="C43" s="31"/>
      <c r="D43" s="31"/>
      <c r="E43" s="31"/>
      <c r="F43" s="33"/>
      <c r="G43" s="33" t="str">
        <f>VLOOKUP($A43,Entries!$A$2:$H$401,8)</f>
        <v/>
      </c>
      <c r="H43" s="32"/>
      <c r="I43" s="31"/>
      <c r="J43" s="33"/>
      <c r="K43" s="31"/>
      <c r="L43" s="31"/>
      <c r="M43" s="31"/>
      <c r="N43" s="33"/>
      <c r="O43" s="33"/>
      <c r="P43" s="33"/>
    </row>
    <row r="44" spans="1:16" x14ac:dyDescent="0.25">
      <c r="A44" s="129" t="s">
        <v>25</v>
      </c>
      <c r="B44" s="30" t="s">
        <v>1071</v>
      </c>
      <c r="C44" s="31"/>
      <c r="D44" s="31"/>
      <c r="E44" s="31"/>
      <c r="F44" s="33"/>
      <c r="G44" s="33" t="str">
        <f>VLOOKUP($A44,Entries!$A$2:$H$401,8)</f>
        <v/>
      </c>
      <c r="H44" s="32"/>
      <c r="I44" s="31"/>
      <c r="J44" s="33"/>
      <c r="K44" s="31"/>
      <c r="L44" s="31"/>
      <c r="M44" s="31"/>
      <c r="N44" s="33"/>
      <c r="O44" s="33"/>
      <c r="P44" s="33"/>
    </row>
    <row r="45" spans="1:16" x14ac:dyDescent="0.25">
      <c r="A45" s="129">
        <v>231</v>
      </c>
      <c r="B45" s="33">
        <f t="shared" si="10"/>
        <v>31</v>
      </c>
      <c r="C45" s="31" t="str">
        <f>IF(A45=" "," ",VLOOKUP($A45,Entries!$A$2:$F$401,3))</f>
        <v>Saskia</v>
      </c>
      <c r="D45" s="31" t="str">
        <f>IF(A45=" "," ",VLOOKUP($A45,Entries!$A$2:$F$401,4))</f>
        <v>Wyeth</v>
      </c>
      <c r="E45" s="31" t="str">
        <f>VLOOKUP($A45,Entries!$A$2:$F$401,6)</f>
        <v>Ipswich Harriers</v>
      </c>
      <c r="F45" s="33" t="str">
        <f>VLOOKUP($A45,Entries!$A$2:$H$401,7)</f>
        <v>c</v>
      </c>
      <c r="G45" s="33" t="str">
        <f>VLOOKUP($A45,Entries!$A$2:$H$401,8)</f>
        <v>s</v>
      </c>
      <c r="I45" s="31"/>
      <c r="J45" s="33"/>
      <c r="K45" s="31"/>
      <c r="L45" s="31"/>
      <c r="M45" s="31"/>
      <c r="N45" s="33"/>
      <c r="O45" s="33"/>
      <c r="P45" s="33"/>
    </row>
    <row r="46" spans="1:16" x14ac:dyDescent="0.25">
      <c r="A46" s="129">
        <v>233</v>
      </c>
      <c r="B46" s="33">
        <f t="shared" ref="B46:B49" si="11">IF(A46=" "," ",IF(A46&lt;=200,A46,A46-200))</f>
        <v>33</v>
      </c>
      <c r="C46" s="31" t="str">
        <f>IF(A46=" "," ",VLOOKUP($A46,Entries!$A$2:$F$401,3))</f>
        <v>Erin</v>
      </c>
      <c r="D46" s="31" t="str">
        <f>IF(A46=" "," ",VLOOKUP($A46,Entries!$A$2:$F$401,4))</f>
        <v>Stocking</v>
      </c>
      <c r="E46" s="31" t="str">
        <f>VLOOKUP($A46,Entries!$A$2:$F$401,6)</f>
        <v>Waveney Valley AC</v>
      </c>
      <c r="F46" s="33" t="str">
        <f>VLOOKUP($A46,Entries!$A$2:$H$401,7)</f>
        <v>c</v>
      </c>
      <c r="G46" s="33" t="str">
        <f>VLOOKUP($A46,Entries!$A$2:$H$401,8)</f>
        <v/>
      </c>
      <c r="H46" s="32"/>
      <c r="I46" s="31"/>
      <c r="J46" s="33"/>
      <c r="K46" s="31"/>
      <c r="L46" s="31"/>
      <c r="M46" s="31"/>
      <c r="N46" s="33"/>
      <c r="O46" s="33"/>
      <c r="P46" s="33"/>
    </row>
    <row r="47" spans="1:16" x14ac:dyDescent="0.25">
      <c r="A47" s="129">
        <v>240</v>
      </c>
      <c r="B47" s="33">
        <f t="shared" si="11"/>
        <v>40</v>
      </c>
      <c r="C47" s="31" t="str">
        <f>IF(A47=" "," ",VLOOKUP($A47,Entries!$A$2:$F$401,3))</f>
        <v>Lotachi</v>
      </c>
      <c r="D47" s="31" t="str">
        <f>IF(A47=" "," ",VLOOKUP($A47,Entries!$A$2:$F$401,4))</f>
        <v>Adigwe</v>
      </c>
      <c r="E47" s="31" t="str">
        <f>VLOOKUP($A47,Entries!$A$2:$F$401,6)</f>
        <v>Ipswich Harriers</v>
      </c>
      <c r="F47" s="33" t="str">
        <f>VLOOKUP($A47,Entries!$A$2:$H$401,7)</f>
        <v>c</v>
      </c>
      <c r="G47" s="33" t="str">
        <f>VLOOKUP($A47,Entries!$A$2:$H$401,8)</f>
        <v>s</v>
      </c>
      <c r="I47" s="31"/>
      <c r="J47" s="33"/>
      <c r="K47" s="31"/>
      <c r="L47" s="31"/>
      <c r="M47" s="31"/>
      <c r="N47" s="33"/>
      <c r="O47" s="33"/>
      <c r="P47" s="33"/>
    </row>
    <row r="48" spans="1:16" x14ac:dyDescent="0.25">
      <c r="A48" s="129">
        <v>244</v>
      </c>
      <c r="B48" s="33">
        <f t="shared" si="11"/>
        <v>44</v>
      </c>
      <c r="C48" s="31" t="str">
        <f>IF(A48=" "," ",VLOOKUP($A48,Entries!$A$2:$F$401,3))</f>
        <v>Abbie</v>
      </c>
      <c r="D48" s="31" t="str">
        <f>IF(A48=" "," ",VLOOKUP($A48,Entries!$A$2:$F$401,4))</f>
        <v>Cook</v>
      </c>
      <c r="E48" s="31" t="str">
        <f>VLOOKUP($A48,Entries!$A$2:$F$401,6)</f>
        <v>Waveney Valley AC</v>
      </c>
      <c r="F48" s="33" t="str">
        <f>VLOOKUP($A48,Entries!$A$2:$H$401,7)</f>
        <v>c</v>
      </c>
      <c r="G48" s="33" t="str">
        <f>VLOOKUP($A48,Entries!$A$2:$H$401,8)</f>
        <v/>
      </c>
      <c r="H48" s="32"/>
      <c r="I48" s="31"/>
      <c r="J48" s="33"/>
      <c r="K48" s="31"/>
      <c r="L48" s="31"/>
      <c r="M48" s="31"/>
      <c r="N48" s="33"/>
      <c r="O48" s="33"/>
      <c r="P48" s="33"/>
    </row>
    <row r="49" spans="1:16" x14ac:dyDescent="0.25">
      <c r="A49" s="129">
        <v>249</v>
      </c>
      <c r="B49" s="33">
        <f t="shared" si="11"/>
        <v>49</v>
      </c>
      <c r="C49" s="31" t="str">
        <f>IF(A49=" "," ",VLOOKUP($A49,Entries!$A$2:$F$401,3))</f>
        <v>Ella</v>
      </c>
      <c r="D49" s="31" t="str">
        <f>IF(A49=" "," ",VLOOKUP($A49,Entries!$A$2:$F$401,4))</f>
        <v>Kading</v>
      </c>
      <c r="E49" s="31" t="str">
        <f>VLOOKUP($A49,Entries!$A$2:$F$401,6)</f>
        <v>Stowmarket Striders RC</v>
      </c>
      <c r="F49" s="33" t="str">
        <f>VLOOKUP($A49,Entries!$A$2:$H$401,7)</f>
        <v>c</v>
      </c>
      <c r="G49" s="33" t="str">
        <f>VLOOKUP($A49,Entries!$A$2:$H$401,8)</f>
        <v>s</v>
      </c>
      <c r="H49" s="32"/>
      <c r="I49" s="31"/>
      <c r="J49" s="33"/>
      <c r="K49" s="31"/>
      <c r="L49" s="31"/>
      <c r="M49" s="31"/>
      <c r="N49" s="33"/>
      <c r="O49" s="33"/>
      <c r="P49" s="33"/>
    </row>
    <row r="50" spans="1:16" x14ac:dyDescent="0.25">
      <c r="A50" s="129">
        <v>252</v>
      </c>
      <c r="B50" s="33">
        <f t="shared" ref="B50:B71" si="12">IF(A50=" "," ",IF(A50&lt;=200,A50,A50-200))</f>
        <v>52</v>
      </c>
      <c r="C50" s="31" t="str">
        <f>IF(A50=" "," ",VLOOKUP($A50,Entries!$A$2:$F$401,3))</f>
        <v>Grace</v>
      </c>
      <c r="D50" s="31" t="str">
        <f>IF(A50=" "," ",VLOOKUP($A50,Entries!$A$2:$F$401,4))</f>
        <v>Keogh</v>
      </c>
      <c r="E50" s="31" t="str">
        <f>VLOOKUP($A50,Entries!$A$2:$F$401,6)</f>
        <v>Farlingaye High School</v>
      </c>
      <c r="F50" s="33" t="str">
        <f>VLOOKUP($A50,Entries!$A$2:$H$401,7)</f>
        <v>c</v>
      </c>
      <c r="G50" s="33" t="str">
        <f>VLOOKUP($A50,Entries!$A$2:$H$401,8)</f>
        <v>s</v>
      </c>
      <c r="H50" s="101"/>
      <c r="I50" s="31"/>
      <c r="J50" s="214"/>
      <c r="K50" s="214"/>
      <c r="L50" s="214"/>
      <c r="M50" s="214"/>
      <c r="N50" s="214"/>
      <c r="O50" s="214"/>
    </row>
    <row r="51" spans="1:16" x14ac:dyDescent="0.25">
      <c r="A51" s="129">
        <v>255</v>
      </c>
      <c r="B51" s="33">
        <f t="shared" si="12"/>
        <v>55</v>
      </c>
      <c r="C51" s="31" t="str">
        <f>IF(A51=" "," ",VLOOKUP($A51,Entries!$A$2:$F$401,3))</f>
        <v>Sophia</v>
      </c>
      <c r="D51" s="31" t="str">
        <f>IF(A51=" "," ",VLOOKUP($A51,Entries!$A$2:$F$401,4))</f>
        <v>Bisset</v>
      </c>
      <c r="E51" s="31" t="str">
        <f>VLOOKUP($A51,Entries!$A$2:$F$401,6)</f>
        <v>Royal Hospital School</v>
      </c>
      <c r="F51" s="33" t="str">
        <f>VLOOKUP($A51,Entries!$A$2:$H$401,7)</f>
        <v>c</v>
      </c>
      <c r="G51" s="33" t="str">
        <f>VLOOKUP($A51,Entries!$A$2:$H$401,8)</f>
        <v>s</v>
      </c>
      <c r="H51" s="32"/>
      <c r="I51" s="31"/>
      <c r="J51" s="30"/>
      <c r="K51" s="31"/>
      <c r="L51" s="31"/>
      <c r="M51" s="31"/>
      <c r="N51" s="32"/>
      <c r="O51" s="32"/>
    </row>
    <row r="52" spans="1:16" x14ac:dyDescent="0.25">
      <c r="A52" s="129">
        <v>256</v>
      </c>
      <c r="B52" s="33">
        <f t="shared" si="12"/>
        <v>56</v>
      </c>
      <c r="C52" s="31" t="str">
        <f>IF(A52=" "," ",VLOOKUP($A52,Entries!$A$2:$F$401,3))</f>
        <v>Ettillie</v>
      </c>
      <c r="D52" s="31" t="str">
        <f>IF(A52=" "," ",VLOOKUP($A52,Entries!$A$2:$F$401,4))</f>
        <v>Jack</v>
      </c>
      <c r="E52" s="31" t="str">
        <f>VLOOKUP($A52,Entries!$A$2:$F$401,6)</f>
        <v>Royal Hospital School</v>
      </c>
      <c r="F52" s="33" t="str">
        <f>VLOOKUP($A52,Entries!$A$2:$H$401,7)</f>
        <v>c</v>
      </c>
      <c r="G52" s="33" t="str">
        <f>VLOOKUP($A52,Entries!$A$2:$H$401,8)</f>
        <v>s</v>
      </c>
      <c r="H52" s="32"/>
      <c r="I52" s="31"/>
      <c r="J52" s="33"/>
      <c r="K52" s="31"/>
      <c r="L52" s="31"/>
      <c r="M52" s="31"/>
      <c r="N52" s="33"/>
      <c r="O52" s="33"/>
      <c r="P52" s="33"/>
    </row>
    <row r="53" spans="1:16" x14ac:dyDescent="0.25">
      <c r="A53" s="129">
        <v>258</v>
      </c>
      <c r="B53" s="33">
        <f t="shared" si="12"/>
        <v>58</v>
      </c>
      <c r="C53" s="31" t="str">
        <f>IF(A53=" "," ",VLOOKUP($A53,Entries!$A$2:$F$401,3))</f>
        <v>Phoebe</v>
      </c>
      <c r="D53" s="31" t="str">
        <f>IF(A53=" "," ",VLOOKUP($A53,Entries!$A$2:$F$401,4))</f>
        <v>Nottingham</v>
      </c>
      <c r="E53" s="31" t="str">
        <f>VLOOKUP($A53,Entries!$A$2:$F$401,6)</f>
        <v>Ipswich Harriers</v>
      </c>
      <c r="F53" s="33" t="str">
        <f>VLOOKUP($A53,Entries!$A$2:$H$401,7)</f>
        <v>c</v>
      </c>
      <c r="G53" s="33" t="str">
        <f>VLOOKUP($A53,Entries!$A$2:$H$401,8)</f>
        <v>s</v>
      </c>
      <c r="H53" s="32"/>
      <c r="I53" s="31"/>
      <c r="J53" s="33"/>
      <c r="K53" s="31"/>
      <c r="L53" s="31"/>
      <c r="M53" s="31"/>
      <c r="N53" s="33"/>
      <c r="O53" s="33"/>
      <c r="P53" s="33"/>
    </row>
    <row r="54" spans="1:16" x14ac:dyDescent="0.25">
      <c r="A54" s="129">
        <v>259</v>
      </c>
      <c r="B54" s="33">
        <f t="shared" si="12"/>
        <v>59</v>
      </c>
      <c r="C54" s="31" t="str">
        <f>IF(A54=" "," ",VLOOKUP($A54,Entries!$A$2:$F$401,3))</f>
        <v>Temi</v>
      </c>
      <c r="D54" s="31" t="str">
        <f>IF(A54=" "," ",VLOOKUP($A54,Entries!$A$2:$F$401,4))</f>
        <v>Oghoetuoma</v>
      </c>
      <c r="E54" s="31" t="str">
        <f>VLOOKUP($A54,Entries!$A$2:$F$401,6)</f>
        <v>Culford School</v>
      </c>
      <c r="F54" s="33" t="str">
        <f>VLOOKUP($A54,Entries!$A$2:$H$401,7)</f>
        <v>c</v>
      </c>
      <c r="G54" s="33" t="str">
        <f>VLOOKUP($A54,Entries!$A$2:$H$401,8)</f>
        <v>s</v>
      </c>
      <c r="H54" s="32"/>
      <c r="I54" s="31"/>
      <c r="J54" s="33"/>
      <c r="K54" s="31"/>
      <c r="L54" s="31"/>
      <c r="M54" s="31"/>
      <c r="N54" s="33"/>
      <c r="O54" s="33"/>
      <c r="P54" s="33"/>
    </row>
    <row r="55" spans="1:16" x14ac:dyDescent="0.25">
      <c r="A55" s="129">
        <v>262</v>
      </c>
      <c r="B55" s="33">
        <f t="shared" si="12"/>
        <v>62</v>
      </c>
      <c r="C55" s="31" t="str">
        <f>IF(A55=" "," ",VLOOKUP($A55,Entries!$A$2:$F$401,3))</f>
        <v>Adele</v>
      </c>
      <c r="D55" s="31" t="str">
        <f>IF(A55=" "," ",VLOOKUP($A55,Entries!$A$2:$F$401,4))</f>
        <v>Stalnionis</v>
      </c>
      <c r="E55" s="31" t="str">
        <f>VLOOKUP($A55,Entries!$A$2:$F$401,6)</f>
        <v>Ipswich Harriers</v>
      </c>
      <c r="F55" s="33" t="str">
        <f>VLOOKUP($A55,Entries!$A$2:$H$401,7)</f>
        <v>c</v>
      </c>
      <c r="G55" s="33" t="str">
        <f>VLOOKUP($A55,Entries!$A$2:$H$401,8)</f>
        <v/>
      </c>
      <c r="H55" s="32"/>
      <c r="I55" s="31"/>
      <c r="J55" s="33"/>
      <c r="K55" s="31"/>
      <c r="L55" s="31"/>
      <c r="M55" s="31"/>
      <c r="N55" s="33"/>
      <c r="O55" s="33"/>
      <c r="P55" s="33"/>
    </row>
    <row r="56" spans="1:16" x14ac:dyDescent="0.25">
      <c r="B56" s="33"/>
      <c r="C56" s="31"/>
      <c r="D56" s="31"/>
      <c r="E56" s="31"/>
      <c r="F56" s="33"/>
      <c r="G56" s="33"/>
      <c r="H56" s="32"/>
      <c r="I56" s="31"/>
      <c r="J56" s="33"/>
      <c r="K56" s="31"/>
      <c r="L56" s="31"/>
      <c r="M56" s="31"/>
      <c r="N56" s="33"/>
      <c r="O56" s="33"/>
      <c r="P56" s="33"/>
    </row>
    <row r="57" spans="1:16" x14ac:dyDescent="0.25">
      <c r="B57" s="33"/>
      <c r="C57" s="31"/>
      <c r="D57" s="31"/>
      <c r="E57" s="31"/>
      <c r="F57" s="33"/>
      <c r="G57" s="33"/>
      <c r="H57" s="32"/>
      <c r="I57" s="31"/>
      <c r="J57" s="33"/>
      <c r="K57" s="31"/>
      <c r="L57" s="31"/>
      <c r="M57" s="31"/>
      <c r="N57" s="33"/>
      <c r="O57" s="33"/>
      <c r="P57" s="33"/>
    </row>
    <row r="58" spans="1:16" x14ac:dyDescent="0.25">
      <c r="B58" s="33"/>
      <c r="C58" s="31"/>
      <c r="D58" s="31"/>
      <c r="E58" s="31"/>
      <c r="F58" s="33"/>
      <c r="G58" s="33"/>
      <c r="H58" s="32"/>
      <c r="I58" s="31"/>
      <c r="J58" s="33"/>
      <c r="K58" s="31"/>
      <c r="L58" s="31"/>
      <c r="M58" s="31"/>
      <c r="N58" s="33"/>
      <c r="O58" s="33"/>
      <c r="P58" s="33"/>
    </row>
    <row r="59" spans="1:16" x14ac:dyDescent="0.25">
      <c r="B59" s="33"/>
      <c r="C59" s="31"/>
      <c r="D59" s="31"/>
      <c r="E59" s="31"/>
      <c r="F59" s="33"/>
      <c r="G59" s="33"/>
      <c r="H59" s="32"/>
      <c r="I59" s="31"/>
      <c r="J59" s="33"/>
      <c r="K59" s="31"/>
      <c r="L59" s="31"/>
      <c r="M59" s="31"/>
      <c r="N59" s="33"/>
      <c r="O59" s="33"/>
      <c r="P59" s="33"/>
    </row>
    <row r="60" spans="1:16" x14ac:dyDescent="0.25">
      <c r="B60" s="33"/>
      <c r="C60" s="31"/>
      <c r="D60" s="31"/>
      <c r="E60" s="31"/>
      <c r="F60" s="33"/>
      <c r="G60" s="33"/>
      <c r="H60" s="32"/>
      <c r="I60" s="31"/>
      <c r="J60" s="33"/>
      <c r="K60" s="31"/>
      <c r="L60" s="31"/>
      <c r="M60" s="31"/>
      <c r="N60" s="33"/>
      <c r="O60" s="33"/>
      <c r="P60" s="33"/>
    </row>
    <row r="61" spans="1:16" x14ac:dyDescent="0.25">
      <c r="A61" s="130"/>
      <c r="B61" s="213">
        <v>9</v>
      </c>
      <c r="C61" s="213"/>
      <c r="D61" s="213"/>
      <c r="E61" s="213"/>
      <c r="F61" s="213"/>
      <c r="G61" s="213"/>
      <c r="H61" s="32"/>
      <c r="I61" s="31"/>
      <c r="J61" s="33"/>
      <c r="K61" s="31"/>
      <c r="L61" s="31"/>
      <c r="M61" s="31"/>
      <c r="N61" s="33"/>
      <c r="O61" s="33"/>
      <c r="P61" s="33"/>
    </row>
    <row r="62" spans="1:16" x14ac:dyDescent="0.25">
      <c r="A62" s="129" t="s">
        <v>25</v>
      </c>
      <c r="B62" s="30" t="s">
        <v>1120</v>
      </c>
      <c r="C62" s="31"/>
      <c r="D62" s="31"/>
      <c r="E62" s="31"/>
      <c r="F62" s="33"/>
      <c r="G62" s="33" t="str">
        <f>VLOOKUP($A62,Entries!$A$2:$H$401,8)</f>
        <v/>
      </c>
      <c r="H62" s="32"/>
      <c r="I62" s="31"/>
      <c r="J62" s="33"/>
      <c r="K62" s="31"/>
      <c r="L62" s="31"/>
      <c r="M62" s="31"/>
      <c r="N62" s="33"/>
      <c r="O62" s="33"/>
      <c r="P62" s="33"/>
    </row>
    <row r="63" spans="1:16" x14ac:dyDescent="0.25">
      <c r="A63" s="129">
        <v>60</v>
      </c>
      <c r="B63" s="33">
        <f t="shared" si="12"/>
        <v>60</v>
      </c>
      <c r="C63" s="31" t="str">
        <f>IF(A63=" "," ",VLOOKUP($A63,Entries!$A$2:$F$401,3))</f>
        <v>Oscar</v>
      </c>
      <c r="D63" s="31" t="str">
        <f>IF(A63=" "," ",VLOOKUP($A63,Entries!$A$2:$F$401,4))</f>
        <v>Jerman</v>
      </c>
      <c r="E63" s="31" t="str">
        <f>VLOOKUP($A63,Entries!$A$2:$F$401,6)</f>
        <v>City Of Norwich AC</v>
      </c>
      <c r="F63" s="33" t="str">
        <f>VLOOKUP($A63,Entries!$A$2:$H$401,7)</f>
        <v>c</v>
      </c>
      <c r="G63" s="33" t="str">
        <f>VLOOKUP($A63,Entries!$A$2:$H$401,8)</f>
        <v>s</v>
      </c>
      <c r="I63" s="31"/>
      <c r="J63" s="33"/>
      <c r="K63" s="31"/>
      <c r="L63" s="31"/>
      <c r="M63" s="31"/>
      <c r="N63" s="33"/>
      <c r="O63" s="33"/>
      <c r="P63" s="33"/>
    </row>
    <row r="64" spans="1:16" x14ac:dyDescent="0.25">
      <c r="A64" s="129">
        <v>68</v>
      </c>
      <c r="B64" s="33">
        <f t="shared" si="12"/>
        <v>68</v>
      </c>
      <c r="C64" s="31" t="str">
        <f>IF(A64=" "," ",VLOOKUP($A64,Entries!$A$2:$F$401,3))</f>
        <v>Lester</v>
      </c>
      <c r="D64" s="31" t="str">
        <f>IF(A64=" "," ",VLOOKUP($A64,Entries!$A$2:$F$401,4))</f>
        <v>Palmer</v>
      </c>
      <c r="E64" s="31" t="str">
        <f>VLOOKUP($A64,Entries!$A$2:$F$401,6)</f>
        <v>Ipswich Harriers</v>
      </c>
      <c r="F64" s="33" t="str">
        <f>VLOOKUP($A64,Entries!$A$2:$H$401,7)</f>
        <v>c</v>
      </c>
      <c r="G64" s="33" t="str">
        <f>VLOOKUP($A64,Entries!$A$2:$H$401,8)</f>
        <v>s</v>
      </c>
      <c r="H64" s="32"/>
      <c r="I64" s="31"/>
      <c r="J64" s="33"/>
      <c r="K64" s="31"/>
      <c r="L64" s="31"/>
      <c r="M64" s="31"/>
      <c r="N64" s="33"/>
      <c r="O64" s="33"/>
      <c r="P64" s="33"/>
    </row>
    <row r="65" spans="1:16" x14ac:dyDescent="0.25">
      <c r="A65" s="129">
        <v>72</v>
      </c>
      <c r="B65" s="33">
        <f t="shared" si="12"/>
        <v>72</v>
      </c>
      <c r="C65" s="31" t="str">
        <f>IF(A65=" "," ",VLOOKUP($A65,Entries!$A$2:$F$401,3))</f>
        <v>Kambili</v>
      </c>
      <c r="D65" s="31" t="str">
        <f>IF(A65=" "," ",VLOOKUP($A65,Entries!$A$2:$F$401,4))</f>
        <v>Adigwe</v>
      </c>
      <c r="E65" s="31" t="str">
        <f>VLOOKUP($A65,Entries!$A$2:$F$401,6)</f>
        <v>Ipswich Harriers</v>
      </c>
      <c r="F65" s="33" t="str">
        <f>VLOOKUP($A65,Entries!$A$2:$H$401,7)</f>
        <v>c</v>
      </c>
      <c r="G65" s="33" t="str">
        <f>VLOOKUP($A65,Entries!$A$2:$H$401,8)</f>
        <v>s</v>
      </c>
      <c r="H65" s="32"/>
      <c r="I65" s="31"/>
      <c r="J65" s="33"/>
      <c r="K65" s="31"/>
      <c r="L65" s="31"/>
      <c r="M65" s="31"/>
      <c r="N65" s="33"/>
      <c r="O65" s="33"/>
      <c r="P65" s="33"/>
    </row>
    <row r="66" spans="1:16" x14ac:dyDescent="0.25">
      <c r="A66" s="129">
        <v>73</v>
      </c>
      <c r="B66" s="33">
        <f t="shared" si="12"/>
        <v>73</v>
      </c>
      <c r="C66" s="31" t="str">
        <f>IF(A66=" "," ",VLOOKUP($A66,Entries!$A$2:$F$401,3))</f>
        <v>Oliver</v>
      </c>
      <c r="D66" s="31" t="str">
        <f>IF(A66=" "," ",VLOOKUP($A66,Entries!$A$2:$F$401,4))</f>
        <v>Read</v>
      </c>
      <c r="E66" s="31" t="str">
        <f>VLOOKUP($A66,Entries!$A$2:$F$401,6)</f>
        <v>Ipswich Harriers</v>
      </c>
      <c r="F66" s="33" t="str">
        <f>VLOOKUP($A66,Entries!$A$2:$H$401,7)</f>
        <v>c</v>
      </c>
      <c r="G66" s="33" t="str">
        <f>VLOOKUP($A66,Entries!$A$2:$H$401,8)</f>
        <v>s</v>
      </c>
      <c r="H66" s="32"/>
      <c r="I66" s="31"/>
      <c r="J66" s="33"/>
      <c r="K66" s="31"/>
      <c r="L66" s="31"/>
      <c r="M66" s="31"/>
      <c r="N66" s="33"/>
      <c r="O66" s="33"/>
      <c r="P66" s="33"/>
    </row>
    <row r="67" spans="1:16" x14ac:dyDescent="0.25">
      <c r="A67" s="129">
        <v>76</v>
      </c>
      <c r="B67" s="33">
        <f t="shared" si="12"/>
        <v>76</v>
      </c>
      <c r="C67" s="31" t="str">
        <f>IF(A67=" "," ",VLOOKUP($A67,Entries!$A$2:$F$401,3))</f>
        <v>Phillip</v>
      </c>
      <c r="D67" s="31" t="str">
        <f>IF(A67=" "," ",VLOOKUP($A67,Entries!$A$2:$F$401,4))</f>
        <v>Benterman</v>
      </c>
      <c r="E67" s="31" t="str">
        <f>VLOOKUP($A67,Entries!$A$2:$F$401,6)</f>
        <v>Finborough School</v>
      </c>
      <c r="F67" s="33" t="str">
        <f>VLOOKUP($A67,Entries!$A$2:$H$401,7)</f>
        <v>c</v>
      </c>
      <c r="G67" s="33" t="str">
        <f>VLOOKUP($A67,Entries!$A$2:$H$401,8)</f>
        <v>s</v>
      </c>
      <c r="H67" s="32"/>
      <c r="I67" s="31"/>
      <c r="J67" s="33"/>
      <c r="K67" s="31"/>
      <c r="L67" s="31"/>
      <c r="M67" s="31"/>
      <c r="N67" s="33"/>
      <c r="O67" s="33"/>
      <c r="P67" s="33"/>
    </row>
    <row r="68" spans="1:16" x14ac:dyDescent="0.25">
      <c r="A68" s="129">
        <v>78</v>
      </c>
      <c r="B68" s="33">
        <f t="shared" si="12"/>
        <v>78</v>
      </c>
      <c r="C68" s="31" t="str">
        <f>IF(A68=" "," ",VLOOKUP($A68,Entries!$A$2:$F$401,3))</f>
        <v>Nurein</v>
      </c>
      <c r="D68" s="31" t="str">
        <f>IF(A68=" "," ",VLOOKUP($A68,Entries!$A$2:$F$401,4))</f>
        <v>Adams</v>
      </c>
      <c r="E68" s="31" t="str">
        <f>VLOOKUP($A68,Entries!$A$2:$F$401,6)</f>
        <v>Ipswich Harriers</v>
      </c>
      <c r="F68" s="33" t="str">
        <f>VLOOKUP($A68,Entries!$A$2:$H$401,7)</f>
        <v>c</v>
      </c>
      <c r="G68" s="33" t="str">
        <f>VLOOKUP($A68,Entries!$A$2:$H$401,8)</f>
        <v>s</v>
      </c>
      <c r="H68" s="32"/>
      <c r="I68" s="31"/>
      <c r="J68" s="33"/>
      <c r="K68" s="31"/>
      <c r="L68" s="31"/>
      <c r="M68" s="31"/>
      <c r="N68" s="33"/>
      <c r="O68" s="33"/>
      <c r="P68" s="33"/>
    </row>
    <row r="69" spans="1:16" x14ac:dyDescent="0.25">
      <c r="A69" s="129">
        <v>79</v>
      </c>
      <c r="B69" s="33">
        <f t="shared" si="12"/>
        <v>79</v>
      </c>
      <c r="C69" s="31" t="str">
        <f>IF(A69=" "," ",VLOOKUP($A69,Entries!$A$2:$F$401,3))</f>
        <v>Ricky</v>
      </c>
      <c r="D69" s="31" t="str">
        <f>IF(A69=" "," ",VLOOKUP($A69,Entries!$A$2:$F$401,4))</f>
        <v>Nicholls</v>
      </c>
      <c r="E69" s="31" t="str">
        <f>VLOOKUP($A69,Entries!$A$2:$F$401,6)</f>
        <v>Ipswich Harriers</v>
      </c>
      <c r="F69" s="33" t="str">
        <f>VLOOKUP($A69,Entries!$A$2:$H$401,7)</f>
        <v>c</v>
      </c>
      <c r="G69" s="33" t="str">
        <f>VLOOKUP($A69,Entries!$A$2:$H$401,8)</f>
        <v>s</v>
      </c>
      <c r="I69" s="31"/>
      <c r="J69" s="33"/>
      <c r="K69" s="31"/>
      <c r="L69" s="31"/>
      <c r="M69" s="31"/>
      <c r="N69" s="33"/>
      <c r="O69" s="33"/>
      <c r="P69" s="33"/>
    </row>
    <row r="70" spans="1:16" x14ac:dyDescent="0.25">
      <c r="A70" s="129">
        <v>84</v>
      </c>
      <c r="B70" s="33">
        <f t="shared" si="12"/>
        <v>84</v>
      </c>
      <c r="C70" s="31" t="str">
        <f>IF(A70=" "," ",VLOOKUP($A70,Entries!$A$2:$F$401,3))</f>
        <v>Ethan</v>
      </c>
      <c r="D70" s="31" t="str">
        <f>IF(A70=" "," ",VLOOKUP($A70,Entries!$A$2:$F$401,4))</f>
        <v>Fennell</v>
      </c>
      <c r="E70" s="31" t="str">
        <f>VLOOKUP($A70,Entries!$A$2:$F$401,6)</f>
        <v>Royal Hospital School</v>
      </c>
      <c r="F70" s="33" t="str">
        <f>VLOOKUP($A70,Entries!$A$2:$H$401,7)</f>
        <v>c</v>
      </c>
      <c r="G70" s="33" t="str">
        <f>VLOOKUP($A70,Entries!$A$2:$H$401,8)</f>
        <v>s</v>
      </c>
      <c r="H70" s="32"/>
      <c r="I70" s="31"/>
      <c r="J70" s="30"/>
      <c r="K70" s="31"/>
      <c r="L70" s="31"/>
      <c r="M70" s="31"/>
      <c r="N70" s="33"/>
      <c r="O70" s="33"/>
      <c r="P70" s="33"/>
    </row>
    <row r="71" spans="1:16" x14ac:dyDescent="0.25">
      <c r="A71" s="129">
        <v>92</v>
      </c>
      <c r="B71" s="33">
        <f t="shared" si="12"/>
        <v>92</v>
      </c>
      <c r="C71" s="31" t="str">
        <f>IF(A71=" "," ",VLOOKUP($A71,Entries!$A$2:$F$401,3))</f>
        <v>Beven</v>
      </c>
      <c r="D71" s="31" t="str">
        <f>IF(A71=" "," ",VLOOKUP($A71,Entries!$A$2:$F$401,4))</f>
        <v>Garanganga</v>
      </c>
      <c r="E71" s="31" t="str">
        <f>VLOOKUP($A71,Entries!$A$2:$F$401,6)</f>
        <v>Ipswich Harriers</v>
      </c>
      <c r="F71" s="33" t="str">
        <f>VLOOKUP($A71,Entries!$A$2:$H$401,7)</f>
        <v>c</v>
      </c>
      <c r="G71" s="33" t="str">
        <f>VLOOKUP($A71,Entries!$A$2:$H$401,8)</f>
        <v>s</v>
      </c>
      <c r="H71" s="32"/>
      <c r="I71" s="31"/>
      <c r="J71" s="33"/>
      <c r="K71" s="31"/>
      <c r="L71" s="31"/>
      <c r="M71" s="31"/>
      <c r="N71" s="33"/>
      <c r="O71" s="33"/>
      <c r="P71" s="33"/>
    </row>
    <row r="72" spans="1:16" x14ac:dyDescent="0.25">
      <c r="B72" s="33"/>
      <c r="C72" s="31"/>
      <c r="D72" s="31"/>
      <c r="E72" s="31"/>
      <c r="F72" s="33"/>
      <c r="G72" s="33"/>
      <c r="H72" s="32"/>
      <c r="I72" s="31"/>
      <c r="J72" s="33"/>
      <c r="K72" s="31"/>
      <c r="L72" s="31"/>
      <c r="M72" s="31"/>
      <c r="N72" s="33"/>
      <c r="O72" s="33"/>
      <c r="P72" s="33"/>
    </row>
    <row r="73" spans="1:16" x14ac:dyDescent="0.25">
      <c r="A73" s="129" t="s">
        <v>25</v>
      </c>
      <c r="B73" s="30" t="s">
        <v>1121</v>
      </c>
      <c r="C73" s="31"/>
      <c r="D73" s="31"/>
      <c r="E73" s="31"/>
      <c r="F73" s="33"/>
      <c r="G73" s="33" t="str">
        <f>VLOOKUP($A73,Entries!$A$2:$H$401,8)</f>
        <v/>
      </c>
      <c r="H73" s="32"/>
      <c r="I73" s="31"/>
      <c r="J73" s="33"/>
      <c r="K73" s="31"/>
      <c r="L73" s="31"/>
      <c r="M73" s="31"/>
      <c r="N73" s="33"/>
      <c r="O73" s="33"/>
      <c r="P73" s="33"/>
    </row>
    <row r="74" spans="1:16" x14ac:dyDescent="0.25">
      <c r="A74" s="129">
        <v>10</v>
      </c>
      <c r="B74" s="33">
        <f t="shared" ref="B74:B104" si="13">IF(A74=" "," ",IF(A74&lt;=200,A74,A74-200))</f>
        <v>10</v>
      </c>
      <c r="C74" s="31" t="str">
        <f>IF(A74=" "," ",VLOOKUP($A74,Entries!$A$2:$F$401,3))</f>
        <v>Aiden</v>
      </c>
      <c r="D74" s="31" t="str">
        <f>IF(A74=" "," ",VLOOKUP($A74,Entries!$A$2:$F$401,4))</f>
        <v>Thompson</v>
      </c>
      <c r="E74" s="31" t="str">
        <f>VLOOKUP($A74,Entries!$A$2:$F$401,6)</f>
        <v>Waveney Valley AC</v>
      </c>
      <c r="F74" s="33" t="str">
        <f>VLOOKUP($A74,Entries!$A$2:$H$401,7)</f>
        <v>c</v>
      </c>
      <c r="G74" s="33" t="str">
        <f>VLOOKUP($A74,Entries!$A$2:$H$401,8)</f>
        <v>s</v>
      </c>
      <c r="H74" s="32"/>
      <c r="I74" s="31"/>
      <c r="J74" s="33"/>
      <c r="K74" s="31"/>
      <c r="L74" s="31"/>
      <c r="M74" s="31"/>
      <c r="N74" s="33"/>
      <c r="O74" s="33"/>
      <c r="P74" s="33"/>
    </row>
    <row r="75" spans="1:16" x14ac:dyDescent="0.25">
      <c r="A75" s="129">
        <v>12</v>
      </c>
      <c r="B75" s="33">
        <f t="shared" si="13"/>
        <v>12</v>
      </c>
      <c r="C75" s="31" t="str">
        <f>IF(A75=" "," ",VLOOKUP($A75,Entries!$A$2:$F$401,3))</f>
        <v>Arthur</v>
      </c>
      <c r="D75" s="31" t="str">
        <f>IF(A75=" "," ",VLOOKUP($A75,Entries!$A$2:$F$401,4))</f>
        <v>Robinson</v>
      </c>
      <c r="E75" s="31" t="str">
        <f>VLOOKUP($A75,Entries!$A$2:$F$401,6)</f>
        <v>Thetford AC</v>
      </c>
      <c r="F75" s="33" t="str">
        <f>VLOOKUP($A75,Entries!$A$2:$H$401,7)</f>
        <v>c</v>
      </c>
      <c r="G75" s="33" t="str">
        <f>VLOOKUP($A75,Entries!$A$2:$H$401,8)</f>
        <v/>
      </c>
      <c r="I75" s="31"/>
      <c r="J75" s="33"/>
      <c r="K75" s="31"/>
      <c r="L75" s="31"/>
      <c r="M75" s="31"/>
      <c r="N75" s="33"/>
      <c r="O75" s="33"/>
      <c r="P75" s="33"/>
    </row>
    <row r="76" spans="1:16" x14ac:dyDescent="0.25">
      <c r="A76" s="129">
        <v>17</v>
      </c>
      <c r="B76" s="33">
        <f t="shared" si="13"/>
        <v>17</v>
      </c>
      <c r="C76" s="31" t="str">
        <f>IF(A76=" "," ",VLOOKUP($A76,Entries!$A$2:$F$401,3))</f>
        <v>Stanley</v>
      </c>
      <c r="D76" s="31" t="str">
        <f>IF(A76=" "," ",VLOOKUP($A76,Entries!$A$2:$F$401,4))</f>
        <v>Aldred</v>
      </c>
      <c r="E76" s="31" t="str">
        <f>VLOOKUP($A76,Entries!$A$2:$F$401,6)</f>
        <v>Framlingham Flyers</v>
      </c>
      <c r="F76" s="33" t="str">
        <f>VLOOKUP($A76,Entries!$A$2:$H$401,7)</f>
        <v>c</v>
      </c>
      <c r="G76" s="33" t="str">
        <f>VLOOKUP($A76,Entries!$A$2:$H$401,8)</f>
        <v>s</v>
      </c>
      <c r="H76" s="32"/>
      <c r="I76" s="31"/>
      <c r="J76" s="33"/>
      <c r="K76" s="31"/>
      <c r="L76" s="31"/>
      <c r="M76" s="31"/>
      <c r="N76" s="33"/>
      <c r="O76" s="33"/>
      <c r="P76" s="33"/>
    </row>
    <row r="77" spans="1:16" x14ac:dyDescent="0.25">
      <c r="A77" s="129">
        <v>19</v>
      </c>
      <c r="B77" s="33">
        <f t="shared" si="13"/>
        <v>19</v>
      </c>
      <c r="C77" s="31" t="str">
        <f>IF(A77=" "," ",VLOOKUP($A77,Entries!$A$2:$F$401,3))</f>
        <v>Joe</v>
      </c>
      <c r="D77" s="31" t="str">
        <f>IF(A77=" "," ",VLOOKUP($A77,Entries!$A$2:$F$401,4))</f>
        <v>Armes</v>
      </c>
      <c r="E77" s="31" t="str">
        <f>VLOOKUP($A77,Entries!$A$2:$F$401,6)</f>
        <v>Waveney Valley AC</v>
      </c>
      <c r="F77" s="33" t="str">
        <f>VLOOKUP($A77,Entries!$A$2:$H$401,7)</f>
        <v>c</v>
      </c>
      <c r="G77" s="33" t="str">
        <f>VLOOKUP($A77,Entries!$A$2:$H$401,8)</f>
        <v/>
      </c>
      <c r="H77" s="32"/>
      <c r="I77" s="31"/>
      <c r="J77" s="33"/>
      <c r="K77" s="31"/>
      <c r="L77" s="31"/>
      <c r="M77" s="31"/>
      <c r="N77" s="33"/>
      <c r="O77" s="33"/>
      <c r="P77" s="33"/>
    </row>
    <row r="78" spans="1:16" x14ac:dyDescent="0.25">
      <c r="A78" s="129">
        <v>27</v>
      </c>
      <c r="B78" s="33">
        <f t="shared" si="13"/>
        <v>27</v>
      </c>
      <c r="C78" s="31" t="str">
        <f>IF(A78=" "," ",VLOOKUP($A78,Entries!$A$2:$F$401,3))</f>
        <v>Freddy</v>
      </c>
      <c r="D78" s="31" t="str">
        <f>IF(A78=" "," ",VLOOKUP($A78,Entries!$A$2:$F$401,4))</f>
        <v>Cole</v>
      </c>
      <c r="E78" s="31" t="str">
        <f>VLOOKUP($A78,Entries!$A$2:$F$401,6)</f>
        <v>Framlingham College P</v>
      </c>
      <c r="F78" s="33" t="str">
        <f>VLOOKUP($A78,Entries!$A$2:$H$401,7)</f>
        <v>c</v>
      </c>
      <c r="G78" s="33" t="str">
        <f>VLOOKUP($A78,Entries!$A$2:$H$401,8)</f>
        <v>s</v>
      </c>
      <c r="H78" s="32"/>
      <c r="I78" s="31"/>
      <c r="J78" s="33"/>
      <c r="K78" s="31"/>
      <c r="L78" s="31"/>
      <c r="M78" s="31"/>
      <c r="N78" s="33"/>
      <c r="O78" s="33"/>
      <c r="P78" s="33"/>
    </row>
    <row r="79" spans="1:16" x14ac:dyDescent="0.25">
      <c r="A79" s="129">
        <v>29</v>
      </c>
      <c r="B79" s="33">
        <f t="shared" si="13"/>
        <v>29</v>
      </c>
      <c r="C79" s="31" t="str">
        <f>IF(A79=" "," ",VLOOKUP($A79,Entries!$A$2:$F$401,3))</f>
        <v>Percy</v>
      </c>
      <c r="D79" s="31" t="str">
        <f>IF(A79=" "," ",VLOOKUP($A79,Entries!$A$2:$F$401,4))</f>
        <v>Strachan</v>
      </c>
      <c r="E79" s="31" t="str">
        <f>VLOOKUP($A79,Entries!$A$2:$F$401,6)</f>
        <v>Framlingham College</v>
      </c>
      <c r="F79" s="33" t="str">
        <f>VLOOKUP($A79,Entries!$A$2:$H$401,7)</f>
        <v>c</v>
      </c>
      <c r="G79" s="33" t="str">
        <f>VLOOKUP($A79,Entries!$A$2:$H$401,8)</f>
        <v>s</v>
      </c>
      <c r="H79" s="32"/>
      <c r="I79" s="31"/>
      <c r="J79" s="33"/>
      <c r="K79" s="31"/>
      <c r="L79" s="31"/>
      <c r="M79" s="31"/>
      <c r="N79" s="33"/>
      <c r="O79" s="33"/>
      <c r="P79" s="33"/>
    </row>
    <row r="80" spans="1:16" x14ac:dyDescent="0.25">
      <c r="A80" s="129">
        <v>32</v>
      </c>
      <c r="B80" s="33">
        <f t="shared" si="13"/>
        <v>32</v>
      </c>
      <c r="C80" s="31" t="str">
        <f>IF(A80=" "," ",VLOOKUP($A80,Entries!$A$2:$F$401,3))</f>
        <v>William</v>
      </c>
      <c r="D80" s="31" t="str">
        <f>IF(A80=" "," ",VLOOKUP($A80,Entries!$A$2:$F$401,4))</f>
        <v>Marfleet</v>
      </c>
      <c r="E80" s="31" t="str">
        <f>VLOOKUP($A80,Entries!$A$2:$F$401,6)</f>
        <v>Royal Hospital School</v>
      </c>
      <c r="F80" s="33" t="str">
        <f>VLOOKUP($A80,Entries!$A$2:$H$401,7)</f>
        <v/>
      </c>
      <c r="G80" s="33" t="str">
        <f>VLOOKUP($A80,Entries!$A$2:$H$401,8)</f>
        <v>s</v>
      </c>
      <c r="H80" s="32"/>
      <c r="I80" s="31"/>
      <c r="K80" s="31"/>
      <c r="L80" s="31"/>
      <c r="M80" s="31"/>
      <c r="N80" s="33"/>
      <c r="O80" s="33"/>
      <c r="P80" s="33"/>
    </row>
    <row r="81" spans="1:16" x14ac:dyDescent="0.25">
      <c r="A81" s="129">
        <v>33</v>
      </c>
      <c r="B81" s="33">
        <f t="shared" si="13"/>
        <v>33</v>
      </c>
      <c r="C81" s="31" t="str">
        <f>IF(A81=" "," ",VLOOKUP($A81,Entries!$A$2:$F$401,3))</f>
        <v>Kyle</v>
      </c>
      <c r="D81" s="31" t="str">
        <f>IF(A81=" "," ",VLOOKUP($A81,Entries!$A$2:$F$401,4))</f>
        <v>Garanganga</v>
      </c>
      <c r="E81" s="31" t="str">
        <f>VLOOKUP($A81,Entries!$A$2:$F$401,6)</f>
        <v>Ipswich Harriers</v>
      </c>
      <c r="F81" s="33" t="str">
        <f>VLOOKUP($A81,Entries!$A$2:$H$401,7)</f>
        <v>c</v>
      </c>
      <c r="G81" s="33" t="str">
        <f>VLOOKUP($A81,Entries!$A$2:$H$401,8)</f>
        <v/>
      </c>
      <c r="H81" s="32"/>
      <c r="I81" s="31"/>
      <c r="J81" s="33"/>
      <c r="K81" s="31"/>
      <c r="L81" s="31"/>
      <c r="M81" s="31"/>
      <c r="N81" s="33"/>
      <c r="O81" s="33"/>
      <c r="P81" s="33"/>
    </row>
    <row r="82" spans="1:16" x14ac:dyDescent="0.25">
      <c r="A82" s="129">
        <v>35</v>
      </c>
      <c r="B82" s="33">
        <f t="shared" si="13"/>
        <v>35</v>
      </c>
      <c r="C82" s="31" t="str">
        <f>IF(A82=" "," ",VLOOKUP($A82,Entries!$A$2:$F$401,3))</f>
        <v>Alfie</v>
      </c>
      <c r="D82" s="31" t="str">
        <f>IF(A82=" "," ",VLOOKUP($A82,Entries!$A$2:$F$401,4))</f>
        <v>Partridge-Kulczynski</v>
      </c>
      <c r="E82" s="31" t="str">
        <f>VLOOKUP($A82,Entries!$A$2:$F$401,6)</f>
        <v>Ipswich Harriers</v>
      </c>
      <c r="F82" s="33" t="str">
        <f>VLOOKUP($A82,Entries!$A$2:$H$401,7)</f>
        <v>c</v>
      </c>
      <c r="G82" s="33" t="str">
        <f>VLOOKUP($A82,Entries!$A$2:$H$401,8)</f>
        <v>s</v>
      </c>
      <c r="H82" s="32"/>
      <c r="I82" s="31"/>
      <c r="J82" s="33"/>
      <c r="K82" s="31"/>
      <c r="L82" s="31"/>
      <c r="M82" s="31"/>
      <c r="N82" s="33"/>
      <c r="O82" s="33"/>
      <c r="P82" s="33"/>
    </row>
    <row r="83" spans="1:16" x14ac:dyDescent="0.25">
      <c r="A83" s="129" t="s">
        <v>25</v>
      </c>
      <c r="B83" s="33" t="str">
        <f t="shared" si="13"/>
        <v xml:space="preserve"> </v>
      </c>
      <c r="C83" s="31" t="str">
        <f>IF(A83=" "," ",VLOOKUP($A83,Entries!$A$2:$F$401,3))</f>
        <v xml:space="preserve"> </v>
      </c>
      <c r="D83" s="31" t="str">
        <f>IF(A83=" "," ",VLOOKUP($A83,Entries!$A$2:$F$401,4))</f>
        <v xml:space="preserve"> </v>
      </c>
      <c r="E83" s="31"/>
      <c r="F83" s="33"/>
      <c r="G83" s="33" t="str">
        <f>VLOOKUP($A83,Entries!$A$2:$H$401,8)</f>
        <v/>
      </c>
      <c r="I83" s="31"/>
      <c r="J83" s="33"/>
      <c r="K83" s="31"/>
      <c r="L83" s="31"/>
      <c r="M83" s="31"/>
      <c r="N83" s="33"/>
      <c r="O83" s="33"/>
      <c r="P83" s="33"/>
    </row>
    <row r="84" spans="1:16" x14ac:dyDescent="0.25">
      <c r="A84" s="129" t="s">
        <v>25</v>
      </c>
      <c r="B84" s="30" t="s">
        <v>853</v>
      </c>
      <c r="C84" s="31"/>
      <c r="D84" s="31"/>
      <c r="E84" s="31"/>
      <c r="F84" s="33"/>
      <c r="G84" s="33" t="str">
        <f>VLOOKUP($A84,Entries!$A$2:$H$401,8)</f>
        <v/>
      </c>
      <c r="H84" s="32"/>
      <c r="I84" s="31"/>
      <c r="J84" s="33"/>
      <c r="K84" s="31"/>
      <c r="L84" s="31"/>
      <c r="M84" s="31"/>
      <c r="N84" s="33"/>
      <c r="O84" s="33"/>
      <c r="P84" s="33"/>
    </row>
    <row r="85" spans="1:16" x14ac:dyDescent="0.25">
      <c r="A85" s="129">
        <v>219</v>
      </c>
      <c r="B85" s="33">
        <f>IF(A85=" "," ",IF(A85&lt;=200,A85,A85-200))</f>
        <v>19</v>
      </c>
      <c r="C85" s="31" t="str">
        <f>IF(A85=" "," ",VLOOKUP($A85,Entries!$A$2:$F$401,3))</f>
        <v>Sophie</v>
      </c>
      <c r="D85" s="31" t="str">
        <f>IF(A85=" "," ",VLOOKUP($A85,Entries!$A$2:$F$401,4))</f>
        <v>Bolton</v>
      </c>
      <c r="E85" s="31" t="str">
        <f>VLOOKUP($A85,Entries!$A$2:$F$401,6)</f>
        <v>Saint Edmund Pacers</v>
      </c>
      <c r="F85" s="33" t="str">
        <f>VLOOKUP($A85,Entries!$A$2:$H$401,7)</f>
        <v>c</v>
      </c>
      <c r="G85" s="33" t="str">
        <f>VLOOKUP($A85,Entries!$A$2:$H$401,8)</f>
        <v>s</v>
      </c>
      <c r="H85" s="32"/>
      <c r="I85" s="31"/>
      <c r="J85" s="33"/>
      <c r="K85" s="31"/>
      <c r="L85" s="31"/>
      <c r="M85" s="31"/>
      <c r="N85" s="33"/>
      <c r="O85" s="33"/>
      <c r="P85" s="33"/>
    </row>
    <row r="86" spans="1:16" x14ac:dyDescent="0.25">
      <c r="A86" s="129">
        <v>221</v>
      </c>
      <c r="B86" s="33">
        <f t="shared" si="13"/>
        <v>21</v>
      </c>
      <c r="C86" s="31" t="str">
        <f>IF(A86=" "," ",VLOOKUP($A86,Entries!$A$2:$F$401,3))</f>
        <v>Alexandra</v>
      </c>
      <c r="D86" s="31" t="str">
        <f>IF(A86=" "," ",VLOOKUP($A86,Entries!$A$2:$F$401,4))</f>
        <v>McVittie</v>
      </c>
      <c r="E86" s="31" t="str">
        <f>VLOOKUP($A86,Entries!$A$2:$F$401,6)</f>
        <v>Woodbridge School</v>
      </c>
      <c r="F86" s="33" t="str">
        <f>VLOOKUP($A86,Entries!$A$2:$H$401,7)</f>
        <v>c</v>
      </c>
      <c r="G86" s="33" t="str">
        <f>VLOOKUP($A86,Entries!$A$2:$H$401,8)</f>
        <v>s</v>
      </c>
      <c r="H86" s="32"/>
      <c r="I86" s="31"/>
      <c r="J86" s="33"/>
      <c r="K86" s="31"/>
      <c r="L86" s="31"/>
      <c r="M86" s="31"/>
      <c r="N86" s="33"/>
      <c r="O86" s="33"/>
      <c r="P86" s="33"/>
    </row>
    <row r="87" spans="1:16" x14ac:dyDescent="0.25">
      <c r="A87" s="129">
        <v>222</v>
      </c>
      <c r="B87" s="33">
        <f t="shared" si="13"/>
        <v>22</v>
      </c>
      <c r="C87" s="31" t="str">
        <f>IF(A87=" "," ",VLOOKUP($A87,Entries!$A$2:$F$401,3))</f>
        <v>Imogen</v>
      </c>
      <c r="D87" s="31" t="str">
        <f>IF(A87=" "," ",VLOOKUP($A87,Entries!$A$2:$F$401,4))</f>
        <v>McVittie</v>
      </c>
      <c r="E87" s="31" t="str">
        <f>VLOOKUP($A87,Entries!$A$2:$F$401,6)</f>
        <v>Woodbridge School</v>
      </c>
      <c r="F87" s="33" t="str">
        <f>VLOOKUP($A87,Entries!$A$2:$H$401,7)</f>
        <v>c</v>
      </c>
      <c r="G87" s="33" t="str">
        <f>VLOOKUP($A87,Entries!$A$2:$H$401,8)</f>
        <v>s</v>
      </c>
      <c r="I87" s="31"/>
      <c r="J87" s="33"/>
      <c r="K87" s="31"/>
      <c r="L87" s="31"/>
      <c r="M87" s="31"/>
      <c r="N87" s="33"/>
      <c r="O87" s="33"/>
      <c r="P87" s="33"/>
    </row>
    <row r="88" spans="1:16" x14ac:dyDescent="0.25">
      <c r="A88" s="129">
        <v>223</v>
      </c>
      <c r="B88" s="33">
        <f t="shared" si="13"/>
        <v>23</v>
      </c>
      <c r="C88" s="31" t="str">
        <f>IF(A88=" "," ",VLOOKUP($A88,Entries!$A$2:$F$401,3))</f>
        <v>India</v>
      </c>
      <c r="D88" s="31" t="str">
        <f>IF(A88=" "," ",VLOOKUP($A88,Entries!$A$2:$F$401,4))</f>
        <v>Bostock</v>
      </c>
      <c r="E88" s="31" t="str">
        <f>VLOOKUP($A88,Entries!$A$2:$F$401,6)</f>
        <v>Saint Edmund Pacers</v>
      </c>
      <c r="F88" s="33" t="str">
        <f>VLOOKUP($A88,Entries!$A$2:$H$401,7)</f>
        <v>c</v>
      </c>
      <c r="G88" s="33" t="str">
        <f>VLOOKUP($A88,Entries!$A$2:$H$401,8)</f>
        <v>s</v>
      </c>
      <c r="H88" s="32"/>
      <c r="I88" s="31"/>
      <c r="J88" s="33"/>
      <c r="K88" s="31"/>
      <c r="L88" s="31"/>
      <c r="M88" s="31"/>
      <c r="N88" s="33"/>
      <c r="O88" s="33"/>
      <c r="P88" s="33"/>
    </row>
    <row r="89" spans="1:16" x14ac:dyDescent="0.25">
      <c r="A89" s="129">
        <v>224</v>
      </c>
      <c r="B89" s="33">
        <f t="shared" si="13"/>
        <v>24</v>
      </c>
      <c r="C89" s="31" t="str">
        <f>IF(A89=" "," ",VLOOKUP($A89,Entries!$A$2:$F$401,3))</f>
        <v>Annabella</v>
      </c>
      <c r="D89" s="31" t="str">
        <f>IF(A89=" "," ",VLOOKUP($A89,Entries!$A$2:$F$401,4))</f>
        <v>Johnson</v>
      </c>
      <c r="E89" s="31" t="str">
        <f>VLOOKUP($A89,Entries!$A$2:$F$401,6)</f>
        <v>Woodbridge Shufflers RC</v>
      </c>
      <c r="F89" s="33" t="str">
        <f>VLOOKUP($A89,Entries!$A$2:$H$401,7)</f>
        <v>c</v>
      </c>
      <c r="G89" s="33" t="str">
        <f>VLOOKUP($A89,Entries!$A$2:$H$401,8)</f>
        <v>s</v>
      </c>
      <c r="H89" s="32"/>
      <c r="I89" s="31"/>
      <c r="J89" s="33"/>
      <c r="K89" s="31"/>
      <c r="L89" s="31"/>
      <c r="M89" s="31"/>
      <c r="N89" s="33"/>
      <c r="O89" s="33"/>
      <c r="P89" s="33"/>
    </row>
    <row r="90" spans="1:16" x14ac:dyDescent="0.25">
      <c r="A90" s="129">
        <v>225</v>
      </c>
      <c r="B90" s="33">
        <f t="shared" si="13"/>
        <v>25</v>
      </c>
      <c r="C90" s="31" t="str">
        <f>IF(A90=" "," ",VLOOKUP($A90,Entries!$A$2:$F$401,3))</f>
        <v>Elissia</v>
      </c>
      <c r="D90" s="31" t="str">
        <f>IF(A90=" "," ",VLOOKUP($A90,Entries!$A$2:$F$401,4))</f>
        <v>Bell</v>
      </c>
      <c r="E90" s="31" t="str">
        <f>VLOOKUP($A90,Entries!$A$2:$F$401,6)</f>
        <v>Saint Edmund Pacers</v>
      </c>
      <c r="F90" s="33" t="str">
        <f>VLOOKUP($A90,Entries!$A$2:$H$401,7)</f>
        <v>c</v>
      </c>
      <c r="G90" s="33" t="str">
        <f>VLOOKUP($A90,Entries!$A$2:$H$401,8)</f>
        <v>s</v>
      </c>
      <c r="H90" s="32"/>
      <c r="I90" s="31"/>
      <c r="J90" s="33"/>
      <c r="K90" s="31"/>
      <c r="L90" s="31"/>
      <c r="M90" s="31"/>
      <c r="N90" s="33"/>
      <c r="O90" s="33"/>
      <c r="P90" s="33"/>
    </row>
    <row r="91" spans="1:16" x14ac:dyDescent="0.25">
      <c r="A91" s="129">
        <v>228</v>
      </c>
      <c r="B91" s="33">
        <f t="shared" si="13"/>
        <v>28</v>
      </c>
      <c r="C91" s="31" t="str">
        <f>IF(A91=" "," ",VLOOKUP($A91,Entries!$A$2:$F$401,3))</f>
        <v>Annabel</v>
      </c>
      <c r="D91" s="31" t="str">
        <f>IF(A91=" "," ",VLOOKUP($A91,Entries!$A$2:$F$401,4))</f>
        <v>Bryce</v>
      </c>
      <c r="E91" s="31" t="str">
        <f>VLOOKUP($A91,Entries!$A$2:$F$401,6)</f>
        <v>Ipswich High School</v>
      </c>
      <c r="F91" s="33" t="str">
        <f>VLOOKUP($A91,Entries!$A$2:$H$401,7)</f>
        <v>c</v>
      </c>
      <c r="G91" s="33" t="str">
        <f>VLOOKUP($A91,Entries!$A$2:$H$401,8)</f>
        <v>s</v>
      </c>
      <c r="H91" s="32"/>
      <c r="I91" s="31"/>
      <c r="J91" s="33"/>
      <c r="K91" s="31"/>
      <c r="L91" s="31"/>
      <c r="M91" s="31"/>
      <c r="N91" s="33"/>
      <c r="O91" s="33"/>
      <c r="P91" s="33"/>
    </row>
    <row r="92" spans="1:16" x14ac:dyDescent="0.25">
      <c r="A92" s="129">
        <v>345</v>
      </c>
      <c r="B92" s="33">
        <f t="shared" ref="B92" si="14">IF(A92=" "," ",IF(A92&lt;=200,A92,A92-200))</f>
        <v>145</v>
      </c>
      <c r="C92" s="31" t="str">
        <f>IF(A92=" "," ",VLOOKUP($A92,Entries!$A$2:$F$401,3))</f>
        <v>Matilda</v>
      </c>
      <c r="D92" s="31" t="str">
        <f>IF(A92=" "," ",VLOOKUP($A92,Entries!$A$2:$F$401,4))</f>
        <v>Percy</v>
      </c>
      <c r="E92" s="31" t="str">
        <f>VLOOKUP($A92,Entries!$A$2:$F$401,6)</f>
        <v>Framlingham College</v>
      </c>
      <c r="F92" s="33" t="str">
        <f>VLOOKUP($A92,Entries!$A$2:$H$401,7)</f>
        <v>c</v>
      </c>
      <c r="G92" s="33" t="str">
        <f>VLOOKUP($A92,Entries!$A$2:$H$401,8)</f>
        <v>s</v>
      </c>
      <c r="H92" s="32"/>
      <c r="I92" s="31"/>
      <c r="J92" s="33"/>
      <c r="K92" s="31"/>
      <c r="L92" s="31"/>
      <c r="M92" s="31"/>
      <c r="N92" s="33"/>
      <c r="O92" s="33"/>
      <c r="P92" s="33"/>
    </row>
    <row r="93" spans="1:16" x14ac:dyDescent="0.25">
      <c r="A93" s="129" t="s">
        <v>25</v>
      </c>
      <c r="B93" s="33" t="str">
        <f t="shared" si="13"/>
        <v xml:space="preserve"> </v>
      </c>
      <c r="C93" s="31" t="str">
        <f>IF(A93=" "," ",VLOOKUP($A93,Entries!$A$2:$F$401,3))</f>
        <v xml:space="preserve"> </v>
      </c>
      <c r="D93" s="31" t="str">
        <f>IF(A93=" "," ",VLOOKUP($A93,Entries!$A$2:$F$401,4))</f>
        <v xml:space="preserve"> </v>
      </c>
      <c r="E93" s="31"/>
      <c r="F93" s="33"/>
      <c r="G93" s="33" t="str">
        <f>VLOOKUP($A93,Entries!$A$2:$H$401,8)</f>
        <v/>
      </c>
      <c r="H93" s="32"/>
      <c r="I93" s="31"/>
      <c r="J93" s="33"/>
      <c r="K93" s="31"/>
      <c r="L93" s="31"/>
      <c r="M93" s="31"/>
      <c r="N93" s="33"/>
      <c r="O93" s="33"/>
      <c r="P93" s="33"/>
    </row>
    <row r="94" spans="1:16" x14ac:dyDescent="0.25">
      <c r="A94" s="129" t="s">
        <v>25</v>
      </c>
      <c r="B94" s="30" t="s">
        <v>1122</v>
      </c>
      <c r="C94" s="31"/>
      <c r="D94" s="31"/>
      <c r="E94" s="31"/>
      <c r="F94" s="33"/>
      <c r="G94" s="33" t="str">
        <f>VLOOKUP($A94,Entries!$A$2:$H$401,8)</f>
        <v/>
      </c>
      <c r="H94" s="32"/>
      <c r="I94" s="31"/>
      <c r="J94" s="33"/>
      <c r="K94" s="31"/>
      <c r="L94" s="31"/>
      <c r="M94" s="31"/>
      <c r="N94" s="33"/>
      <c r="O94" s="33"/>
      <c r="P94" s="33"/>
    </row>
    <row r="95" spans="1:16" x14ac:dyDescent="0.25">
      <c r="A95" s="129">
        <v>230</v>
      </c>
      <c r="B95" s="33">
        <f t="shared" si="13"/>
        <v>30</v>
      </c>
      <c r="C95" s="31" t="str">
        <f>IF(A95=" "," ",VLOOKUP($A95,Entries!$A$2:$F$401,3))</f>
        <v>Harriet</v>
      </c>
      <c r="D95" s="31" t="str">
        <f>IF(A95=" "," ",VLOOKUP($A95,Entries!$A$2:$F$401,4))</f>
        <v>McCart</v>
      </c>
      <c r="E95" s="31" t="str">
        <f>VLOOKUP($A95,Entries!$A$2:$F$401,6)</f>
        <v>Ipswich Jaffa RC</v>
      </c>
      <c r="F95" s="33" t="str">
        <f>VLOOKUP($A95,Entries!$A$2:$H$401,7)</f>
        <v>c</v>
      </c>
      <c r="G95" s="33" t="str">
        <f>VLOOKUP($A95,Entries!$A$2:$H$401,8)</f>
        <v>s</v>
      </c>
      <c r="H95" s="32"/>
      <c r="I95" s="31"/>
      <c r="J95" s="33"/>
      <c r="K95" s="31"/>
      <c r="L95" s="31"/>
      <c r="M95" s="31"/>
      <c r="N95" s="33"/>
      <c r="O95" s="33"/>
      <c r="P95" s="33"/>
    </row>
    <row r="96" spans="1:16" x14ac:dyDescent="0.25">
      <c r="A96" s="129">
        <v>234</v>
      </c>
      <c r="B96" s="33">
        <f t="shared" si="13"/>
        <v>34</v>
      </c>
      <c r="C96" s="31" t="str">
        <f>IF(A96=" "," ",VLOOKUP($A96,Entries!$A$2:$F$401,3))</f>
        <v>Molly</v>
      </c>
      <c r="D96" s="31" t="str">
        <f>IF(A96=" "," ",VLOOKUP($A96,Entries!$A$2:$F$401,4))</f>
        <v>Murphy</v>
      </c>
      <c r="E96" s="31" t="str">
        <f>VLOOKUP($A96,Entries!$A$2:$F$401,6)</f>
        <v>West Suffolk AC</v>
      </c>
      <c r="F96" s="33" t="str">
        <f>VLOOKUP($A96,Entries!$A$2:$H$401,7)</f>
        <v>c</v>
      </c>
      <c r="G96" s="33" t="str">
        <f>VLOOKUP($A96,Entries!$A$2:$H$401,8)</f>
        <v>s</v>
      </c>
      <c r="H96" s="32"/>
      <c r="I96" s="31"/>
      <c r="J96" s="33"/>
      <c r="K96" s="31"/>
      <c r="L96" s="31"/>
      <c r="M96" s="31"/>
      <c r="N96" s="33"/>
      <c r="O96" s="33"/>
      <c r="P96" s="33"/>
    </row>
    <row r="97" spans="1:16" x14ac:dyDescent="0.25">
      <c r="A97" s="129">
        <v>239</v>
      </c>
      <c r="B97" s="33">
        <f t="shared" si="13"/>
        <v>39</v>
      </c>
      <c r="C97" s="31" t="str">
        <f>IF(A97=" "," ",VLOOKUP($A97,Entries!$A$2:$F$401,3))</f>
        <v>Felicity</v>
      </c>
      <c r="D97" s="31" t="str">
        <f>IF(A97=" "," ",VLOOKUP($A97,Entries!$A$2:$F$401,4))</f>
        <v>Mitchell</v>
      </c>
      <c r="E97" s="31" t="str">
        <f>VLOOKUP($A97,Entries!$A$2:$F$401,6)</f>
        <v>Saint Edmund Pacers</v>
      </c>
      <c r="F97" s="33" t="str">
        <f>VLOOKUP($A97,Entries!$A$2:$H$401,7)</f>
        <v>c</v>
      </c>
      <c r="G97" s="33" t="str">
        <f>VLOOKUP($A97,Entries!$A$2:$H$401,8)</f>
        <v>s</v>
      </c>
      <c r="I97" s="31"/>
      <c r="J97" s="33"/>
      <c r="K97" s="31"/>
      <c r="L97" s="31"/>
      <c r="M97" s="31"/>
      <c r="N97" s="33"/>
      <c r="O97" s="33"/>
      <c r="P97" s="33"/>
    </row>
    <row r="98" spans="1:16" x14ac:dyDescent="0.25">
      <c r="A98" s="129">
        <v>242</v>
      </c>
      <c r="B98" s="33">
        <f t="shared" si="13"/>
        <v>42</v>
      </c>
      <c r="C98" s="31" t="str">
        <f>IF(A98=" "," ",VLOOKUP($A98,Entries!$A$2:$F$401,3))</f>
        <v>Orla</v>
      </c>
      <c r="D98" s="31" t="str">
        <f>IF(A98=" "," ",VLOOKUP($A98,Entries!$A$2:$F$401,4))</f>
        <v>Taylor</v>
      </c>
      <c r="E98" s="31" t="str">
        <f>VLOOKUP($A98,Entries!$A$2:$F$401,6)</f>
        <v>Saint Edmund Pacers</v>
      </c>
      <c r="F98" s="33" t="str">
        <f>VLOOKUP($A98,Entries!$A$2:$H$401,7)</f>
        <v>c</v>
      </c>
      <c r="G98" s="33" t="str">
        <f>VLOOKUP($A98,Entries!$A$2:$H$401,8)</f>
        <v>s</v>
      </c>
      <c r="H98" s="32"/>
      <c r="I98" s="31"/>
      <c r="J98" s="30"/>
      <c r="K98" s="31"/>
      <c r="L98" s="31"/>
      <c r="M98" s="31"/>
      <c r="N98" s="33"/>
      <c r="O98" s="33"/>
      <c r="P98" s="33"/>
    </row>
    <row r="99" spans="1:16" x14ac:dyDescent="0.25">
      <c r="A99" s="129">
        <v>257</v>
      </c>
      <c r="B99" s="33">
        <f t="shared" si="13"/>
        <v>57</v>
      </c>
      <c r="C99" s="31" t="str">
        <f>IF(A99=" "," ",VLOOKUP($A99,Entries!$A$2:$F$401,3))</f>
        <v>Amelia</v>
      </c>
      <c r="D99" s="31" t="str">
        <f>IF(A99=" "," ",VLOOKUP($A99,Entries!$A$2:$F$401,4))</f>
        <v>Smith</v>
      </c>
      <c r="E99" s="31" t="str">
        <f>VLOOKUP($A99,Entries!$A$2:$F$401,6)</f>
        <v>Unattached</v>
      </c>
      <c r="F99" s="33" t="str">
        <f>VLOOKUP($A99,Entries!$A$2:$H$401,7)</f>
        <v>c</v>
      </c>
      <c r="G99" s="33" t="str">
        <f>VLOOKUP($A99,Entries!$A$2:$H$401,8)</f>
        <v/>
      </c>
      <c r="H99" s="32"/>
      <c r="I99" s="31"/>
      <c r="J99" s="33"/>
      <c r="K99" s="31"/>
      <c r="L99" s="31"/>
      <c r="M99" s="31"/>
      <c r="N99" s="33"/>
      <c r="O99" s="33"/>
      <c r="P99" s="33"/>
    </row>
    <row r="100" spans="1:16" x14ac:dyDescent="0.25">
      <c r="A100" s="129">
        <v>263</v>
      </c>
      <c r="B100" s="33">
        <f t="shared" si="13"/>
        <v>63</v>
      </c>
      <c r="C100" s="31" t="str">
        <f>IF(A100=" "," ",VLOOKUP($A100,Entries!$A$2:$F$401,3))</f>
        <v>Sophie</v>
      </c>
      <c r="D100" s="31" t="str">
        <f>IF(A100=" "," ",VLOOKUP($A100,Entries!$A$2:$F$401,4))</f>
        <v>Keith</v>
      </c>
      <c r="E100" s="31" t="str">
        <f>VLOOKUP($A100,Entries!$A$2:$F$401,6)</f>
        <v>Woodbridge School</v>
      </c>
      <c r="F100" s="33" t="str">
        <f>VLOOKUP($A100,Entries!$A$2:$H$401,7)</f>
        <v>c</v>
      </c>
      <c r="G100" s="33" t="str">
        <f>VLOOKUP($A100,Entries!$A$2:$H$401,8)</f>
        <v>s</v>
      </c>
      <c r="I100" s="31"/>
      <c r="J100" s="33"/>
      <c r="K100" s="31"/>
      <c r="L100" s="31"/>
      <c r="M100" s="31"/>
      <c r="N100" s="33"/>
      <c r="O100" s="33"/>
      <c r="P100" s="33"/>
    </row>
    <row r="101" spans="1:16" x14ac:dyDescent="0.25">
      <c r="A101" s="129">
        <v>266</v>
      </c>
      <c r="B101" s="33">
        <f t="shared" si="13"/>
        <v>66</v>
      </c>
      <c r="C101" s="31" t="str">
        <f>IF(A101=" "," ",VLOOKUP($A101,Entries!$A$2:$F$401,3))</f>
        <v>Mollie</v>
      </c>
      <c r="D101" s="31" t="str">
        <f>IF(A101=" "," ",VLOOKUP($A101,Entries!$A$2:$F$401,4))</f>
        <v>Huntingford</v>
      </c>
      <c r="E101" s="31" t="str">
        <f>VLOOKUP($A101,Entries!$A$2:$F$401,6)</f>
        <v>Debenham High School</v>
      </c>
      <c r="F101" s="33" t="str">
        <f>VLOOKUP($A101,Entries!$A$2:$H$401,7)</f>
        <v>c</v>
      </c>
      <c r="G101" s="33" t="str">
        <f>VLOOKUP($A101,Entries!$A$2:$H$401,8)</f>
        <v>s</v>
      </c>
      <c r="H101" s="32"/>
      <c r="I101" s="31"/>
      <c r="J101" s="33"/>
      <c r="K101" s="31"/>
      <c r="L101" s="31"/>
      <c r="M101" s="31"/>
      <c r="N101" s="33"/>
      <c r="O101" s="33"/>
      <c r="P101" s="33"/>
    </row>
    <row r="102" spans="1:16" x14ac:dyDescent="0.25">
      <c r="A102" s="129" t="s">
        <v>25</v>
      </c>
      <c r="B102" s="33" t="str">
        <f t="shared" si="13"/>
        <v xml:space="preserve"> </v>
      </c>
      <c r="C102" s="31" t="str">
        <f>IF(A102=" "," ",VLOOKUP($A102,Entries!$A$2:$F$401,3))</f>
        <v xml:space="preserve"> </v>
      </c>
      <c r="D102" s="31" t="str">
        <f>IF(A102=" "," ",VLOOKUP($A102,Entries!$A$2:$F$401,4))</f>
        <v xml:space="preserve"> </v>
      </c>
      <c r="E102" s="31" t="s">
        <v>25</v>
      </c>
      <c r="F102" s="33"/>
      <c r="G102" s="33" t="str">
        <f>VLOOKUP($A102,Entries!$A$2:$H$401,8)</f>
        <v/>
      </c>
      <c r="H102" s="32"/>
      <c r="I102" s="31"/>
      <c r="J102" s="33"/>
      <c r="K102" s="31"/>
      <c r="L102" s="31"/>
      <c r="M102" s="31"/>
      <c r="N102" s="33"/>
      <c r="O102" s="33"/>
      <c r="P102" s="33"/>
    </row>
    <row r="103" spans="1:16" x14ac:dyDescent="0.25">
      <c r="A103" s="129" t="s">
        <v>25</v>
      </c>
      <c r="B103" s="30" t="s">
        <v>1072</v>
      </c>
      <c r="C103" s="31"/>
      <c r="D103" s="31"/>
      <c r="E103" s="31"/>
      <c r="F103" s="33"/>
      <c r="G103" s="33" t="str">
        <f>VLOOKUP($A103,Entries!$A$2:$H$401,8)</f>
        <v/>
      </c>
      <c r="H103" s="32"/>
      <c r="I103" s="31"/>
      <c r="J103" s="33"/>
      <c r="K103" s="31"/>
      <c r="L103" s="31"/>
      <c r="M103" s="31"/>
      <c r="N103" s="33"/>
      <c r="O103" s="33"/>
      <c r="P103" s="33"/>
    </row>
    <row r="104" spans="1:16" x14ac:dyDescent="0.25">
      <c r="A104" s="129">
        <v>271</v>
      </c>
      <c r="B104" s="33">
        <f t="shared" si="13"/>
        <v>71</v>
      </c>
      <c r="C104" s="31" t="str">
        <f>IF(A104=" "," ",VLOOKUP($A104,Entries!$A$2:$F$401,3))</f>
        <v>Bella</v>
      </c>
      <c r="D104" s="31" t="str">
        <f>IF(A104=" "," ",VLOOKUP($A104,Entries!$A$2:$F$401,4))</f>
        <v>Taylor</v>
      </c>
      <c r="E104" s="31" t="str">
        <f>VLOOKUP($A104,Entries!$A$2:$F$401,6)</f>
        <v>Saint Edmund Pacers</v>
      </c>
      <c r="F104" s="33" t="str">
        <f>VLOOKUP($A104,Entries!$A$2:$H$401,7)</f>
        <v>c</v>
      </c>
      <c r="G104" s="33" t="str">
        <f>VLOOKUP($A104,Entries!$A$2:$H$401,8)</f>
        <v>s</v>
      </c>
      <c r="H104" s="32"/>
      <c r="I104" s="31"/>
      <c r="J104" s="33"/>
      <c r="K104" s="31"/>
      <c r="L104" s="31"/>
      <c r="M104" s="31"/>
      <c r="N104" s="33"/>
      <c r="O104" s="33"/>
      <c r="P104" s="33"/>
    </row>
    <row r="105" spans="1:16" x14ac:dyDescent="0.25">
      <c r="A105" s="129">
        <v>277</v>
      </c>
      <c r="B105" s="33">
        <f t="shared" ref="B105:B106" si="15">IF(A105=" "," ",IF(A105&lt;=200,A105,A105-200))</f>
        <v>77</v>
      </c>
      <c r="C105" s="31" t="str">
        <f>IF(A105=" "," ",VLOOKUP($A105,Entries!$A$2:$F$401,3))</f>
        <v>Lily</v>
      </c>
      <c r="D105" s="31" t="str">
        <f>IF(A105=" "," ",VLOOKUP($A105,Entries!$A$2:$F$401,4))</f>
        <v>Burton</v>
      </c>
      <c r="E105" s="31" t="str">
        <f>VLOOKUP($A105,Entries!$A$2:$F$401,6)</f>
        <v>Ipswich Harriers</v>
      </c>
      <c r="F105" s="33" t="str">
        <f>VLOOKUP($A105,Entries!$A$2:$H$401,7)</f>
        <v>c</v>
      </c>
      <c r="G105" s="33" t="str">
        <f>VLOOKUP($A105,Entries!$A$2:$H$401,8)</f>
        <v/>
      </c>
      <c r="H105" s="101"/>
      <c r="I105" s="31"/>
      <c r="J105" s="214"/>
      <c r="K105" s="214"/>
      <c r="L105" s="214"/>
      <c r="M105" s="214"/>
      <c r="N105" s="214"/>
      <c r="O105" s="214"/>
    </row>
    <row r="106" spans="1:16" x14ac:dyDescent="0.25">
      <c r="A106" s="129">
        <v>284</v>
      </c>
      <c r="B106" s="33">
        <f t="shared" si="15"/>
        <v>84</v>
      </c>
      <c r="C106" s="31" t="str">
        <f>IF(A106=" "," ",VLOOKUP($A106,Entries!$A$2:$F$401,3))</f>
        <v xml:space="preserve">Patricia </v>
      </c>
      <c r="D106" s="31" t="str">
        <f>IF(A106=" "," ",VLOOKUP($A106,Entries!$A$2:$F$401,4))</f>
        <v>Stalnionis</v>
      </c>
      <c r="E106" s="31" t="str">
        <f>VLOOKUP($A106,Entries!$A$2:$F$401,6)</f>
        <v>Ipswich Harriers</v>
      </c>
      <c r="F106" s="33" t="str">
        <f>VLOOKUP($A106,Entries!$A$2:$H$401,7)</f>
        <v>c</v>
      </c>
      <c r="G106" s="33" t="str">
        <f>VLOOKUP($A106,Entries!$A$2:$H$401,8)</f>
        <v/>
      </c>
      <c r="H106" s="32"/>
      <c r="I106" s="31"/>
      <c r="J106" s="30"/>
      <c r="K106" s="31"/>
      <c r="L106" s="31"/>
      <c r="M106" s="31"/>
      <c r="N106" s="33"/>
      <c r="O106" s="33"/>
      <c r="P106" s="33"/>
    </row>
    <row r="107" spans="1:16" x14ac:dyDescent="0.25">
      <c r="A107" s="129">
        <v>286</v>
      </c>
      <c r="B107" s="33">
        <f t="shared" ref="B107:B159" si="16">IF(A107=" "," ",IF(A107&lt;=200,A107,A107-200))</f>
        <v>86</v>
      </c>
      <c r="C107" s="31" t="str">
        <f>IF(A107=" "," ",VLOOKUP($A107,Entries!$A$2:$F$401,3))</f>
        <v>Eva</v>
      </c>
      <c r="D107" s="31" t="str">
        <f>IF(A107=" "," ",VLOOKUP($A107,Entries!$A$2:$F$401,4))</f>
        <v>Torfinn</v>
      </c>
      <c r="E107" s="31" t="str">
        <f>VLOOKUP($A107,Entries!$A$2:$F$401,6)</f>
        <v>Saint Edmund Pacers</v>
      </c>
      <c r="F107" s="33" t="str">
        <f>VLOOKUP($A107,Entries!$A$2:$H$401,7)</f>
        <v>c</v>
      </c>
      <c r="G107" s="33" t="str">
        <f>VLOOKUP($A107,Entries!$A$2:$H$401,8)</f>
        <v>s</v>
      </c>
      <c r="H107" s="32"/>
      <c r="I107" s="31"/>
      <c r="J107" s="33"/>
      <c r="K107" s="31"/>
      <c r="L107" s="31"/>
      <c r="M107" s="31"/>
      <c r="N107" s="33"/>
      <c r="O107" s="33"/>
      <c r="P107" s="33"/>
    </row>
    <row r="108" spans="1:16" x14ac:dyDescent="0.25">
      <c r="A108" s="129">
        <v>293</v>
      </c>
      <c r="B108" s="33">
        <f t="shared" si="16"/>
        <v>93</v>
      </c>
      <c r="C108" s="31" t="str">
        <f>IF(A108=" "," ",VLOOKUP($A108,Entries!$A$2:$F$401,3))</f>
        <v>Holly</v>
      </c>
      <c r="D108" s="31" t="str">
        <f>IF(A108=" "," ",VLOOKUP($A108,Entries!$A$2:$F$401,4))</f>
        <v>Ayling</v>
      </c>
      <c r="E108" s="31" t="str">
        <f>VLOOKUP($A108,Entries!$A$2:$F$401,6)</f>
        <v>West Suffolk AC</v>
      </c>
      <c r="F108" s="33" t="str">
        <f>VLOOKUP($A108,Entries!$A$2:$H$401,7)</f>
        <v>c</v>
      </c>
      <c r="G108" s="33" t="str">
        <f>VLOOKUP($A108,Entries!$A$2:$H$401,8)</f>
        <v>s</v>
      </c>
      <c r="H108" s="32"/>
      <c r="I108" s="31"/>
      <c r="J108" s="33"/>
      <c r="K108" s="31"/>
      <c r="L108" s="31"/>
      <c r="M108" s="31"/>
      <c r="N108" s="33"/>
      <c r="O108" s="33"/>
      <c r="P108" s="33"/>
    </row>
    <row r="109" spans="1:16" x14ac:dyDescent="0.25">
      <c r="A109" s="129">
        <v>297</v>
      </c>
      <c r="B109" s="33">
        <f t="shared" si="16"/>
        <v>97</v>
      </c>
      <c r="C109" s="31" t="str">
        <f>IF(A109=" "," ",VLOOKUP($A109,Entries!$A$2:$F$401,3))</f>
        <v>Isla</v>
      </c>
      <c r="D109" s="31" t="str">
        <f>IF(A109=" "," ",VLOOKUP($A109,Entries!$A$2:$F$401,4))</f>
        <v>Partridge-Kulczynski</v>
      </c>
      <c r="E109" s="31" t="str">
        <f>VLOOKUP($A109,Entries!$A$2:$F$401,6)</f>
        <v>Ipswich Harriers</v>
      </c>
      <c r="F109" s="33" t="str">
        <f>VLOOKUP($A109,Entries!$A$2:$H$401,7)</f>
        <v>c</v>
      </c>
      <c r="G109" s="33" t="str">
        <f>VLOOKUP($A109,Entries!$A$2:$H$401,8)</f>
        <v>s</v>
      </c>
      <c r="H109" s="32"/>
      <c r="I109" s="31"/>
      <c r="J109" s="30"/>
      <c r="K109" s="31"/>
      <c r="L109" s="31"/>
      <c r="M109" s="31"/>
      <c r="N109" s="33"/>
      <c r="O109" s="33"/>
      <c r="P109" s="33"/>
    </row>
    <row r="110" spans="1:16" x14ac:dyDescent="0.25">
      <c r="A110" s="129" t="s">
        <v>25</v>
      </c>
      <c r="B110" s="33" t="str">
        <f t="shared" si="16"/>
        <v xml:space="preserve"> </v>
      </c>
      <c r="C110" s="31" t="str">
        <f>IF(A110=" "," ",VLOOKUP($A110,Entries!$A$2:$F$401,3))</f>
        <v xml:space="preserve"> </v>
      </c>
      <c r="D110" s="31" t="str">
        <f>IF(A110=" "," ",VLOOKUP($A110,Entries!$A$2:$F$401,4))</f>
        <v xml:space="preserve"> </v>
      </c>
      <c r="E110" s="31"/>
      <c r="F110" s="33"/>
      <c r="G110" s="33" t="str">
        <f>VLOOKUP($A110,Entries!$A$2:$H$401,8)</f>
        <v/>
      </c>
      <c r="H110" s="32"/>
      <c r="I110" s="31"/>
      <c r="J110" s="33"/>
      <c r="K110" s="31"/>
      <c r="L110" s="31"/>
      <c r="M110" s="31"/>
      <c r="N110" s="33"/>
      <c r="O110" s="33"/>
      <c r="P110" s="33"/>
    </row>
    <row r="111" spans="1:16" x14ac:dyDescent="0.25">
      <c r="A111" s="129" t="s">
        <v>25</v>
      </c>
      <c r="B111" s="30" t="s">
        <v>1073</v>
      </c>
      <c r="C111" s="31"/>
      <c r="D111" s="31"/>
      <c r="E111" s="31"/>
      <c r="F111" s="33"/>
      <c r="G111" s="33" t="str">
        <f>VLOOKUP($A111,Entries!$A$2:$H$401,8)</f>
        <v/>
      </c>
      <c r="H111" s="32"/>
      <c r="I111" s="31"/>
      <c r="J111" s="33"/>
      <c r="K111" s="31"/>
      <c r="L111" s="31"/>
      <c r="M111" s="31"/>
      <c r="N111" s="33"/>
      <c r="O111" s="33"/>
      <c r="P111" s="33"/>
    </row>
    <row r="112" spans="1:16" x14ac:dyDescent="0.25">
      <c r="A112" s="129">
        <v>300</v>
      </c>
      <c r="B112" s="33">
        <f t="shared" si="16"/>
        <v>100</v>
      </c>
      <c r="C112" s="31" t="str">
        <f>IF(A112=" "," ",VLOOKUP($A112,Entries!$A$2:$F$401,3))</f>
        <v>Amelie</v>
      </c>
      <c r="D112" s="31" t="str">
        <f>IF(A112=" "," ",VLOOKUP($A112,Entries!$A$2:$F$401,4))</f>
        <v>Crabb</v>
      </c>
      <c r="E112" s="31" t="str">
        <f>VLOOKUP($A112,Entries!$A$2:$F$401,6)</f>
        <v>Ipswich Jaffa RC</v>
      </c>
      <c r="F112" s="33" t="str">
        <f>VLOOKUP($A112,Entries!$A$2:$H$401,7)</f>
        <v>c</v>
      </c>
      <c r="G112" s="33" t="str">
        <f>VLOOKUP($A112,Entries!$A$2:$H$401,8)</f>
        <v>s</v>
      </c>
      <c r="H112" s="32"/>
      <c r="I112" s="31"/>
      <c r="J112" s="30"/>
      <c r="K112" s="31"/>
      <c r="L112" s="31"/>
      <c r="M112" s="31"/>
      <c r="N112" s="33"/>
      <c r="O112" s="33"/>
      <c r="P112" s="33"/>
    </row>
    <row r="113" spans="1:16" x14ac:dyDescent="0.25">
      <c r="A113" s="129">
        <v>309</v>
      </c>
      <c r="B113" s="33">
        <f t="shared" si="16"/>
        <v>109</v>
      </c>
      <c r="C113" s="31" t="str">
        <f>IF(A113=" "," ",VLOOKUP($A113,Entries!$A$2:$F$401,3))</f>
        <v>Laura</v>
      </c>
      <c r="D113" s="31" t="str">
        <f>IF(A113=" "," ",VLOOKUP($A113,Entries!$A$2:$F$401,4))</f>
        <v>Temple-Cox</v>
      </c>
      <c r="E113" s="31" t="str">
        <f>VLOOKUP($A113,Entries!$A$2:$F$401,6)</f>
        <v>Ipswich Harriers</v>
      </c>
      <c r="F113" s="33" t="str">
        <f>VLOOKUP($A113,Entries!$A$2:$H$401,7)</f>
        <v>c</v>
      </c>
      <c r="G113" s="33" t="str">
        <f>VLOOKUP($A113,Entries!$A$2:$H$401,8)</f>
        <v>s</v>
      </c>
      <c r="H113" s="32"/>
      <c r="I113" s="31"/>
      <c r="J113" s="33"/>
      <c r="K113" s="31"/>
      <c r="L113" s="31"/>
      <c r="M113" s="31"/>
      <c r="N113" s="33"/>
      <c r="O113" s="33"/>
      <c r="P113" s="33"/>
    </row>
    <row r="114" spans="1:16" x14ac:dyDescent="0.25">
      <c r="A114" s="129">
        <v>311</v>
      </c>
      <c r="B114" s="33">
        <f t="shared" si="16"/>
        <v>111</v>
      </c>
      <c r="C114" s="31" t="str">
        <f>IF(A114=" "," ",VLOOKUP($A114,Entries!$A$2:$F$401,3))</f>
        <v>Grace</v>
      </c>
      <c r="D114" s="31" t="str">
        <f>IF(A114=" "," ",VLOOKUP($A114,Entries!$A$2:$F$401,4))</f>
        <v>Bestley</v>
      </c>
      <c r="E114" s="31" t="str">
        <f>VLOOKUP($A114,Entries!$A$2:$F$401,6)</f>
        <v>Ipswich Harriers</v>
      </c>
      <c r="F114" s="33" t="str">
        <f>VLOOKUP($A114,Entries!$A$2:$H$401,7)</f>
        <v>c</v>
      </c>
      <c r="G114" s="33" t="str">
        <f>VLOOKUP($A114,Entries!$A$2:$H$401,8)</f>
        <v>s</v>
      </c>
      <c r="H114" s="32"/>
      <c r="I114" s="31"/>
      <c r="J114" s="33"/>
      <c r="K114" s="31"/>
      <c r="L114" s="31"/>
      <c r="M114" s="31"/>
      <c r="N114" s="33"/>
      <c r="O114" s="33"/>
      <c r="P114" s="33"/>
    </row>
    <row r="115" spans="1:16" x14ac:dyDescent="0.25">
      <c r="A115" s="129">
        <v>312</v>
      </c>
      <c r="B115" s="33">
        <f t="shared" si="16"/>
        <v>112</v>
      </c>
      <c r="C115" s="31" t="str">
        <f>IF(A115=" "," ",VLOOKUP($A115,Entries!$A$2:$F$401,3))</f>
        <v>Izzy</v>
      </c>
      <c r="D115" s="31" t="str">
        <f>IF(A115=" "," ",VLOOKUP($A115,Entries!$A$2:$F$401,4))</f>
        <v>Mitchell</v>
      </c>
      <c r="E115" s="31" t="str">
        <f>VLOOKUP($A115,Entries!$A$2:$F$401,6)</f>
        <v>Unattached</v>
      </c>
      <c r="F115" s="33" t="str">
        <f>VLOOKUP($A115,Entries!$A$2:$H$401,7)</f>
        <v>c</v>
      </c>
      <c r="G115" s="33"/>
      <c r="H115" s="32"/>
      <c r="I115" s="31"/>
      <c r="J115" s="30"/>
      <c r="K115" s="31"/>
      <c r="L115" s="31"/>
      <c r="M115" s="31"/>
      <c r="N115" s="33"/>
      <c r="O115" s="33"/>
      <c r="P115" s="33"/>
    </row>
    <row r="116" spans="1:16" x14ac:dyDescent="0.25">
      <c r="A116" s="129" t="s">
        <v>25</v>
      </c>
      <c r="C116" s="31"/>
      <c r="D116" s="31"/>
      <c r="E116" s="31"/>
      <c r="F116" s="33"/>
      <c r="G116" s="33" t="str">
        <f>VLOOKUP($A116,Entries!$A$2:$H$401,8)</f>
        <v/>
      </c>
      <c r="H116" s="32"/>
      <c r="I116" s="31"/>
      <c r="J116" s="33"/>
      <c r="K116" s="31"/>
      <c r="L116" s="31"/>
      <c r="M116" s="31"/>
      <c r="N116" s="33"/>
      <c r="O116" s="33"/>
      <c r="P116" s="33"/>
    </row>
    <row r="117" spans="1:16" x14ac:dyDescent="0.25">
      <c r="A117" s="129" t="s">
        <v>25</v>
      </c>
      <c r="B117" s="30" t="s">
        <v>1123</v>
      </c>
      <c r="C117" s="31"/>
      <c r="D117" s="31"/>
      <c r="E117" s="31"/>
      <c r="F117" s="33"/>
      <c r="G117" s="33" t="str">
        <f>VLOOKUP($A117,Entries!$A$2:$H$401,8)</f>
        <v/>
      </c>
      <c r="H117" s="32"/>
      <c r="I117" s="31"/>
      <c r="J117" s="33"/>
      <c r="K117" s="31"/>
      <c r="L117" s="31"/>
      <c r="M117" s="31"/>
      <c r="N117" s="33"/>
      <c r="O117" s="33"/>
      <c r="P117" s="33"/>
    </row>
    <row r="118" spans="1:16" x14ac:dyDescent="0.25">
      <c r="A118" s="129">
        <v>204</v>
      </c>
      <c r="B118" s="33">
        <f t="shared" si="16"/>
        <v>4</v>
      </c>
      <c r="C118" s="31" t="str">
        <f>IF(A118=" "," ",VLOOKUP($A118,Entries!$A$2:$F$401,3))</f>
        <v>Valerie</v>
      </c>
      <c r="D118" s="31" t="str">
        <f>IF(A118=" "," ",VLOOKUP($A118,Entries!$A$2:$F$401,4))</f>
        <v>Gladwell</v>
      </c>
      <c r="E118" s="31" t="str">
        <f>VLOOKUP($A118,Entries!$A$2:$F$401,6)</f>
        <v>Ipswich Harriers</v>
      </c>
      <c r="F118" s="33" t="str">
        <f>VLOOKUP($A118,Entries!$A$2:$H$401,7)</f>
        <v>c</v>
      </c>
      <c r="G118" s="33" t="str">
        <f>VLOOKUP($A118,Entries!$A$2:$H$401,8)</f>
        <v/>
      </c>
      <c r="H118" s="32"/>
      <c r="I118" s="31"/>
      <c r="J118" s="33"/>
      <c r="K118" s="31"/>
      <c r="L118" s="31"/>
      <c r="M118" s="31"/>
      <c r="N118" s="33"/>
      <c r="O118" s="33"/>
      <c r="P118" s="33"/>
    </row>
    <row r="119" spans="1:16" x14ac:dyDescent="0.25">
      <c r="B119" s="33"/>
      <c r="C119" s="31"/>
      <c r="D119" s="31"/>
      <c r="E119" s="31"/>
      <c r="F119" s="33"/>
      <c r="G119" s="33"/>
      <c r="H119" s="32"/>
      <c r="I119" s="31"/>
      <c r="J119" s="33"/>
      <c r="K119" s="31"/>
      <c r="L119" s="31"/>
      <c r="M119" s="31"/>
      <c r="N119" s="33"/>
      <c r="O119" s="33"/>
      <c r="P119" s="33"/>
    </row>
    <row r="120" spans="1:16" x14ac:dyDescent="0.25">
      <c r="B120" s="33"/>
      <c r="C120" s="31"/>
      <c r="D120" s="31"/>
      <c r="E120" s="31"/>
      <c r="F120" s="33"/>
      <c r="G120" s="33"/>
      <c r="H120" s="32"/>
      <c r="I120" s="31"/>
      <c r="J120" s="33"/>
      <c r="K120" s="31"/>
      <c r="L120" s="31"/>
      <c r="M120" s="31"/>
      <c r="N120" s="33"/>
      <c r="O120" s="33"/>
      <c r="P120" s="33"/>
    </row>
    <row r="121" spans="1:16" x14ac:dyDescent="0.25">
      <c r="B121" s="33"/>
      <c r="C121" s="31"/>
      <c r="D121" s="31"/>
      <c r="E121" s="31"/>
      <c r="F121" s="33"/>
      <c r="G121" s="33"/>
      <c r="H121" s="32"/>
      <c r="I121" s="31"/>
      <c r="J121" s="33"/>
      <c r="K121" s="31"/>
      <c r="L121" s="31"/>
      <c r="M121" s="31"/>
      <c r="N121" s="33"/>
      <c r="O121" s="33"/>
      <c r="P121" s="33"/>
    </row>
    <row r="122" spans="1:16" x14ac:dyDescent="0.25">
      <c r="B122" s="212">
        <v>10</v>
      </c>
      <c r="C122" s="212"/>
      <c r="D122" s="212"/>
      <c r="E122" s="212"/>
      <c r="F122" s="212"/>
      <c r="G122" s="212"/>
      <c r="H122" s="32"/>
      <c r="I122" s="31"/>
      <c r="J122" s="33"/>
      <c r="K122" s="31"/>
      <c r="L122" s="31"/>
      <c r="M122" s="31"/>
      <c r="N122" s="33"/>
      <c r="O122" s="33"/>
      <c r="P122" s="33"/>
    </row>
    <row r="123" spans="1:16" x14ac:dyDescent="0.25">
      <c r="A123" s="129" t="s">
        <v>25</v>
      </c>
      <c r="B123" s="30" t="s">
        <v>1124</v>
      </c>
      <c r="C123" s="31"/>
      <c r="D123" s="31"/>
      <c r="E123" s="31"/>
      <c r="F123" s="33"/>
      <c r="G123" s="33" t="str">
        <f>VLOOKUP($A123,Entries!$A$2:$H$401,8)</f>
        <v/>
      </c>
      <c r="H123" s="32"/>
      <c r="I123" s="31"/>
      <c r="J123" s="33"/>
      <c r="K123" s="31"/>
      <c r="L123" s="31"/>
      <c r="M123" s="31"/>
      <c r="N123" s="33"/>
      <c r="O123" s="33"/>
      <c r="P123" s="33"/>
    </row>
    <row r="124" spans="1:16" x14ac:dyDescent="0.25">
      <c r="A124" s="129">
        <v>11</v>
      </c>
      <c r="B124" s="33">
        <f t="shared" si="16"/>
        <v>11</v>
      </c>
      <c r="C124" s="31" t="str">
        <f>IF(A124=" "," ",VLOOKUP($A124,Entries!$A$2:$F$401,3))</f>
        <v>Thomas</v>
      </c>
      <c r="D124" s="31" t="str">
        <f>IF(A124=" "," ",VLOOKUP($A124,Entries!$A$2:$F$401,4))</f>
        <v>Freeman</v>
      </c>
      <c r="E124" s="31" t="str">
        <f>VLOOKUP($A124,Entries!$A$2:$F$401,6)</f>
        <v>Ipswich Harriers</v>
      </c>
      <c r="F124" s="33" t="str">
        <f>VLOOKUP($A124,Entries!$A$2:$H$401,7)</f>
        <v>c</v>
      </c>
      <c r="G124" s="33" t="str">
        <f>VLOOKUP($A124,Entries!$A$2:$H$401,8)</f>
        <v>s</v>
      </c>
      <c r="H124" s="32"/>
      <c r="I124" s="31"/>
      <c r="J124" s="33"/>
      <c r="K124" s="31"/>
      <c r="L124" s="31"/>
      <c r="M124" s="31"/>
      <c r="N124" s="33"/>
      <c r="O124" s="33"/>
      <c r="P124" s="33"/>
    </row>
    <row r="125" spans="1:16" x14ac:dyDescent="0.25">
      <c r="A125" s="129">
        <v>12</v>
      </c>
      <c r="B125" s="33">
        <f t="shared" si="16"/>
        <v>12</v>
      </c>
      <c r="C125" s="31" t="str">
        <f>IF(A125=" "," ",VLOOKUP($A125,Entries!$A$2:$F$401,3))</f>
        <v>Arthur</v>
      </c>
      <c r="D125" s="31" t="str">
        <f>IF(A125=" "," ",VLOOKUP($A125,Entries!$A$2:$F$401,4))</f>
        <v>Robinson</v>
      </c>
      <c r="E125" s="31" t="str">
        <f>VLOOKUP($A125,Entries!$A$2:$F$401,6)</f>
        <v>Thetford AC</v>
      </c>
      <c r="F125" s="33" t="str">
        <f>VLOOKUP($A125,Entries!$A$2:$H$401,7)</f>
        <v>c</v>
      </c>
      <c r="G125" s="33" t="str">
        <f>VLOOKUP($A125,Entries!$A$2:$H$401,8)</f>
        <v/>
      </c>
      <c r="H125" s="32"/>
      <c r="I125" s="31"/>
      <c r="J125" s="33"/>
      <c r="K125" s="31"/>
      <c r="L125" s="31"/>
      <c r="M125" s="31"/>
      <c r="N125" s="33"/>
      <c r="O125" s="33"/>
      <c r="P125" s="33"/>
    </row>
    <row r="126" spans="1:16" x14ac:dyDescent="0.25">
      <c r="A126" s="129">
        <v>20</v>
      </c>
      <c r="B126" s="33">
        <f t="shared" si="16"/>
        <v>20</v>
      </c>
      <c r="C126" s="31" t="str">
        <f>IF(A126=" "," ",VLOOKUP($A126,Entries!$A$2:$F$401,3))</f>
        <v>Charlie</v>
      </c>
      <c r="D126" s="31" t="str">
        <f>IF(A126=" "," ",VLOOKUP($A126,Entries!$A$2:$F$401,4))</f>
        <v>Stennett</v>
      </c>
      <c r="E126" s="31" t="str">
        <f>VLOOKUP($A126,Entries!$A$2:$F$401,6)</f>
        <v>Framlingham Prep S</v>
      </c>
      <c r="F126" s="33" t="str">
        <f>VLOOKUP($A126,Entries!$A$2:$H$401,7)</f>
        <v>c</v>
      </c>
      <c r="G126" s="33" t="str">
        <f>VLOOKUP($A126,Entries!$A$2:$H$401,8)</f>
        <v>s</v>
      </c>
      <c r="H126" s="32"/>
      <c r="I126" s="31"/>
      <c r="J126" s="33"/>
      <c r="K126" s="31"/>
      <c r="L126" s="31"/>
      <c r="M126" s="31"/>
      <c r="N126" s="33"/>
      <c r="O126" s="33"/>
      <c r="P126" s="33"/>
    </row>
    <row r="127" spans="1:16" x14ac:dyDescent="0.25">
      <c r="A127" s="129">
        <v>21</v>
      </c>
      <c r="B127" s="33">
        <f t="shared" si="16"/>
        <v>21</v>
      </c>
      <c r="C127" s="31" t="str">
        <f>IF(A127=" "," ",VLOOKUP($A127,Entries!$A$2:$F$401,3))</f>
        <v>Seth</v>
      </c>
      <c r="D127" s="31" t="str">
        <f>IF(A127=" "," ",VLOOKUP($A127,Entries!$A$2:$F$401,4))</f>
        <v>Bowman</v>
      </c>
      <c r="E127" s="31" t="str">
        <f>VLOOKUP($A127,Entries!$A$2:$F$401,6)</f>
        <v>Ipswich Jaffa RC</v>
      </c>
      <c r="F127" s="33" t="str">
        <f>VLOOKUP($A127,Entries!$A$2:$H$401,7)</f>
        <v>c</v>
      </c>
      <c r="G127" s="33" t="str">
        <f>VLOOKUP($A127,Entries!$A$2:$H$401,8)</f>
        <v/>
      </c>
      <c r="H127" s="32"/>
      <c r="I127" s="31"/>
      <c r="J127" s="33"/>
      <c r="K127" s="31"/>
      <c r="L127" s="31"/>
      <c r="M127" s="31"/>
      <c r="N127" s="33"/>
      <c r="O127" s="33"/>
      <c r="P127" s="33"/>
    </row>
    <row r="128" spans="1:16" x14ac:dyDescent="0.25">
      <c r="A128" s="129">
        <v>22</v>
      </c>
      <c r="B128" s="33">
        <f t="shared" si="16"/>
        <v>22</v>
      </c>
      <c r="C128" s="31" t="str">
        <f>IF(A128=" "," ",VLOOKUP($A128,Entries!$A$2:$F$401,3))</f>
        <v>Eli</v>
      </c>
      <c r="D128" s="31" t="str">
        <f>IF(A128=" "," ",VLOOKUP($A128,Entries!$A$2:$F$401,4))</f>
        <v>Bowman</v>
      </c>
      <c r="E128" s="31" t="str">
        <f>VLOOKUP($A128,Entries!$A$2:$F$401,6)</f>
        <v>Ipswich Jaffa RC</v>
      </c>
      <c r="F128" s="33" t="str">
        <f>VLOOKUP($A128,Entries!$A$2:$H$401,7)</f>
        <v>c</v>
      </c>
      <c r="G128" s="33" t="str">
        <f>VLOOKUP($A128,Entries!$A$2:$H$401,8)</f>
        <v/>
      </c>
      <c r="H128" s="32"/>
      <c r="I128" s="31"/>
      <c r="J128" s="33"/>
      <c r="K128" s="31"/>
      <c r="L128" s="31"/>
      <c r="M128" s="31"/>
      <c r="N128" s="33"/>
      <c r="O128" s="33"/>
      <c r="P128" s="33"/>
    </row>
    <row r="129" spans="1:16" x14ac:dyDescent="0.25">
      <c r="A129" s="129">
        <v>23</v>
      </c>
      <c r="B129" s="33">
        <f t="shared" ref="B129:B133" si="17">IF(A129=" "," ",IF(A129&lt;=200,A129,A129-200))</f>
        <v>23</v>
      </c>
      <c r="C129" s="31" t="str">
        <f>IF(A129=" "," ",VLOOKUP($A129,Entries!$A$2:$F$401,3))</f>
        <v>Sidney</v>
      </c>
      <c r="D129" s="31" t="str">
        <f>IF(A129=" "," ",VLOOKUP($A129,Entries!$A$2:$F$401,4))</f>
        <v>Astle</v>
      </c>
      <c r="E129" s="31" t="str">
        <f>VLOOKUP($A129,Entries!$A$2:$F$401,6)</f>
        <v>Saint Edmund Pacers</v>
      </c>
      <c r="F129" s="33" t="str">
        <f>VLOOKUP($A129,Entries!$A$2:$H$401,7)</f>
        <v>c</v>
      </c>
      <c r="G129" s="33" t="str">
        <f>VLOOKUP($A129,Entries!$A$2:$H$401,8)</f>
        <v>s</v>
      </c>
      <c r="H129" s="32"/>
      <c r="I129" s="31"/>
      <c r="J129" s="33"/>
      <c r="K129" s="31"/>
      <c r="L129" s="31"/>
      <c r="M129" s="31"/>
      <c r="N129" s="33"/>
      <c r="O129" s="33"/>
      <c r="P129" s="33"/>
    </row>
    <row r="130" spans="1:16" x14ac:dyDescent="0.25">
      <c r="A130" s="129">
        <v>25</v>
      </c>
      <c r="B130" s="33">
        <f t="shared" si="17"/>
        <v>25</v>
      </c>
      <c r="C130" s="31" t="str">
        <f>IF(A130=" "," ",VLOOKUP($A130,Entries!$A$2:$F$401,3))</f>
        <v>Bobbie</v>
      </c>
      <c r="D130" s="31" t="str">
        <f>IF(A130=" "," ",VLOOKUP($A130,Entries!$A$2:$F$401,4))</f>
        <v>Seager</v>
      </c>
      <c r="E130" s="31" t="str">
        <f>VLOOKUP($A130,Entries!$A$2:$F$401,6)</f>
        <v>Saint Edmund Pacers</v>
      </c>
      <c r="F130" s="33" t="str">
        <f>VLOOKUP($A130,Entries!$A$2:$H$401,7)</f>
        <v>c</v>
      </c>
      <c r="G130" s="33" t="str">
        <f>VLOOKUP($A130,Entries!$A$2:$H$401,8)</f>
        <v>s</v>
      </c>
      <c r="H130" s="32"/>
      <c r="I130" s="31"/>
      <c r="J130" s="33"/>
      <c r="K130" s="31"/>
      <c r="L130" s="31"/>
      <c r="M130" s="31"/>
      <c r="N130" s="33"/>
      <c r="O130" s="33"/>
      <c r="P130" s="33"/>
    </row>
    <row r="131" spans="1:16" x14ac:dyDescent="0.25">
      <c r="A131" s="129">
        <v>26</v>
      </c>
      <c r="B131" s="33">
        <f t="shared" si="17"/>
        <v>26</v>
      </c>
      <c r="C131" s="31" t="str">
        <f>IF(A131=" "," ",VLOOKUP($A131,Entries!$A$2:$F$401,3))</f>
        <v>Maddox</v>
      </c>
      <c r="D131" s="31" t="str">
        <f>IF(A131=" "," ",VLOOKUP($A131,Entries!$A$2:$F$401,4))</f>
        <v>Law</v>
      </c>
      <c r="E131" s="31" t="str">
        <f>VLOOKUP($A131,Entries!$A$2:$F$401,6)</f>
        <v>West Suffolk AC</v>
      </c>
      <c r="F131" s="33" t="str">
        <f>VLOOKUP($A131,Entries!$A$2:$H$401,7)</f>
        <v>c</v>
      </c>
      <c r="G131" s="33" t="str">
        <f>VLOOKUP($A131,Entries!$A$2:$H$401,8)</f>
        <v/>
      </c>
      <c r="H131" s="32"/>
      <c r="I131" s="31"/>
      <c r="J131" s="33"/>
      <c r="K131" s="31"/>
      <c r="L131" s="31"/>
      <c r="M131" s="31"/>
      <c r="N131" s="33"/>
      <c r="O131" s="33"/>
      <c r="P131" s="33"/>
    </row>
    <row r="132" spans="1:16" x14ac:dyDescent="0.25">
      <c r="A132" s="129">
        <v>29</v>
      </c>
      <c r="B132" s="33">
        <f t="shared" si="17"/>
        <v>29</v>
      </c>
      <c r="C132" s="31" t="str">
        <f>IF(A132=" "," ",VLOOKUP($A132,Entries!$A$2:$F$401,3))</f>
        <v>Percy</v>
      </c>
      <c r="D132" s="31" t="str">
        <f>IF(A132=" "," ",VLOOKUP($A132,Entries!$A$2:$F$401,4))</f>
        <v>Strachan</v>
      </c>
      <c r="E132" s="31" t="str">
        <f>VLOOKUP($A132,Entries!$A$2:$F$401,6)</f>
        <v>Framlingham College</v>
      </c>
      <c r="F132" s="33" t="str">
        <f>VLOOKUP($A132,Entries!$A$2:$H$401,7)</f>
        <v>c</v>
      </c>
      <c r="G132" s="33" t="str">
        <f>VLOOKUP($A132,Entries!$A$2:$H$401,8)</f>
        <v>s</v>
      </c>
      <c r="H132" s="32"/>
      <c r="I132" s="31"/>
      <c r="J132" s="33"/>
      <c r="K132" s="31"/>
      <c r="L132" s="31"/>
      <c r="M132" s="31"/>
      <c r="N132" s="33"/>
      <c r="O132" s="33"/>
      <c r="P132" s="33"/>
    </row>
    <row r="133" spans="1:16" x14ac:dyDescent="0.25">
      <c r="A133" s="129" t="s">
        <v>25</v>
      </c>
      <c r="B133" s="33" t="str">
        <f t="shared" si="17"/>
        <v xml:space="preserve"> </v>
      </c>
      <c r="C133" s="31" t="str">
        <f>IF(A133=" "," ",VLOOKUP($A133,Entries!$A$2:$F$401,3))</f>
        <v xml:space="preserve"> </v>
      </c>
      <c r="D133" s="31" t="str">
        <f>IF(A133=" "," ",VLOOKUP($A133,Entries!$A$2:$F$401,4))</f>
        <v xml:space="preserve"> </v>
      </c>
      <c r="E133" s="31"/>
      <c r="F133" s="33"/>
      <c r="G133" s="33" t="str">
        <f>VLOOKUP($A133,Entries!$A$2:$H$401,8)</f>
        <v/>
      </c>
      <c r="H133" s="32"/>
      <c r="I133" s="31"/>
      <c r="J133" s="33"/>
      <c r="K133" s="31"/>
      <c r="L133" s="31"/>
      <c r="M133" s="31"/>
      <c r="N133" s="33"/>
      <c r="O133" s="33"/>
      <c r="P133" s="33"/>
    </row>
    <row r="134" spans="1:16" x14ac:dyDescent="0.25">
      <c r="A134" s="129" t="s">
        <v>25</v>
      </c>
      <c r="B134" s="30" t="s">
        <v>1125</v>
      </c>
      <c r="C134" s="31"/>
      <c r="D134" s="31"/>
      <c r="E134" s="31"/>
      <c r="F134" s="33"/>
      <c r="G134" s="33" t="str">
        <f>VLOOKUP($A134,Entries!$A$2:$H$401,8)</f>
        <v/>
      </c>
      <c r="H134" s="32"/>
      <c r="I134" s="31"/>
      <c r="J134" s="33"/>
      <c r="K134" s="31"/>
      <c r="L134" s="31"/>
      <c r="M134" s="31"/>
      <c r="N134" s="33"/>
      <c r="O134" s="33"/>
      <c r="P134" s="33"/>
    </row>
    <row r="135" spans="1:16" x14ac:dyDescent="0.25">
      <c r="A135" s="129">
        <v>43</v>
      </c>
      <c r="B135" s="33">
        <f t="shared" ref="B135:B137" si="18">IF(A135=" "," ",IF(A135&lt;=200,A135,A135-200))</f>
        <v>43</v>
      </c>
      <c r="C135" s="31" t="str">
        <f>IF(A135=" "," ",VLOOKUP($A135,Entries!$A$2:$F$401,3))</f>
        <v>Elliot</v>
      </c>
      <c r="D135" s="31" t="str">
        <f>IF(A135=" "," ",VLOOKUP($A135,Entries!$A$2:$F$401,4))</f>
        <v>Hobson</v>
      </c>
      <c r="E135" s="31" t="str">
        <f>VLOOKUP($A135,Entries!$A$2:$F$401,6)</f>
        <v>Ipswich Jaffa RC</v>
      </c>
      <c r="F135" s="33" t="str">
        <f>VLOOKUP($A135,Entries!$A$2:$H$401,7)</f>
        <v>c</v>
      </c>
      <c r="G135" s="33" t="str">
        <f>VLOOKUP($A135,Entries!$A$2:$H$401,8)</f>
        <v/>
      </c>
      <c r="H135" s="32"/>
      <c r="I135" s="31"/>
      <c r="J135" s="33"/>
      <c r="K135" s="31"/>
      <c r="L135" s="31"/>
      <c r="M135" s="31"/>
      <c r="N135" s="33"/>
      <c r="O135" s="33"/>
      <c r="P135" s="33"/>
    </row>
    <row r="136" spans="1:16" x14ac:dyDescent="0.25">
      <c r="A136" s="129">
        <v>47</v>
      </c>
      <c r="B136" s="33">
        <f t="shared" si="18"/>
        <v>47</v>
      </c>
      <c r="C136" s="31" t="str">
        <f>IF(A136=" "," ",VLOOKUP($A136,Entries!$A$2:$F$401,3))</f>
        <v>Riley</v>
      </c>
      <c r="D136" s="31" t="str">
        <f>IF(A136=" "," ",VLOOKUP($A136,Entries!$A$2:$F$401,4))</f>
        <v>Easton</v>
      </c>
      <c r="E136" s="31" t="str">
        <f>VLOOKUP($A136,Entries!$A$2:$F$401,6)</f>
        <v>Ipswich Harriers</v>
      </c>
      <c r="F136" s="33" t="str">
        <f>VLOOKUP($A136,Entries!$A$2:$H$401,7)</f>
        <v>c</v>
      </c>
      <c r="G136" s="33" t="str">
        <f>VLOOKUP($A136,Entries!$A$2:$H$401,8)</f>
        <v/>
      </c>
      <c r="H136" s="32"/>
      <c r="I136" s="31"/>
      <c r="J136" s="33"/>
      <c r="K136" s="31"/>
      <c r="L136" s="31"/>
      <c r="M136" s="31"/>
      <c r="N136" s="33"/>
      <c r="O136" s="33"/>
      <c r="P136" s="33"/>
    </row>
    <row r="137" spans="1:16" x14ac:dyDescent="0.25">
      <c r="A137" s="129">
        <v>49</v>
      </c>
      <c r="B137" s="33">
        <f t="shared" si="18"/>
        <v>49</v>
      </c>
      <c r="C137" s="31" t="str">
        <f>IF(A137=" "," ",VLOOKUP($A137,Entries!$A$2:$F$401,3))</f>
        <v>Oliver</v>
      </c>
      <c r="D137" s="31" t="str">
        <f>IF(A137=" "," ",VLOOKUP($A137,Entries!$A$2:$F$401,4))</f>
        <v>Skinner</v>
      </c>
      <c r="E137" s="31" t="str">
        <f>VLOOKUP($A137,Entries!$A$2:$F$401,6)</f>
        <v>Finborough School</v>
      </c>
      <c r="F137" s="33" t="str">
        <f>VLOOKUP($A137,Entries!$A$2:$H$401,7)</f>
        <v>c</v>
      </c>
      <c r="G137" s="33" t="str">
        <f>VLOOKUP($A137,Entries!$A$2:$H$401,8)</f>
        <v>s</v>
      </c>
      <c r="H137" s="32"/>
      <c r="I137" s="31"/>
      <c r="J137" s="33"/>
      <c r="K137" s="31"/>
      <c r="L137" s="31"/>
      <c r="M137" s="31"/>
      <c r="N137" s="33"/>
      <c r="O137" s="33"/>
      <c r="P137" s="33"/>
    </row>
    <row r="138" spans="1:16" x14ac:dyDescent="0.25">
      <c r="A138" s="129">
        <v>50</v>
      </c>
      <c r="B138" s="33">
        <f t="shared" ref="B138:B139" si="19">IF(A138=" "," ",IF(A138&lt;=200,A138,A138-200))</f>
        <v>50</v>
      </c>
      <c r="C138" s="31" t="str">
        <f>IF(A138=" "," ",VLOOKUP($A138,Entries!$A$2:$F$401,3))</f>
        <v>Alfie</v>
      </c>
      <c r="D138" s="31" t="str">
        <f>IF(A138=" "," ",VLOOKUP($A138,Entries!$A$2:$F$401,4))</f>
        <v>Kelly</v>
      </c>
      <c r="E138" s="31" t="str">
        <f>VLOOKUP($A138,Entries!$A$2:$F$401,6)</f>
        <v>Ipswich Jaffa RC</v>
      </c>
      <c r="F138" s="33" t="str">
        <f>VLOOKUP($A138,Entries!$A$2:$H$401,7)</f>
        <v>c</v>
      </c>
      <c r="G138" s="33" t="str">
        <f>VLOOKUP($A138,Entries!$A$2:$H$401,8)</f>
        <v>s</v>
      </c>
      <c r="H138" s="32"/>
      <c r="I138" s="31"/>
      <c r="J138" s="33"/>
      <c r="K138" s="31"/>
      <c r="L138" s="31"/>
      <c r="M138" s="31"/>
      <c r="N138" s="33"/>
      <c r="O138" s="33"/>
      <c r="P138" s="33"/>
    </row>
    <row r="139" spans="1:16" x14ac:dyDescent="0.25">
      <c r="A139" s="129">
        <v>55</v>
      </c>
      <c r="B139" s="33">
        <f t="shared" si="19"/>
        <v>55</v>
      </c>
      <c r="C139" s="31" t="str">
        <f>IF(A139=" "," ",VLOOKUP($A139,Entries!$A$2:$F$401,3))</f>
        <v>Jason</v>
      </c>
      <c r="D139" s="31" t="str">
        <f>IF(A139=" "," ",VLOOKUP($A139,Entries!$A$2:$F$401,4))</f>
        <v>Georgalas</v>
      </c>
      <c r="E139" s="31" t="str">
        <f>VLOOKUP($A139,Entries!$A$2:$F$401,6)</f>
        <v>Ipswich Jaffa RC</v>
      </c>
      <c r="F139" s="33" t="str">
        <f>VLOOKUP($A139,Entries!$A$2:$H$401,7)</f>
        <v>c</v>
      </c>
      <c r="G139" s="33" t="str">
        <f>VLOOKUP($A139,Entries!$A$2:$H$401,8)</f>
        <v>s</v>
      </c>
      <c r="H139" s="32"/>
      <c r="I139" s="31"/>
      <c r="J139" s="33"/>
      <c r="K139" s="31"/>
      <c r="L139" s="31"/>
      <c r="M139" s="31"/>
      <c r="N139" s="33"/>
      <c r="O139" s="33"/>
      <c r="P139" s="33"/>
    </row>
    <row r="140" spans="1:16" x14ac:dyDescent="0.25">
      <c r="A140" s="129">
        <v>56</v>
      </c>
      <c r="B140" s="33">
        <f t="shared" si="16"/>
        <v>56</v>
      </c>
      <c r="C140" s="31" t="str">
        <f>IF(A140=" "," ",VLOOKUP($A140,Entries!$A$2:$F$401,3))</f>
        <v>Alex</v>
      </c>
      <c r="D140" s="31" t="str">
        <f>IF(A140=" "," ",VLOOKUP($A140,Entries!$A$2:$F$401,4))</f>
        <v>Georgalas</v>
      </c>
      <c r="E140" s="31" t="str">
        <f>VLOOKUP($A140,Entries!$A$2:$F$401,6)</f>
        <v>Ipswich Jaffa RC</v>
      </c>
      <c r="F140" s="33" t="str">
        <f>VLOOKUP($A140,Entries!$A$2:$H$401,7)</f>
        <v>c</v>
      </c>
      <c r="G140" s="33" t="str">
        <f>VLOOKUP($A140,Entries!$A$2:$H$401,8)</f>
        <v>s</v>
      </c>
      <c r="H140" s="32"/>
      <c r="I140" s="31"/>
      <c r="J140" s="33"/>
      <c r="K140" s="31"/>
      <c r="L140" s="31"/>
      <c r="M140" s="31"/>
      <c r="N140" s="33"/>
      <c r="O140" s="33"/>
      <c r="P140" s="33"/>
    </row>
    <row r="141" spans="1:16" x14ac:dyDescent="0.25">
      <c r="A141" s="129" t="s">
        <v>25</v>
      </c>
      <c r="B141" s="33" t="str">
        <f t="shared" si="16"/>
        <v xml:space="preserve"> </v>
      </c>
      <c r="C141" s="31" t="str">
        <f>IF(A141=" "," ",VLOOKUP($A141,Entries!$A$2:$F$401,3))</f>
        <v xml:space="preserve"> </v>
      </c>
      <c r="D141" s="31" t="str">
        <f>IF(A141=" "," ",VLOOKUP($A141,Entries!$A$2:$F$401,4))</f>
        <v xml:space="preserve"> </v>
      </c>
      <c r="E141" s="31"/>
      <c r="F141" s="33"/>
      <c r="G141" s="33" t="str">
        <f>VLOOKUP($A141,Entries!$A$2:$H$401,8)</f>
        <v/>
      </c>
      <c r="H141" s="32"/>
      <c r="I141" s="31"/>
      <c r="J141" s="33"/>
      <c r="K141" s="31"/>
      <c r="L141" s="31"/>
      <c r="M141" s="31"/>
      <c r="N141" s="33"/>
      <c r="O141" s="33"/>
      <c r="P141" s="33"/>
    </row>
    <row r="142" spans="1:16" x14ac:dyDescent="0.25">
      <c r="A142" s="129" t="s">
        <v>25</v>
      </c>
      <c r="B142" s="30" t="s">
        <v>1126</v>
      </c>
      <c r="C142" s="31"/>
      <c r="D142" s="31"/>
      <c r="E142" s="31"/>
      <c r="F142" s="33"/>
      <c r="G142" s="33" t="str">
        <f>VLOOKUP($A142,Entries!$A$2:$H$401,8)</f>
        <v/>
      </c>
      <c r="H142" s="32"/>
      <c r="I142" s="31"/>
      <c r="J142" s="33"/>
      <c r="K142" s="31"/>
      <c r="L142" s="31"/>
      <c r="M142" s="31"/>
      <c r="N142" s="33"/>
      <c r="O142" s="33"/>
      <c r="P142" s="33"/>
    </row>
    <row r="143" spans="1:16" x14ac:dyDescent="0.25">
      <c r="A143" s="129">
        <v>67</v>
      </c>
      <c r="B143" s="33">
        <f t="shared" ref="B143:B145" si="20">IF(A143=" "," ",IF(A143&lt;=200,A143,A143-200))</f>
        <v>67</v>
      </c>
      <c r="C143" s="31" t="str">
        <f>IF(A143=" "," ",VLOOKUP($A143,Entries!$A$2:$F$401,3))</f>
        <v>James</v>
      </c>
      <c r="D143" s="31" t="str">
        <f>IF(A143=" "," ",VLOOKUP($A143,Entries!$A$2:$F$401,4))</f>
        <v>McAllen</v>
      </c>
      <c r="E143" s="31" t="str">
        <f>VLOOKUP($A143,Entries!$A$2:$F$401,6)</f>
        <v>Waveney Valley AC</v>
      </c>
      <c r="F143" s="33" t="str">
        <f>VLOOKUP($A143,Entries!$A$2:$H$401,7)</f>
        <v>c</v>
      </c>
      <c r="G143" s="33" t="str">
        <f>VLOOKUP($A143,Entries!$A$2:$H$401,8)</f>
        <v>s</v>
      </c>
      <c r="H143" s="32"/>
      <c r="I143" s="31"/>
      <c r="J143" s="33"/>
      <c r="K143" s="31"/>
      <c r="L143" s="31"/>
      <c r="M143" s="31"/>
      <c r="N143" s="33"/>
      <c r="O143" s="33"/>
      <c r="P143" s="33"/>
    </row>
    <row r="144" spans="1:16" x14ac:dyDescent="0.25">
      <c r="A144" s="129">
        <v>75</v>
      </c>
      <c r="B144" s="33">
        <f t="shared" si="20"/>
        <v>75</v>
      </c>
      <c r="C144" s="31" t="str">
        <f>IF(A144=" "," ",VLOOKUP($A144,Entries!$A$2:$F$401,3))</f>
        <v>Ronnie</v>
      </c>
      <c r="D144" s="31" t="str">
        <f>IF(A144=" "," ",VLOOKUP($A144,Entries!$A$2:$F$401,4))</f>
        <v>Baxter-Laud</v>
      </c>
      <c r="E144" s="31" t="str">
        <f>VLOOKUP($A144,Entries!$A$2:$F$401,6)</f>
        <v>Ipswich Harriers</v>
      </c>
      <c r="F144" s="33" t="str">
        <f>VLOOKUP($A144,Entries!$A$2:$H$401,7)</f>
        <v>c</v>
      </c>
      <c r="G144" s="33" t="str">
        <f>VLOOKUP($A144,Entries!$A$2:$H$401,8)</f>
        <v>s</v>
      </c>
      <c r="H144" s="32"/>
      <c r="I144" s="31"/>
      <c r="J144" s="33"/>
      <c r="K144" s="31"/>
      <c r="L144" s="31"/>
      <c r="M144" s="31"/>
      <c r="N144" s="33"/>
      <c r="O144" s="33"/>
      <c r="P144" s="33"/>
    </row>
    <row r="145" spans="1:16" x14ac:dyDescent="0.25">
      <c r="A145" s="129">
        <v>86</v>
      </c>
      <c r="B145" s="33">
        <f t="shared" si="20"/>
        <v>86</v>
      </c>
      <c r="C145" s="31" t="str">
        <f>IF(A145=" "," ",VLOOKUP($A145,Entries!$A$2:$F$401,3))</f>
        <v>Harry</v>
      </c>
      <c r="D145" s="31" t="str">
        <f>IF(A145=" "," ",VLOOKUP($A145,Entries!$A$2:$F$401,4))</f>
        <v>Read</v>
      </c>
      <c r="E145" s="31" t="str">
        <f>VLOOKUP($A145,Entries!$A$2:$F$401,6)</f>
        <v>Ipswich Harriers</v>
      </c>
      <c r="F145" s="33" t="str">
        <f>VLOOKUP($A145,Entries!$A$2:$H$401,7)</f>
        <v>c</v>
      </c>
      <c r="G145" s="33" t="str">
        <f>VLOOKUP($A145,Entries!$A$2:$H$401,8)</f>
        <v>s</v>
      </c>
      <c r="H145" s="32"/>
      <c r="I145" s="31"/>
      <c r="J145" s="33"/>
      <c r="K145" s="31"/>
      <c r="L145" s="31"/>
      <c r="M145" s="31"/>
      <c r="N145" s="33"/>
      <c r="O145" s="33"/>
      <c r="P145" s="33"/>
    </row>
    <row r="146" spans="1:16" x14ac:dyDescent="0.25">
      <c r="A146" s="129">
        <v>87</v>
      </c>
      <c r="B146" s="33">
        <f t="shared" ref="B146:B147" si="21">IF(A146=" "," ",IF(A146&lt;=200,A146,A146-200))</f>
        <v>87</v>
      </c>
      <c r="C146" s="31" t="str">
        <f>IF(A146=" "," ",VLOOKUP($A146,Entries!$A$2:$F$401,3))</f>
        <v>Max</v>
      </c>
      <c r="D146" s="31" t="str">
        <f>IF(A146=" "," ",VLOOKUP($A146,Entries!$A$2:$F$401,4))</f>
        <v>Uttley</v>
      </c>
      <c r="E146" s="31" t="str">
        <f>VLOOKUP($A146,Entries!$A$2:$F$401,6)</f>
        <v>West Suffolk AC</v>
      </c>
      <c r="F146" s="33" t="str">
        <f>VLOOKUP($A146,Entries!$A$2:$H$401,7)</f>
        <v>c</v>
      </c>
      <c r="G146" s="33" t="str">
        <f>VLOOKUP($A146,Entries!$A$2:$H$401,8)</f>
        <v/>
      </c>
      <c r="H146" s="32"/>
      <c r="I146" s="31"/>
      <c r="J146" s="33"/>
      <c r="K146" s="31"/>
      <c r="L146" s="31"/>
      <c r="M146" s="31"/>
      <c r="N146" s="33"/>
      <c r="O146" s="33"/>
      <c r="P146" s="33"/>
    </row>
    <row r="147" spans="1:16" x14ac:dyDescent="0.25">
      <c r="A147" s="129">
        <v>89</v>
      </c>
      <c r="B147" s="33">
        <f t="shared" si="21"/>
        <v>89</v>
      </c>
      <c r="C147" s="31" t="str">
        <f>IF(A147=" "," ",VLOOKUP($A147,Entries!$A$2:$F$401,3))</f>
        <v>Roman</v>
      </c>
      <c r="D147" s="31" t="str">
        <f>IF(A147=" "," ",VLOOKUP($A147,Entries!$A$2:$F$401,4))</f>
        <v>Gambling</v>
      </c>
      <c r="E147" s="31" t="str">
        <f>VLOOKUP($A147,Entries!$A$2:$F$401,6)</f>
        <v>Saint Edmund Pacers</v>
      </c>
      <c r="F147" s="33" t="str">
        <f>VLOOKUP($A147,Entries!$A$2:$H$401,7)</f>
        <v>c</v>
      </c>
      <c r="G147" s="33" t="str">
        <f>VLOOKUP($A147,Entries!$A$2:$H$401,8)</f>
        <v>s</v>
      </c>
      <c r="H147" s="32"/>
      <c r="I147" s="31"/>
      <c r="J147" s="33"/>
      <c r="K147" s="31"/>
      <c r="L147" s="31"/>
      <c r="M147" s="31"/>
      <c r="N147" s="33"/>
      <c r="O147" s="33"/>
      <c r="P147" s="33"/>
    </row>
    <row r="148" spans="1:16" x14ac:dyDescent="0.25">
      <c r="A148" s="129">
        <v>91</v>
      </c>
      <c r="B148" s="33">
        <f t="shared" si="16"/>
        <v>91</v>
      </c>
      <c r="C148" s="31" t="str">
        <f>IF(A148=" "," ",VLOOKUP($A148,Entries!$A$2:$F$401,3))</f>
        <v>Harry</v>
      </c>
      <c r="D148" s="31" t="str">
        <f>IF(A148=" "," ",VLOOKUP($A148,Entries!$A$2:$F$401,4))</f>
        <v>Page</v>
      </c>
      <c r="E148" s="31" t="s">
        <v>1197</v>
      </c>
      <c r="F148" s="33" t="str">
        <f>VLOOKUP($A148,Entries!$A$2:$H$401,7)</f>
        <v>c</v>
      </c>
      <c r="G148" s="33" t="str">
        <f>VLOOKUP($A148,Entries!$A$2:$H$401,8)</f>
        <v>s</v>
      </c>
      <c r="H148" s="32"/>
      <c r="I148" s="31"/>
      <c r="J148" s="33"/>
      <c r="K148" s="31"/>
      <c r="L148" s="31"/>
      <c r="M148" s="31"/>
      <c r="N148" s="33"/>
      <c r="O148" s="33"/>
      <c r="P148" s="33"/>
    </row>
    <row r="149" spans="1:16" x14ac:dyDescent="0.25">
      <c r="A149" s="129" t="s">
        <v>25</v>
      </c>
      <c r="B149" s="33" t="str">
        <f t="shared" si="16"/>
        <v xml:space="preserve"> </v>
      </c>
      <c r="C149" s="31" t="str">
        <f>IF(A149=" "," ",VLOOKUP($A149,Entries!$A$2:$F$401,3))</f>
        <v xml:space="preserve"> </v>
      </c>
      <c r="D149" s="31" t="str">
        <f>IF(A149=" "," ",VLOOKUP($A149,Entries!$A$2:$F$401,4))</f>
        <v xml:space="preserve"> </v>
      </c>
      <c r="E149" s="31"/>
      <c r="F149" s="33"/>
      <c r="G149" s="33" t="str">
        <f>VLOOKUP($A149,Entries!$A$2:$H$401,8)</f>
        <v/>
      </c>
      <c r="H149" s="32"/>
      <c r="I149" s="31"/>
      <c r="J149" s="33"/>
      <c r="K149" s="31"/>
      <c r="L149" s="31"/>
      <c r="M149" s="31"/>
      <c r="N149" s="33"/>
      <c r="O149" s="33"/>
      <c r="P149" s="33"/>
    </row>
    <row r="150" spans="1:16" x14ac:dyDescent="0.25">
      <c r="A150" s="129" t="s">
        <v>25</v>
      </c>
      <c r="B150" s="30" t="s">
        <v>1127</v>
      </c>
      <c r="C150" s="31"/>
      <c r="D150" s="31"/>
      <c r="E150" s="31"/>
      <c r="F150" s="33"/>
      <c r="G150" s="33" t="str">
        <f>VLOOKUP($A150,Entries!$A$2:$H$401,8)</f>
        <v/>
      </c>
      <c r="H150" s="32"/>
      <c r="I150" s="31"/>
      <c r="J150" s="33"/>
      <c r="K150" s="31"/>
      <c r="L150" s="31"/>
      <c r="M150" s="31"/>
      <c r="N150" s="33"/>
      <c r="O150" s="33"/>
      <c r="P150" s="33"/>
    </row>
    <row r="151" spans="1:16" x14ac:dyDescent="0.25">
      <c r="A151" s="129">
        <v>96</v>
      </c>
      <c r="B151" s="33">
        <f t="shared" si="16"/>
        <v>96</v>
      </c>
      <c r="C151" s="31" t="str">
        <f>IF(A151=" "," ",VLOOKUP($A151,Entries!$A$2:$F$401,3))</f>
        <v>Archie</v>
      </c>
      <c r="D151" s="31" t="str">
        <f>IF(A151=" "," ",VLOOKUP($A151,Entries!$A$2:$F$401,4))</f>
        <v>Taylor</v>
      </c>
      <c r="E151" s="31" t="str">
        <f>VLOOKUP($A151,Entries!$A$2:$F$401,6)</f>
        <v>Saint Edmund Pacers</v>
      </c>
      <c r="F151" s="33" t="str">
        <f>VLOOKUP($A151,Entries!$A$2:$H$401,7)</f>
        <v>c</v>
      </c>
      <c r="G151" s="33" t="str">
        <f>VLOOKUP($A151,Entries!$A$2:$H$401,8)</f>
        <v>s</v>
      </c>
      <c r="H151" s="32"/>
      <c r="I151" s="31"/>
      <c r="J151" s="33"/>
      <c r="K151" s="31"/>
      <c r="L151" s="31"/>
      <c r="M151" s="31"/>
      <c r="N151" s="33"/>
      <c r="O151" s="33"/>
      <c r="P151" s="33"/>
    </row>
    <row r="152" spans="1:16" x14ac:dyDescent="0.25">
      <c r="A152" s="129">
        <v>99</v>
      </c>
      <c r="B152" s="33">
        <f t="shared" ref="B152:B156" si="22">IF(A152=" "," ",IF(A152&lt;=200,A152,A152-200))</f>
        <v>99</v>
      </c>
      <c r="C152" s="31" t="str">
        <f>IF(A152=" "," ",VLOOKUP($A152,Entries!$A$2:$F$401,3))</f>
        <v>Thomas</v>
      </c>
      <c r="D152" s="31" t="str">
        <f>IF(A152=" "," ",VLOOKUP($A152,Entries!$A$2:$F$401,4))</f>
        <v>Taylor</v>
      </c>
      <c r="E152" s="31" t="str">
        <f>VLOOKUP($A152,Entries!$A$2:$F$401,6)</f>
        <v>Saint Edmund Pacers</v>
      </c>
      <c r="F152" s="33" t="str">
        <f>VLOOKUP($A152,Entries!$A$2:$H$401,7)</f>
        <v>c</v>
      </c>
      <c r="G152" s="33" t="str">
        <f>VLOOKUP($A152,Entries!$A$2:$H$401,8)</f>
        <v>s</v>
      </c>
      <c r="H152" s="32"/>
      <c r="I152" s="31"/>
      <c r="J152" s="33"/>
      <c r="K152" s="31"/>
      <c r="L152" s="31"/>
      <c r="M152" s="31"/>
      <c r="N152" s="33"/>
      <c r="O152" s="33"/>
      <c r="P152" s="33"/>
    </row>
    <row r="153" spans="1:16" x14ac:dyDescent="0.25">
      <c r="A153" s="129">
        <v>121</v>
      </c>
      <c r="B153" s="33">
        <f t="shared" si="22"/>
        <v>121</v>
      </c>
      <c r="C153" s="31" t="str">
        <f>IF(A153=" "," ",VLOOKUP($A153,Entries!$A$2:$F$401,3))</f>
        <v>Sean</v>
      </c>
      <c r="D153" s="31" t="str">
        <f>IF(A153=" "," ",VLOOKUP($A153,Entries!$A$2:$F$401,4))</f>
        <v>Eales</v>
      </c>
      <c r="E153" s="31" t="str">
        <f>VLOOKUP($A153,Entries!$A$2:$F$401,6)</f>
        <v>Colchester Harriers AC</v>
      </c>
      <c r="F153" s="33" t="str">
        <f>VLOOKUP($A153,Entries!$A$2:$H$401,7)</f>
        <v>c</v>
      </c>
      <c r="G153" s="33" t="str">
        <f>VLOOKUP($A153,Entries!$A$2:$H$401,8)</f>
        <v/>
      </c>
      <c r="H153" s="32"/>
      <c r="I153" s="31"/>
      <c r="J153" s="33"/>
      <c r="K153" s="31"/>
      <c r="L153" s="31"/>
      <c r="M153" s="31"/>
      <c r="N153" s="33"/>
      <c r="O153" s="33"/>
      <c r="P153" s="33"/>
    </row>
    <row r="154" spans="1:16" x14ac:dyDescent="0.25">
      <c r="A154" s="129">
        <v>126</v>
      </c>
      <c r="B154" s="33">
        <f t="shared" ref="B154:B155" si="23">IF(A154=" "," ",IF(A154&lt;=200,A154,A154-200))</f>
        <v>126</v>
      </c>
      <c r="C154" s="31" t="str">
        <f>IF(A154=" "," ",VLOOKUP($A154,Entries!$A$2:$F$401,3))</f>
        <v>Benjamin</v>
      </c>
      <c r="D154" s="31" t="str">
        <f>IF(A154=" "," ",VLOOKUP($A154,Entries!$A$2:$F$401,4))</f>
        <v>Bowker</v>
      </c>
      <c r="E154" s="31" t="str">
        <f>VLOOKUP($A154,Entries!$A$2:$F$401,6)</f>
        <v>Ipswich Harriers</v>
      </c>
      <c r="F154" s="33" t="str">
        <f>VLOOKUP($A154,Entries!$A$2:$H$401,7)</f>
        <v>c</v>
      </c>
      <c r="G154" s="33" t="str">
        <f>VLOOKUP($A154,Entries!$A$2:$H$401,8)</f>
        <v/>
      </c>
      <c r="H154" s="32"/>
      <c r="I154" s="31"/>
      <c r="J154" s="33"/>
      <c r="K154" s="31"/>
      <c r="L154" s="31"/>
      <c r="M154" s="31"/>
      <c r="N154" s="33"/>
      <c r="O154" s="33"/>
      <c r="P154" s="33"/>
    </row>
    <row r="155" spans="1:16" x14ac:dyDescent="0.25">
      <c r="A155" s="129">
        <v>139</v>
      </c>
      <c r="B155" s="33">
        <f t="shared" si="23"/>
        <v>139</v>
      </c>
      <c r="C155" s="31" t="str">
        <f>IF(A155=" "," ",VLOOKUP($A155,Entries!$A$2:$F$401,3))</f>
        <v>Mickey</v>
      </c>
      <c r="D155" s="31" t="str">
        <f>IF(A155=" "," ",VLOOKUP($A155,Entries!$A$2:$F$401,4))</f>
        <v>Ayling</v>
      </c>
      <c r="E155" s="31" t="str">
        <f>VLOOKUP($A155,Entries!$A$2:$F$401,6)</f>
        <v>Saint Edmund Pacers</v>
      </c>
      <c r="F155" s="33" t="str">
        <f>VLOOKUP($A155,Entries!$A$2:$H$401,7)</f>
        <v>c</v>
      </c>
      <c r="G155" s="33"/>
      <c r="H155" s="32"/>
      <c r="I155" s="31"/>
      <c r="J155" s="33"/>
      <c r="K155" s="31"/>
      <c r="L155" s="31"/>
      <c r="M155" s="31"/>
      <c r="N155" s="33"/>
      <c r="O155" s="33"/>
      <c r="P155" s="33"/>
    </row>
    <row r="156" spans="1:16" x14ac:dyDescent="0.25">
      <c r="A156" s="129" t="s">
        <v>25</v>
      </c>
      <c r="B156" s="33" t="str">
        <f t="shared" si="22"/>
        <v xml:space="preserve"> </v>
      </c>
      <c r="C156" s="31" t="str">
        <f>IF(A156=" "," ",VLOOKUP($A156,Entries!$A$2:$F$401,3))</f>
        <v xml:space="preserve"> </v>
      </c>
      <c r="D156" s="31" t="str">
        <f>IF(A156=" "," ",VLOOKUP($A156,Entries!$A$2:$F$401,4))</f>
        <v xml:space="preserve"> </v>
      </c>
      <c r="E156" s="31"/>
      <c r="F156" s="33"/>
      <c r="G156" s="33" t="str">
        <f>VLOOKUP($A156,Entries!$A$2:$H$401,8)</f>
        <v/>
      </c>
      <c r="H156" s="32"/>
      <c r="I156" s="31"/>
      <c r="J156" s="33"/>
      <c r="K156" s="31"/>
      <c r="L156" s="31"/>
      <c r="M156" s="31"/>
      <c r="N156" s="33"/>
      <c r="O156" s="33"/>
      <c r="P156" s="33"/>
    </row>
    <row r="157" spans="1:16" x14ac:dyDescent="0.25">
      <c r="A157" s="129" t="s">
        <v>25</v>
      </c>
      <c r="B157" s="30" t="s">
        <v>1128</v>
      </c>
      <c r="C157" s="31"/>
      <c r="D157" s="31"/>
      <c r="E157" s="31"/>
      <c r="F157" s="33"/>
      <c r="G157" s="33" t="str">
        <f>VLOOKUP($A157,Entries!$A$2:$H$401,8)</f>
        <v/>
      </c>
      <c r="H157" s="32"/>
      <c r="I157" s="31"/>
      <c r="J157" s="33"/>
      <c r="K157" s="31"/>
      <c r="L157" s="31"/>
      <c r="M157" s="31"/>
      <c r="N157" s="33"/>
      <c r="O157" s="33"/>
      <c r="P157" s="33"/>
    </row>
    <row r="158" spans="1:16" x14ac:dyDescent="0.25">
      <c r="A158" s="129">
        <v>5</v>
      </c>
      <c r="B158" s="33">
        <f t="shared" si="16"/>
        <v>5</v>
      </c>
      <c r="C158" s="31" t="str">
        <f>IF(A158=" "," ",VLOOKUP($A158,Entries!$A$2:$F$401,3))</f>
        <v>Nathan</v>
      </c>
      <c r="D158" s="31" t="str">
        <f>IF(A158=" "," ",VLOOKUP($A158,Entries!$A$2:$F$401,4))</f>
        <v>Laud</v>
      </c>
      <c r="E158" s="31" t="str">
        <f>VLOOKUP($A158,Entries!$A$2:$F$401,6)</f>
        <v>Ipswich Harriers</v>
      </c>
      <c r="F158" s="33" t="str">
        <f>VLOOKUP($A158,Entries!$A$2:$H$401,7)</f>
        <v>c</v>
      </c>
      <c r="G158" s="33" t="str">
        <f>VLOOKUP($A158,Entries!$A$2:$H$401,8)</f>
        <v/>
      </c>
      <c r="H158" s="32"/>
      <c r="I158" s="31"/>
      <c r="J158" s="33"/>
      <c r="K158" s="31"/>
      <c r="L158" s="31"/>
      <c r="M158" s="31"/>
      <c r="N158" s="33"/>
      <c r="O158" s="33"/>
      <c r="P158" s="33"/>
    </row>
    <row r="159" spans="1:16" x14ac:dyDescent="0.25">
      <c r="A159" s="129" t="s">
        <v>25</v>
      </c>
      <c r="B159" s="33" t="str">
        <f t="shared" si="16"/>
        <v xml:space="preserve"> </v>
      </c>
      <c r="C159" s="31" t="str">
        <f>IF(A159=" "," ",VLOOKUP($A159,Entries!$A$2:$F$401,3))</f>
        <v xml:space="preserve"> </v>
      </c>
      <c r="D159" s="31" t="str">
        <f>IF(A159=" "," ",VLOOKUP($A159,Entries!$A$2:$F$401,4))</f>
        <v xml:space="preserve"> </v>
      </c>
      <c r="E159" s="31"/>
      <c r="F159" s="33"/>
      <c r="G159" s="33" t="str">
        <f>VLOOKUP($A159,Entries!$A$2:$H$401,8)</f>
        <v/>
      </c>
      <c r="H159" s="32"/>
      <c r="I159" s="31"/>
      <c r="J159" s="33"/>
      <c r="K159" s="31"/>
      <c r="L159" s="31"/>
      <c r="M159" s="31"/>
      <c r="N159" s="33"/>
      <c r="O159" s="33"/>
      <c r="P159" s="33"/>
    </row>
    <row r="160" spans="1:16" x14ac:dyDescent="0.25">
      <c r="B160" s="30" t="s">
        <v>1129</v>
      </c>
      <c r="C160" s="101"/>
      <c r="D160" s="101"/>
      <c r="E160" s="101"/>
      <c r="F160" s="101"/>
      <c r="G160" s="101"/>
      <c r="H160" s="101"/>
      <c r="I160" s="31"/>
      <c r="J160" s="214"/>
      <c r="K160" s="214"/>
      <c r="L160" s="214"/>
      <c r="M160" s="214"/>
      <c r="N160" s="214"/>
      <c r="O160" s="214"/>
    </row>
    <row r="161" spans="1:24" x14ac:dyDescent="0.25">
      <c r="A161" s="129">
        <v>210</v>
      </c>
      <c r="B161" s="33">
        <f t="shared" ref="B161" si="24">IF(A161=" "," ",IF(A161&lt;=200,A161,A161-200))</f>
        <v>10</v>
      </c>
      <c r="C161" s="31" t="str">
        <f>IF(A161=" "," ",VLOOKUP($A161,Entries!$A$2:$F$401,3))</f>
        <v>Freya</v>
      </c>
      <c r="D161" s="31" t="str">
        <f>IF(A161=" "," ",VLOOKUP($A161,Entries!$A$2:$F$401,4))</f>
        <v>Stocking</v>
      </c>
      <c r="E161" s="31" t="str">
        <f>VLOOKUP($A161,Entries!$A$2:$F$401,6)</f>
        <v>Waveney Valley AC</v>
      </c>
      <c r="F161" s="33" t="str">
        <f>VLOOKUP($A161,Entries!$A$2:$H$401,7)</f>
        <v>c</v>
      </c>
      <c r="G161" s="33" t="str">
        <f>VLOOKUP($A161,Entries!$A$2:$H$401,8)</f>
        <v/>
      </c>
      <c r="H161" s="32"/>
      <c r="I161" s="31"/>
      <c r="J161" s="33"/>
      <c r="K161" s="31"/>
      <c r="L161" s="31"/>
      <c r="M161" s="31"/>
      <c r="N161" s="33"/>
      <c r="O161" s="33"/>
      <c r="P161" s="33"/>
    </row>
    <row r="162" spans="1:24" x14ac:dyDescent="0.25">
      <c r="A162" s="129">
        <v>212</v>
      </c>
      <c r="B162" s="33">
        <f t="shared" ref="B162" si="25">IF(A162=" "," ",IF(A162&lt;=200,A162,A162-200))</f>
        <v>12</v>
      </c>
      <c r="C162" s="31" t="str">
        <f>IF(A162=" "," ",VLOOKUP($A162,Entries!$A$2:$F$401,3))</f>
        <v>Imogen</v>
      </c>
      <c r="D162" s="31" t="str">
        <f>IF(A162=" "," ",VLOOKUP($A162,Entries!$A$2:$F$401,4))</f>
        <v>Bucys</v>
      </c>
      <c r="E162" s="31" t="str">
        <f>VLOOKUP($A162,Entries!$A$2:$F$401,6)</f>
        <v>Ipswich Jaffa RC</v>
      </c>
      <c r="F162" s="33" t="str">
        <f>VLOOKUP($A162,Entries!$A$2:$H$401,7)</f>
        <v>c</v>
      </c>
      <c r="G162" s="33" t="str">
        <f>VLOOKUP($A162,Entries!$A$2:$H$401,8)</f>
        <v/>
      </c>
      <c r="H162" s="32"/>
      <c r="I162" s="31"/>
      <c r="J162" s="33"/>
      <c r="K162" s="31"/>
      <c r="L162" s="31"/>
      <c r="M162" s="31"/>
      <c r="N162" s="33"/>
      <c r="O162" s="33"/>
      <c r="P162" s="33"/>
    </row>
    <row r="163" spans="1:24" x14ac:dyDescent="0.25">
      <c r="A163" s="129">
        <v>213</v>
      </c>
      <c r="B163" s="33">
        <f t="shared" ref="B163:B168" si="26">IF(A163=" "," ",IF(A163&lt;=200,A163,A163-200))</f>
        <v>13</v>
      </c>
      <c r="C163" s="31" t="str">
        <f>IF(A163=" "," ",VLOOKUP($A163,Entries!$A$2:$F$401,3))</f>
        <v>Nell</v>
      </c>
      <c r="D163" s="31" t="str">
        <f>IF(A163=" "," ",VLOOKUP($A163,Entries!$A$2:$F$401,4))</f>
        <v>Thomas</v>
      </c>
      <c r="E163" s="31" t="str">
        <f>VLOOKUP($A163,Entries!$A$2:$F$401,6)</f>
        <v>Saint Edmund Pacers</v>
      </c>
      <c r="F163" s="33" t="str">
        <f>VLOOKUP($A163,Entries!$A$2:$H$401,7)</f>
        <v>c</v>
      </c>
      <c r="G163" s="33" t="str">
        <f>VLOOKUP($A163,Entries!$A$2:$H$401,8)</f>
        <v/>
      </c>
      <c r="H163" s="32"/>
      <c r="I163" s="31"/>
      <c r="J163" s="33"/>
      <c r="K163" s="31"/>
      <c r="L163" s="31"/>
      <c r="M163" s="31"/>
      <c r="N163" s="33"/>
      <c r="O163" s="33"/>
      <c r="P163" s="33"/>
    </row>
    <row r="164" spans="1:24" x14ac:dyDescent="0.25">
      <c r="A164" s="129">
        <v>214</v>
      </c>
      <c r="B164" s="33">
        <f t="shared" si="26"/>
        <v>14</v>
      </c>
      <c r="C164" s="31" t="str">
        <f>IF(A164=" "," ",VLOOKUP($A164,Entries!$A$2:$F$401,3))</f>
        <v>Daisy</v>
      </c>
      <c r="D164" s="31" t="str">
        <f>IF(A164=" "," ",VLOOKUP($A164,Entries!$A$2:$F$401,4))</f>
        <v>Mullett</v>
      </c>
      <c r="E164" s="31" t="str">
        <f>VLOOKUP($A164,Entries!$A$2:$F$401,6)</f>
        <v>Ipswich Harriers</v>
      </c>
      <c r="F164" s="33" t="str">
        <f>VLOOKUP($A164,Entries!$A$2:$H$401,7)</f>
        <v>c</v>
      </c>
      <c r="G164" s="33" t="str">
        <f>VLOOKUP($A164,Entries!$A$2:$H$401,8)</f>
        <v/>
      </c>
      <c r="H164" s="32"/>
      <c r="I164" s="31"/>
      <c r="J164" s="33"/>
      <c r="K164" s="31"/>
      <c r="L164" s="101"/>
      <c r="M164" s="31"/>
      <c r="N164" s="33"/>
      <c r="O164" s="33"/>
      <c r="P164" s="33"/>
    </row>
    <row r="165" spans="1:24" x14ac:dyDescent="0.25">
      <c r="A165" s="129">
        <v>215</v>
      </c>
      <c r="B165" s="33">
        <f t="shared" si="26"/>
        <v>15</v>
      </c>
      <c r="C165" s="31" t="str">
        <f>IF(A165=" "," ",VLOOKUP($A165,Entries!$A$2:$F$401,3))</f>
        <v>Isobel</v>
      </c>
      <c r="D165" s="31" t="str">
        <f>IF(A165=" "," ",VLOOKUP($A165,Entries!$A$2:$F$401,4))</f>
        <v>Mahony</v>
      </c>
      <c r="E165" s="31" t="str">
        <f>VLOOKUP($A165,Entries!$A$2:$F$401,6)</f>
        <v>West Suffolk AC</v>
      </c>
      <c r="F165" s="33" t="str">
        <f>VLOOKUP($A165,Entries!$A$2:$H$401,7)</f>
        <v>c</v>
      </c>
      <c r="G165" s="33" t="str">
        <f>VLOOKUP($A165,Entries!$A$2:$H$401,8)</f>
        <v>s</v>
      </c>
      <c r="H165" s="32"/>
      <c r="I165" s="31"/>
      <c r="J165" s="33"/>
      <c r="K165" s="31"/>
      <c r="L165" s="31"/>
      <c r="M165" s="31"/>
      <c r="N165" s="33"/>
      <c r="O165" s="33"/>
      <c r="P165" s="7"/>
    </row>
    <row r="166" spans="1:24" x14ac:dyDescent="0.25">
      <c r="A166" s="129">
        <v>220</v>
      </c>
      <c r="B166" s="33">
        <f t="shared" si="26"/>
        <v>20</v>
      </c>
      <c r="C166" s="31" t="str">
        <f>IF(A166=" "," ",VLOOKUP($A166,Entries!$A$2:$F$401,3))</f>
        <v>Isobel</v>
      </c>
      <c r="D166" s="31" t="str">
        <f>IF(A166=" "," ",VLOOKUP($A166,Entries!$A$2:$F$401,4))</f>
        <v>Grosett</v>
      </c>
      <c r="E166" s="31" t="str">
        <f>VLOOKUP($A166,Entries!$A$2:$F$401,6)</f>
        <v>Ipswich Jaffa RC</v>
      </c>
      <c r="F166" s="33" t="str">
        <f>VLOOKUP($A166,Entries!$A$2:$H$401,7)</f>
        <v>c</v>
      </c>
      <c r="G166" s="33" t="str">
        <f>VLOOKUP($A166,Entries!$A$2:$H$401,8)</f>
        <v/>
      </c>
      <c r="H166" s="32"/>
      <c r="I166" s="31"/>
      <c r="J166" s="33"/>
      <c r="K166" s="31"/>
      <c r="L166" s="31"/>
      <c r="M166" s="31"/>
      <c r="N166" s="33"/>
      <c r="O166" s="33"/>
      <c r="P166" s="33"/>
    </row>
    <row r="167" spans="1:24" x14ac:dyDescent="0.25">
      <c r="A167" s="129">
        <v>227</v>
      </c>
      <c r="B167" s="33">
        <f t="shared" si="26"/>
        <v>27</v>
      </c>
      <c r="C167" s="31" t="str">
        <f>IF(A167=" "," ",VLOOKUP($A167,Entries!$A$2:$F$401,3))</f>
        <v>Lucy</v>
      </c>
      <c r="D167" s="31" t="str">
        <f>IF(A167=" "," ",VLOOKUP($A167,Entries!$A$2:$F$401,4))</f>
        <v>Mansell</v>
      </c>
      <c r="E167" s="31" t="str">
        <f>VLOOKUP($A167,Entries!$A$2:$F$401,6)</f>
        <v>Waveney Valley AC</v>
      </c>
      <c r="F167" s="33" t="str">
        <f>VLOOKUP($A167,Entries!$A$2:$H$401,7)</f>
        <v>c</v>
      </c>
      <c r="G167" s="33" t="str">
        <f>VLOOKUP($A167,Entries!$A$2:$H$401,8)</f>
        <v/>
      </c>
      <c r="H167" s="32"/>
      <c r="I167" s="31"/>
      <c r="J167" s="33"/>
      <c r="K167" s="31"/>
      <c r="L167" s="31"/>
      <c r="M167" s="31"/>
      <c r="N167" s="33"/>
      <c r="O167" s="33"/>
    </row>
    <row r="168" spans="1:24" x14ac:dyDescent="0.25">
      <c r="A168" s="129">
        <v>229</v>
      </c>
      <c r="B168" s="33">
        <f t="shared" si="26"/>
        <v>29</v>
      </c>
      <c r="C168" s="31" t="str">
        <f>IF(A168=" "," ",VLOOKUP($A168,Entries!$A$2:$F$401,3))</f>
        <v>Ella</v>
      </c>
      <c r="D168" s="31" t="str">
        <f>IF(A168=" "," ",VLOOKUP($A168,Entries!$A$2:$F$401,4))</f>
        <v>Hubble</v>
      </c>
      <c r="E168" s="31" t="str">
        <f>VLOOKUP($A168,Entries!$A$2:$F$401,6)</f>
        <v>Unattached</v>
      </c>
      <c r="F168" s="33" t="str">
        <f>VLOOKUP($A168,Entries!$A$2:$H$401,7)</f>
        <v>c</v>
      </c>
      <c r="G168" s="33" t="str">
        <f>VLOOKUP($A168,Entries!$A$2:$H$401,8)</f>
        <v/>
      </c>
      <c r="H168" s="32"/>
      <c r="I168" s="31"/>
      <c r="K168" s="31"/>
      <c r="L168" s="31"/>
      <c r="M168" s="31"/>
      <c r="N168" s="33"/>
      <c r="O168" s="33"/>
      <c r="P168" s="33"/>
    </row>
    <row r="169" spans="1:24" x14ac:dyDescent="0.25">
      <c r="A169" s="129" t="s">
        <v>25</v>
      </c>
      <c r="B169" s="33"/>
      <c r="C169" s="31" t="str">
        <f>IF(A169=" "," ",VLOOKUP($A169,Entries!$A$2:$F$401,3))</f>
        <v xml:space="preserve"> </v>
      </c>
      <c r="D169" s="31" t="str">
        <f>IF(A169=" "," ",VLOOKUP($A169,Entries!$A$2:$F$401,4))</f>
        <v xml:space="preserve"> </v>
      </c>
      <c r="E169" s="31"/>
      <c r="F169" s="33"/>
      <c r="G169" s="33" t="str">
        <f>VLOOKUP($A169,Entries!$A$2:$H$401,8)</f>
        <v/>
      </c>
      <c r="H169" s="32"/>
      <c r="I169" s="31"/>
      <c r="J169" s="33"/>
      <c r="K169" s="31"/>
      <c r="L169" s="31"/>
      <c r="M169" s="31"/>
      <c r="N169" s="33"/>
      <c r="O169" s="33"/>
      <c r="P169" s="33"/>
    </row>
    <row r="170" spans="1:24" x14ac:dyDescent="0.25">
      <c r="A170" s="129" t="s">
        <v>25</v>
      </c>
      <c r="B170" s="30" t="s">
        <v>1130</v>
      </c>
      <c r="C170" s="31"/>
      <c r="D170" s="31"/>
      <c r="E170" s="31"/>
      <c r="F170" s="33"/>
      <c r="G170" s="33" t="str">
        <f>VLOOKUP($A170,Entries!$A$2:$H$401,8)</f>
        <v/>
      </c>
      <c r="H170" s="32"/>
      <c r="I170" s="31"/>
      <c r="J170" s="33"/>
      <c r="K170" s="31"/>
      <c r="L170" s="31"/>
      <c r="M170" s="31"/>
      <c r="N170" s="33"/>
      <c r="O170" s="33"/>
      <c r="P170" s="33"/>
    </row>
    <row r="171" spans="1:24" x14ac:dyDescent="0.25">
      <c r="A171" s="129" t="s">
        <v>25</v>
      </c>
      <c r="B171" s="33" t="str">
        <f>IF(A171=" "," ",IF(A171&lt;=200,A171,A171-200))</f>
        <v xml:space="preserve"> </v>
      </c>
      <c r="C171" s="31" t="str">
        <f>IF(A171=" "," ",VLOOKUP($A171,Entries!$A$2:$F$401,3))</f>
        <v xml:space="preserve"> </v>
      </c>
      <c r="D171" s="31" t="str">
        <f>IF(A171=" "," ",VLOOKUP($A171,Entries!$A$2:$F$401,4))</f>
        <v xml:space="preserve"> </v>
      </c>
      <c r="E171" s="31"/>
      <c r="F171" s="33"/>
      <c r="G171" s="33" t="str">
        <f>VLOOKUP($A171,Entries!$A$2:$H$401,8)</f>
        <v/>
      </c>
      <c r="I171" s="31"/>
      <c r="J171" s="33"/>
      <c r="K171" s="31"/>
      <c r="L171" s="101"/>
      <c r="M171" s="31"/>
      <c r="N171" s="33"/>
      <c r="O171" s="33"/>
      <c r="P171" s="33"/>
    </row>
    <row r="172" spans="1:24" x14ac:dyDescent="0.25">
      <c r="A172" s="129" t="s">
        <v>25</v>
      </c>
      <c r="B172" s="30" t="s">
        <v>1131</v>
      </c>
      <c r="C172" s="31"/>
      <c r="D172" s="31"/>
      <c r="E172" s="31"/>
      <c r="F172" s="33"/>
      <c r="G172" s="33" t="str">
        <f>VLOOKUP($A172,Entries!$A$2:$H$401,8)</f>
        <v/>
      </c>
      <c r="H172" s="32"/>
      <c r="I172" s="31"/>
      <c r="J172" s="33"/>
      <c r="K172" s="31"/>
      <c r="L172" s="31"/>
      <c r="M172" s="31"/>
      <c r="N172" s="33"/>
      <c r="O172" s="33"/>
      <c r="P172" s="33"/>
    </row>
    <row r="173" spans="1:24" x14ac:dyDescent="0.25">
      <c r="A173" s="129">
        <v>275</v>
      </c>
      <c r="B173" s="33">
        <f>IF(A173=" "," ",IF(A173&lt;=200,A173,A173-200))</f>
        <v>75</v>
      </c>
      <c r="C173" s="31" t="str">
        <f>IF(A173=" "," ",VLOOKUP($A173,Entries!$A$2:$F$401,3))</f>
        <v>Annabel</v>
      </c>
      <c r="D173" s="31" t="str">
        <f>IF(A173=" "," ",VLOOKUP($A173,Entries!$A$2:$F$401,4))</f>
        <v>Smith</v>
      </c>
      <c r="E173" s="31" t="str">
        <f>VLOOKUP($A173,Entries!$A$2:$F$401,6)</f>
        <v>Ipswich Harriers</v>
      </c>
      <c r="F173" s="33" t="str">
        <f>VLOOKUP($A173,Entries!$A$2:$H$401,7)</f>
        <v>c</v>
      </c>
      <c r="G173" s="33" t="str">
        <f>VLOOKUP($A173,Entries!$A$2:$H$401,8)</f>
        <v>s</v>
      </c>
      <c r="H173" s="32"/>
      <c r="I173" s="31"/>
      <c r="J173" s="33"/>
      <c r="K173" s="31"/>
      <c r="L173" s="31"/>
      <c r="M173" s="31"/>
      <c r="N173" s="33"/>
      <c r="O173" s="33"/>
      <c r="P173" s="33"/>
    </row>
    <row r="174" spans="1:24" x14ac:dyDescent="0.25">
      <c r="A174" s="129">
        <v>288</v>
      </c>
      <c r="B174" s="33">
        <f>IF(A174=" "," ",IF(A174&lt;=200,A174,A174-200))</f>
        <v>88</v>
      </c>
      <c r="C174" s="31" t="str">
        <f>IF(A174=" "," ",VLOOKUP($A174,Entries!$A$2:$F$401,3))</f>
        <v>Elisa</v>
      </c>
      <c r="D174" s="31" t="str">
        <f>IF(A174=" "," ",VLOOKUP($A174,Entries!$A$2:$F$401,4))</f>
        <v>Rossmann</v>
      </c>
      <c r="E174" s="31" t="s">
        <v>1198</v>
      </c>
      <c r="F174" s="33" t="str">
        <f>VLOOKUP($A174,Entries!$A$2:$H$401,7)</f>
        <v>c</v>
      </c>
      <c r="G174" s="33" t="str">
        <f>VLOOKUP($A174,Entries!$A$2:$H$401,8)</f>
        <v>s</v>
      </c>
      <c r="I174" s="31"/>
      <c r="J174" s="33"/>
      <c r="K174" s="31"/>
      <c r="L174" s="31"/>
      <c r="M174" s="31"/>
      <c r="N174" s="33"/>
      <c r="O174" s="33"/>
      <c r="P174" s="33"/>
    </row>
    <row r="175" spans="1:24" x14ac:dyDescent="0.25">
      <c r="A175" s="129">
        <v>295</v>
      </c>
      <c r="B175" s="33">
        <f t="shared" ref="B175:B178" si="27">IF(A175=" "," ",IF(A175&lt;=200,A175,A175-200))</f>
        <v>95</v>
      </c>
      <c r="C175" s="31" t="str">
        <f>IF(A175=" "," ",VLOOKUP($A175,Entries!$A$2:$F$401,3))</f>
        <v>Jess</v>
      </c>
      <c r="D175" s="31" t="str">
        <f>IF(A175=" "," ",VLOOKUP($A175,Entries!$A$2:$F$401,4))</f>
        <v>Lamprell</v>
      </c>
      <c r="E175" s="31" t="s">
        <v>673</v>
      </c>
      <c r="F175" s="33" t="str">
        <f>VLOOKUP($A175,Entries!$A$2:$H$401,7)</f>
        <v>c</v>
      </c>
      <c r="G175" s="33" t="str">
        <f>VLOOKUP($A175,Entries!$A$2:$H$401,8)</f>
        <v>s</v>
      </c>
      <c r="H175" s="32"/>
      <c r="I175" s="31"/>
      <c r="K175" s="31"/>
      <c r="L175" s="31"/>
      <c r="M175" s="31"/>
      <c r="N175" s="33"/>
      <c r="O175" s="33"/>
      <c r="P175" s="33"/>
    </row>
    <row r="176" spans="1:24" x14ac:dyDescent="0.25">
      <c r="A176" s="129" t="s">
        <v>25</v>
      </c>
      <c r="B176" s="33" t="str">
        <f t="shared" si="27"/>
        <v xml:space="preserve"> </v>
      </c>
      <c r="C176" s="31" t="str">
        <f>IF(A176=" "," ",VLOOKUP($A176,Entries!$A$2:$F$401,3))</f>
        <v xml:space="preserve"> </v>
      </c>
      <c r="D176" s="31" t="str">
        <f>IF(A176=" "," ",VLOOKUP($A176,Entries!$A$2:$F$401,4))</f>
        <v xml:space="preserve"> </v>
      </c>
      <c r="E176" s="31"/>
      <c r="F176" s="33"/>
      <c r="G176" s="33" t="str">
        <f>VLOOKUP($A176,Entries!$A$2:$H$401,8)</f>
        <v/>
      </c>
      <c r="H176" s="32"/>
      <c r="I176" s="31"/>
      <c r="J176" s="33"/>
      <c r="K176" s="31"/>
      <c r="L176" s="31"/>
      <c r="M176" s="31"/>
      <c r="N176" s="33"/>
      <c r="O176" s="33"/>
      <c r="P176" s="33"/>
      <c r="S176" s="119"/>
      <c r="W176" s="33"/>
      <c r="X176" s="33"/>
    </row>
    <row r="177" spans="1:24" x14ac:dyDescent="0.25">
      <c r="A177" s="129" t="s">
        <v>25</v>
      </c>
      <c r="B177" s="30" t="s">
        <v>1132</v>
      </c>
      <c r="C177" s="31"/>
      <c r="D177" s="31"/>
      <c r="E177" s="31"/>
      <c r="F177" s="33"/>
      <c r="G177" s="33" t="str">
        <f>VLOOKUP($A177,Entries!$A$2:$H$401,8)</f>
        <v/>
      </c>
      <c r="H177" s="32"/>
      <c r="I177" s="31"/>
      <c r="J177" s="33"/>
      <c r="K177" s="31"/>
      <c r="L177" s="31"/>
      <c r="M177" s="31"/>
      <c r="N177" s="33"/>
      <c r="O177" s="33"/>
      <c r="P177" s="33"/>
      <c r="S177" s="33"/>
      <c r="T177" s="31"/>
      <c r="U177" s="31"/>
      <c r="V177" s="31"/>
      <c r="W177" s="33"/>
      <c r="X177" s="33"/>
    </row>
    <row r="178" spans="1:24" x14ac:dyDescent="0.25">
      <c r="A178" s="129">
        <v>307</v>
      </c>
      <c r="B178" s="33">
        <f t="shared" si="27"/>
        <v>107</v>
      </c>
      <c r="C178" s="31" t="str">
        <f>IF(A178=" "," ",VLOOKUP($A178,Entries!$A$2:$F$401,3))</f>
        <v>Agatha</v>
      </c>
      <c r="D178" s="31" t="str">
        <f>IF(A178=" "," ",VLOOKUP($A178,Entries!$A$2:$F$401,4))</f>
        <v>Gouldby</v>
      </c>
      <c r="E178" s="31" t="str">
        <f>VLOOKUP($A178,Entries!$A$2:$F$401,6)</f>
        <v>Waveney Valley AC</v>
      </c>
      <c r="F178" s="33" t="str">
        <f>VLOOKUP($A178,Entries!$A$2:$H$401,7)</f>
        <v>c</v>
      </c>
      <c r="G178" s="33" t="str">
        <f>VLOOKUP($A178,Entries!$A$2:$H$401,8)</f>
        <v>s</v>
      </c>
      <c r="H178" s="32"/>
      <c r="I178" s="31"/>
      <c r="J178" s="33"/>
      <c r="K178" s="31"/>
      <c r="L178" s="31"/>
      <c r="M178" s="31"/>
      <c r="N178" s="33"/>
      <c r="O178" s="33"/>
      <c r="P178" s="33"/>
      <c r="S178" s="33"/>
      <c r="T178" s="31"/>
      <c r="U178" s="31"/>
      <c r="V178" s="31"/>
      <c r="W178" s="33"/>
      <c r="X178" s="33"/>
    </row>
    <row r="179" spans="1:24" x14ac:dyDescent="0.25">
      <c r="B179" s="33"/>
      <c r="C179" s="31"/>
      <c r="D179" s="31"/>
      <c r="E179" s="31"/>
      <c r="F179" s="33"/>
      <c r="G179" s="33"/>
      <c r="H179" s="32"/>
      <c r="I179" s="31"/>
      <c r="J179" s="33"/>
      <c r="K179" s="31"/>
      <c r="L179" s="31"/>
      <c r="M179" s="31"/>
      <c r="N179" s="33"/>
      <c r="O179" s="33"/>
      <c r="P179" s="33"/>
      <c r="S179" s="33"/>
      <c r="T179" s="31"/>
      <c r="U179" s="31"/>
      <c r="V179" s="31"/>
      <c r="W179" s="33"/>
      <c r="X179" s="33"/>
    </row>
    <row r="180" spans="1:24" x14ac:dyDescent="0.25">
      <c r="B180" s="33"/>
      <c r="C180" s="31"/>
      <c r="D180" s="31"/>
      <c r="E180" s="31"/>
      <c r="F180" s="33"/>
      <c r="G180" s="33"/>
      <c r="H180" s="32"/>
      <c r="I180" s="31"/>
      <c r="J180" s="33"/>
      <c r="K180" s="31"/>
      <c r="L180" s="31"/>
      <c r="M180" s="31"/>
      <c r="N180" s="33"/>
      <c r="O180" s="33"/>
      <c r="P180" s="33"/>
      <c r="S180" s="33"/>
      <c r="T180" s="31"/>
      <c r="U180" s="31"/>
      <c r="V180" s="31"/>
      <c r="W180" s="33"/>
      <c r="X180" s="33"/>
    </row>
    <row r="181" spans="1:24" x14ac:dyDescent="0.25">
      <c r="B181" s="33"/>
      <c r="C181" s="31"/>
      <c r="D181" s="31"/>
      <c r="E181" s="31"/>
      <c r="F181" s="33"/>
      <c r="G181" s="33"/>
      <c r="H181" s="32"/>
      <c r="I181" s="31"/>
      <c r="J181" s="33"/>
      <c r="K181" s="31"/>
      <c r="L181" s="31"/>
      <c r="M181" s="31"/>
      <c r="N181" s="33"/>
      <c r="O181" s="33"/>
      <c r="P181" s="33"/>
      <c r="S181" s="33"/>
      <c r="T181" s="31"/>
      <c r="U181" s="31"/>
      <c r="V181" s="31"/>
      <c r="W181" s="33"/>
      <c r="X181" s="33"/>
    </row>
    <row r="182" spans="1:24" x14ac:dyDescent="0.25">
      <c r="B182" s="33"/>
      <c r="C182" s="31"/>
      <c r="D182" s="31"/>
      <c r="E182" s="31"/>
      <c r="F182" s="33"/>
      <c r="G182" s="33"/>
      <c r="H182" s="32"/>
      <c r="I182" s="31"/>
      <c r="J182" s="33"/>
      <c r="K182" s="31"/>
      <c r="L182" s="31"/>
      <c r="M182" s="31"/>
      <c r="N182" s="33"/>
      <c r="O182" s="33"/>
      <c r="P182" s="33"/>
      <c r="S182" s="33"/>
      <c r="T182" s="31"/>
      <c r="U182" s="31"/>
      <c r="V182" s="31"/>
      <c r="W182" s="33"/>
      <c r="X182" s="33"/>
    </row>
    <row r="183" spans="1:24" x14ac:dyDescent="0.25">
      <c r="B183" s="212">
        <v>11</v>
      </c>
      <c r="C183" s="212"/>
      <c r="D183" s="212"/>
      <c r="E183" s="212"/>
      <c r="F183" s="212"/>
      <c r="G183" s="212"/>
      <c r="H183" s="32"/>
      <c r="I183" s="31"/>
      <c r="J183" s="33"/>
      <c r="K183" s="31"/>
      <c r="L183" s="31"/>
      <c r="M183" s="31"/>
      <c r="N183" s="33"/>
      <c r="O183" s="33"/>
      <c r="P183" s="33"/>
      <c r="S183" s="33"/>
      <c r="T183" s="31"/>
      <c r="U183" s="31"/>
      <c r="V183" s="31"/>
      <c r="W183" s="33"/>
      <c r="X183" s="33"/>
    </row>
    <row r="184" spans="1:24" x14ac:dyDescent="0.25">
      <c r="A184" s="129" t="s">
        <v>25</v>
      </c>
      <c r="B184" s="30" t="s">
        <v>1133</v>
      </c>
      <c r="C184" s="31"/>
      <c r="D184" s="31"/>
      <c r="E184" s="31"/>
      <c r="F184" s="33"/>
      <c r="G184" s="33" t="str">
        <f>VLOOKUP($A184,Entries!$A$2:$H$401,8)</f>
        <v/>
      </c>
      <c r="H184" s="32"/>
      <c r="I184" s="31"/>
      <c r="J184" s="33"/>
      <c r="K184" s="31"/>
      <c r="L184" s="31"/>
      <c r="M184" s="31"/>
      <c r="N184" s="33"/>
      <c r="O184" s="33"/>
      <c r="P184" s="33"/>
      <c r="S184" s="33"/>
      <c r="T184" s="31"/>
      <c r="U184" s="31"/>
      <c r="V184" s="31"/>
      <c r="W184" s="33"/>
      <c r="X184" s="33"/>
    </row>
    <row r="185" spans="1:24" x14ac:dyDescent="0.25">
      <c r="A185" s="129">
        <v>203</v>
      </c>
      <c r="B185" s="33">
        <f t="shared" ref="B185:B186" si="28">IF(A185=" "," ",IF(A185&lt;=200,A185,A185-200))</f>
        <v>3</v>
      </c>
      <c r="C185" s="31" t="str">
        <f>IF(A185=" "," ",VLOOKUP($A185,Entries!$A$2:$F$401,3))</f>
        <v>Holly</v>
      </c>
      <c r="D185" s="31" t="str">
        <f>IF(A185=" "," ",VLOOKUP($A185,Entries!$A$2:$F$401,4))</f>
        <v>Scott</v>
      </c>
      <c r="E185" s="31" t="str">
        <f>VLOOKUP($A185,Entries!$A$2:$F$401,6)</f>
        <v>Ipswich Harriers</v>
      </c>
      <c r="F185" s="33" t="str">
        <f>VLOOKUP($A185,Entries!$A$2:$H$401,7)</f>
        <v>c</v>
      </c>
      <c r="G185" s="33" t="str">
        <f>VLOOKUP($A185,Entries!$A$2:$H$401,8)</f>
        <v/>
      </c>
      <c r="I185" s="31"/>
      <c r="J185" s="33"/>
      <c r="K185" s="31"/>
      <c r="L185" s="31"/>
      <c r="M185" s="31"/>
      <c r="N185" s="33"/>
      <c r="O185" s="33"/>
      <c r="P185" s="33"/>
      <c r="S185" s="30"/>
      <c r="T185" s="31"/>
      <c r="U185" s="31"/>
      <c r="V185" s="31"/>
      <c r="W185" s="33"/>
      <c r="X185" s="33"/>
    </row>
    <row r="186" spans="1:24" x14ac:dyDescent="0.25">
      <c r="A186" s="129">
        <v>205</v>
      </c>
      <c r="B186" s="33">
        <f t="shared" si="28"/>
        <v>5</v>
      </c>
      <c r="C186" s="31" t="str">
        <f>IF(A186=" "," ",VLOOKUP($A186,Entries!$A$2:$F$401,3))</f>
        <v>Emily</v>
      </c>
      <c r="D186" s="31" t="str">
        <f>IF(A186=" "," ",VLOOKUP($A186,Entries!$A$2:$F$401,4))</f>
        <v>Lambert</v>
      </c>
      <c r="E186" s="31" t="str">
        <f>VLOOKUP($A186,Entries!$A$2:$F$401,6)</f>
        <v>Ipswich Harriers</v>
      </c>
      <c r="F186" s="33" t="str">
        <f>VLOOKUP($A186,Entries!$A$2:$H$401,7)</f>
        <v>c</v>
      </c>
      <c r="G186" s="33" t="str">
        <f>VLOOKUP($A186,Entries!$A$2:$H$401,8)</f>
        <v/>
      </c>
      <c r="H186" s="32"/>
      <c r="I186" s="31"/>
      <c r="J186" s="33"/>
      <c r="K186" s="31"/>
      <c r="L186" s="31"/>
      <c r="M186" s="31"/>
      <c r="N186" s="33"/>
      <c r="O186" s="33"/>
      <c r="P186" s="33"/>
      <c r="S186" s="33"/>
      <c r="T186" s="31"/>
      <c r="U186" s="31"/>
      <c r="V186" s="31"/>
      <c r="W186" s="33"/>
      <c r="X186" s="33"/>
    </row>
    <row r="187" spans="1:24" x14ac:dyDescent="0.25">
      <c r="A187" s="129">
        <v>206</v>
      </c>
      <c r="B187" s="33">
        <f>IF(A187=" "," ",IF(A187&lt;=200,A187,A187-200))</f>
        <v>6</v>
      </c>
      <c r="C187" s="31" t="str">
        <f>IF(A187=" "," ",VLOOKUP($A187,Entries!$A$2:$F$401,3))</f>
        <v>Louise</v>
      </c>
      <c r="D187" s="31" t="str">
        <f>IF(A187=" "," ",VLOOKUP($A187,Entries!$A$2:$F$401,4))</f>
        <v>Brydon</v>
      </c>
      <c r="E187" s="31" t="str">
        <f>VLOOKUP($A187,Entries!$A$2:$F$401,6)</f>
        <v>Ipswich Harriers</v>
      </c>
      <c r="F187" s="33" t="str">
        <f>VLOOKUP($A187,Entries!$A$2:$H$401,7)</f>
        <v>c</v>
      </c>
      <c r="G187" s="33" t="str">
        <f>VLOOKUP($A187,Entries!$A$2:$H$401,8)</f>
        <v/>
      </c>
      <c r="I187" s="31"/>
      <c r="J187" s="30"/>
      <c r="K187" s="31"/>
      <c r="L187" s="31"/>
      <c r="M187" s="31"/>
      <c r="N187" s="33"/>
      <c r="O187" s="33"/>
      <c r="P187" s="33"/>
      <c r="R187" t="s">
        <v>25</v>
      </c>
      <c r="S187" s="33" t="str">
        <f>IF(R187=" "," ",IF(R187&lt;=200,R187,R187-200))</f>
        <v xml:space="preserve"> </v>
      </c>
      <c r="T187" s="31" t="str">
        <f>IF(R187=" "," ",VLOOKUP($A187,Entries!$A$2:$F$401,3))</f>
        <v xml:space="preserve"> </v>
      </c>
      <c r="U187" s="31" t="str">
        <f>IF(R187=" "," ",VLOOKUP($A187,Entries!$A$2:$F$401,4))</f>
        <v xml:space="preserve"> </v>
      </c>
      <c r="V187" s="31" t="str">
        <f>VLOOKUP($A187,Entries!$A$2:$F$401,6)</f>
        <v>Ipswich Harriers</v>
      </c>
      <c r="W187" s="33" t="str">
        <f>VLOOKUP($A187,Entries!$A$2:$H$401,7)</f>
        <v>c</v>
      </c>
      <c r="X187" s="33" t="str">
        <f>VLOOKUP($A187,Entries!$A$2:$H$401,8)</f>
        <v/>
      </c>
    </row>
    <row r="188" spans="1:24" x14ac:dyDescent="0.25">
      <c r="A188" s="129">
        <v>207</v>
      </c>
      <c r="B188" s="33">
        <f>IF(A188=" "," ",IF(A188&lt;=200,A188,A188-200))</f>
        <v>7</v>
      </c>
      <c r="C188" s="31" t="str">
        <f>IF(A188=" "," ",VLOOKUP($A188,Entries!$A$2:$F$401,3))</f>
        <v>Elizabeth</v>
      </c>
      <c r="D188" s="31" t="str">
        <f>IF(A188=" "," ",VLOOKUP($A188,Entries!$A$2:$F$401,4))</f>
        <v>Welbourn</v>
      </c>
      <c r="E188" s="31" t="str">
        <f>VLOOKUP($A188,Entries!$A$2:$F$401,6)</f>
        <v>Ipswich Harriers</v>
      </c>
      <c r="F188" s="33" t="str">
        <f>VLOOKUP($A188,Entries!$A$2:$H$401,7)</f>
        <v>c</v>
      </c>
      <c r="G188" s="33" t="str">
        <f>VLOOKUP($A188,Entries!$A$2:$H$401,8)</f>
        <v/>
      </c>
      <c r="H188" s="32"/>
      <c r="I188" s="31"/>
      <c r="J188" s="33"/>
      <c r="K188" s="31"/>
      <c r="L188" s="31"/>
      <c r="M188" s="31"/>
      <c r="N188" s="33"/>
      <c r="O188" s="33"/>
      <c r="P188" s="33"/>
      <c r="S188" s="33"/>
      <c r="T188" s="31"/>
      <c r="U188" s="31"/>
      <c r="V188" s="31"/>
      <c r="W188" s="33"/>
      <c r="X188" s="33"/>
    </row>
    <row r="189" spans="1:24" x14ac:dyDescent="0.25">
      <c r="A189" s="129">
        <v>209</v>
      </c>
      <c r="B189" s="33">
        <f>IF(A189=" "," ",IF(A189&lt;=200,A189,A189-200))</f>
        <v>9</v>
      </c>
      <c r="C189" s="31" t="str">
        <f>IF(A189=" "," ",VLOOKUP($A189,Entries!$A$2:$F$401,3))</f>
        <v>Chantelle</v>
      </c>
      <c r="D189" s="31" t="str">
        <f>IF(A189=" "," ",VLOOKUP($A189,Entries!$A$2:$F$401,4))</f>
        <v>Kilpatrick</v>
      </c>
      <c r="E189" s="31" t="str">
        <f>VLOOKUP($A189,Entries!$A$2:$F$401,6)</f>
        <v>Ipswich Harriers</v>
      </c>
      <c r="F189" s="33" t="str">
        <f>VLOOKUP($A189,Entries!$A$2:$H$401,7)</f>
        <v>c</v>
      </c>
      <c r="G189" s="33" t="str">
        <f>VLOOKUP($A189,Entries!$A$2:$H$401,8)</f>
        <v/>
      </c>
      <c r="H189" s="32"/>
      <c r="I189" s="31"/>
      <c r="J189" s="33"/>
      <c r="K189" s="31"/>
      <c r="L189" s="101"/>
      <c r="M189" s="31"/>
      <c r="N189" s="33"/>
      <c r="O189" s="33"/>
      <c r="P189" s="33"/>
      <c r="S189" s="33"/>
      <c r="T189" s="31"/>
      <c r="U189" s="31"/>
      <c r="V189" s="31"/>
      <c r="W189" s="33"/>
      <c r="X189" s="33"/>
    </row>
    <row r="190" spans="1:24" x14ac:dyDescent="0.25">
      <c r="A190" s="129" t="s">
        <v>25</v>
      </c>
      <c r="B190" s="33" t="str">
        <f>IF(A190=" "," ",IF(A190&lt;=200,A190,A190-200))</f>
        <v xml:space="preserve"> </v>
      </c>
      <c r="C190" s="31" t="str">
        <f>IF(A190=" "," ",VLOOKUP($A190,Entries!$A$2:$F$401,3))</f>
        <v xml:space="preserve"> </v>
      </c>
      <c r="D190" s="31" t="str">
        <f>IF(A190=" "," ",VLOOKUP($A190,Entries!$A$2:$F$401,4))</f>
        <v xml:space="preserve"> </v>
      </c>
      <c r="E190" s="31"/>
      <c r="F190" s="33"/>
      <c r="G190" s="33" t="str">
        <f>VLOOKUP($A190,Entries!$A$2:$H$401,8)</f>
        <v/>
      </c>
      <c r="H190" s="32"/>
      <c r="I190" s="31"/>
      <c r="J190" s="33"/>
      <c r="K190" s="31"/>
      <c r="L190" s="31"/>
      <c r="M190" s="31"/>
      <c r="N190" s="33"/>
      <c r="O190" s="33"/>
      <c r="P190" s="33"/>
      <c r="S190" s="30"/>
      <c r="T190" s="31"/>
      <c r="U190" s="31"/>
      <c r="V190" s="31"/>
      <c r="W190" s="33"/>
      <c r="X190" s="33"/>
    </row>
    <row r="191" spans="1:24" x14ac:dyDescent="0.25">
      <c r="A191" s="129" t="s">
        <v>25</v>
      </c>
      <c r="B191" s="30" t="s">
        <v>1134</v>
      </c>
      <c r="C191" s="31"/>
      <c r="D191" s="31"/>
      <c r="E191" s="31"/>
      <c r="F191" s="33"/>
      <c r="G191" s="33" t="str">
        <f>VLOOKUP($A191,Entries!$A$2:$H$401,8)</f>
        <v/>
      </c>
      <c r="H191" s="32"/>
      <c r="I191" s="31"/>
      <c r="J191" s="33"/>
      <c r="K191" s="31"/>
      <c r="L191" s="31"/>
      <c r="M191" s="31"/>
      <c r="N191" s="33"/>
      <c r="O191" s="33"/>
      <c r="P191" s="33"/>
      <c r="S191" s="33"/>
      <c r="T191" s="31"/>
      <c r="U191" s="31"/>
      <c r="V191" s="31"/>
      <c r="W191" s="33"/>
      <c r="X191" s="33"/>
    </row>
    <row r="192" spans="1:24" x14ac:dyDescent="0.25">
      <c r="A192" s="129">
        <v>39</v>
      </c>
      <c r="B192" s="33">
        <f t="shared" ref="B192:B196" si="29">IF(A192=" "," ",IF(A192&lt;=200,A192,A192-200))</f>
        <v>39</v>
      </c>
      <c r="C192" s="31" t="str">
        <f>IF(A192=" "," ",VLOOKUP($A192,Entries!$A$2:$F$401,3))</f>
        <v>Benjamin</v>
      </c>
      <c r="D192" s="31" t="str">
        <f>IF(A192=" "," ",VLOOKUP($A192,Entries!$A$2:$F$401,4))</f>
        <v>Ryder</v>
      </c>
      <c r="E192" s="31" t="str">
        <f>VLOOKUP($A192,Entries!$A$2:$F$401,6)</f>
        <v>Chelmsford AC</v>
      </c>
      <c r="F192" s="33" t="str">
        <f>VLOOKUP($A192,Entries!$A$2:$H$401,7)</f>
        <v>c</v>
      </c>
      <c r="G192" s="33" t="str">
        <f>VLOOKUP($A192,Entries!$A$2:$H$401,8)</f>
        <v/>
      </c>
      <c r="H192" s="32"/>
      <c r="I192" s="31"/>
      <c r="J192" s="33"/>
      <c r="K192" s="31"/>
      <c r="L192" s="31"/>
      <c r="M192" s="31"/>
      <c r="N192" s="33"/>
      <c r="O192" s="33"/>
      <c r="P192" s="33"/>
      <c r="S192" s="30"/>
      <c r="T192" s="31"/>
      <c r="U192" s="31"/>
      <c r="V192" s="31"/>
      <c r="W192" s="33"/>
      <c r="X192" s="33"/>
    </row>
    <row r="193" spans="1:24" x14ac:dyDescent="0.25">
      <c r="A193" s="129">
        <v>50</v>
      </c>
      <c r="B193" s="33">
        <f t="shared" si="29"/>
        <v>50</v>
      </c>
      <c r="C193" s="31" t="str">
        <f>IF(A193=" "," ",VLOOKUP($A193,Entries!$A$2:$F$401,3))</f>
        <v>Alfie</v>
      </c>
      <c r="D193" s="31" t="str">
        <f>IF(A193=" "," ",VLOOKUP($A193,Entries!$A$2:$F$401,4))</f>
        <v>Kelly</v>
      </c>
      <c r="E193" s="31" t="str">
        <f>VLOOKUP($A193,Entries!$A$2:$F$401,6)</f>
        <v>Ipswich Jaffa RC</v>
      </c>
      <c r="F193" s="33" t="str">
        <f>VLOOKUP($A193,Entries!$A$2:$H$401,7)</f>
        <v>c</v>
      </c>
      <c r="G193" s="33" t="str">
        <f>VLOOKUP($A193,Entries!$A$2:$H$401,8)</f>
        <v>s</v>
      </c>
      <c r="H193" s="32"/>
      <c r="I193" s="31"/>
      <c r="J193" s="30"/>
      <c r="K193" s="31"/>
      <c r="L193" s="31"/>
      <c r="M193" s="31"/>
      <c r="N193" s="33"/>
      <c r="O193" s="33"/>
      <c r="P193" s="33"/>
      <c r="S193" s="33"/>
      <c r="T193" s="31"/>
      <c r="U193" s="31"/>
      <c r="V193" s="31"/>
      <c r="W193" s="33"/>
      <c r="X193" s="33"/>
    </row>
    <row r="194" spans="1:24" x14ac:dyDescent="0.25">
      <c r="A194" s="129">
        <v>52</v>
      </c>
      <c r="B194" s="33">
        <f t="shared" si="29"/>
        <v>52</v>
      </c>
      <c r="C194" s="31" t="str">
        <f>IF(A194=" "," ",VLOOKUP($A194,Entries!$A$2:$F$401,3))</f>
        <v>Edward</v>
      </c>
      <c r="D194" s="31" t="str">
        <f>IF(A194=" "," ",VLOOKUP($A194,Entries!$A$2:$F$401,4))</f>
        <v>Herd</v>
      </c>
      <c r="E194" s="31" t="s">
        <v>671</v>
      </c>
      <c r="F194" s="33" t="str">
        <f>VLOOKUP($A194,Entries!$A$2:$H$401,7)</f>
        <v>c</v>
      </c>
      <c r="G194" s="33" t="str">
        <f>VLOOKUP($A194,Entries!$A$2:$H$401,8)</f>
        <v>s</v>
      </c>
      <c r="H194" s="32"/>
      <c r="I194" s="31"/>
      <c r="K194" s="31"/>
      <c r="L194" s="31"/>
      <c r="M194" s="31"/>
      <c r="N194" s="33"/>
      <c r="O194" s="33"/>
      <c r="P194" s="33"/>
      <c r="S194" s="33"/>
      <c r="T194" s="31"/>
      <c r="U194" s="31"/>
      <c r="V194" s="31"/>
      <c r="W194" s="33"/>
      <c r="X194" s="33"/>
    </row>
    <row r="195" spans="1:24" x14ac:dyDescent="0.25">
      <c r="A195" s="129">
        <v>57</v>
      </c>
      <c r="B195" s="33">
        <f t="shared" si="29"/>
        <v>57</v>
      </c>
      <c r="C195" s="31" t="str">
        <f>IF(A195=" "," ",VLOOKUP($A195,Entries!$A$2:$F$401,3))</f>
        <v>Adam</v>
      </c>
      <c r="D195" s="31" t="str">
        <f>IF(A195=" "," ",VLOOKUP($A195,Entries!$A$2:$F$401,4))</f>
        <v>Tomlin</v>
      </c>
      <c r="E195" s="31" t="s">
        <v>663</v>
      </c>
      <c r="F195" s="33" t="str">
        <f>VLOOKUP($A195,Entries!$A$2:$H$401,7)</f>
        <v>c</v>
      </c>
      <c r="G195" s="33" t="str">
        <f>VLOOKUP($A195,Entries!$A$2:$H$401,8)</f>
        <v>s</v>
      </c>
      <c r="H195" s="32"/>
      <c r="I195" s="31"/>
      <c r="J195" s="33"/>
      <c r="K195" s="31"/>
      <c r="L195" s="31"/>
      <c r="M195" s="31"/>
      <c r="N195" s="33"/>
      <c r="O195" s="33"/>
      <c r="P195" s="33"/>
      <c r="S195" s="30"/>
      <c r="T195" s="31"/>
      <c r="U195" s="31"/>
      <c r="V195" s="31"/>
      <c r="W195" s="33"/>
      <c r="X195" s="33"/>
    </row>
    <row r="196" spans="1:24" x14ac:dyDescent="0.25">
      <c r="A196" s="129">
        <v>59</v>
      </c>
      <c r="B196" s="33">
        <f t="shared" si="29"/>
        <v>59</v>
      </c>
      <c r="C196" s="31" t="str">
        <f>IF(A196=" "," ",VLOOKUP($A196,Entries!$A$2:$F$401,3))</f>
        <v>Yaseen</v>
      </c>
      <c r="D196" s="31" t="str">
        <f>IF(A196=" "," ",VLOOKUP($A196,Entries!$A$2:$F$401,4))</f>
        <v>Loukily</v>
      </c>
      <c r="E196" s="31" t="s">
        <v>661</v>
      </c>
      <c r="F196" s="33" t="str">
        <f>VLOOKUP($A196,Entries!$A$2:$H$401,7)</f>
        <v>c</v>
      </c>
      <c r="G196" s="33" t="str">
        <f>VLOOKUP($A196,Entries!$A$2:$H$401,8)</f>
        <v>s</v>
      </c>
      <c r="H196" s="32"/>
      <c r="I196" s="31"/>
      <c r="J196" s="33"/>
      <c r="K196" s="31"/>
      <c r="L196" s="31"/>
      <c r="M196" s="31"/>
      <c r="N196" s="33"/>
      <c r="O196" s="33"/>
      <c r="P196" s="33"/>
      <c r="S196" s="33"/>
      <c r="T196" s="31"/>
      <c r="U196" s="31"/>
      <c r="V196" s="31"/>
      <c r="W196" s="33"/>
      <c r="X196" s="33"/>
    </row>
    <row r="197" spans="1:24" x14ac:dyDescent="0.25">
      <c r="A197" s="129" t="s">
        <v>25</v>
      </c>
      <c r="B197" s="33" t="str">
        <f t="shared" ref="B197" si="30">IF(A197=" "," ",IF(A197&lt;=200,A197,A197-200))</f>
        <v xml:space="preserve"> </v>
      </c>
      <c r="C197" s="31" t="str">
        <f>IF(A197=" "," ",VLOOKUP($A197,Entries!$A$2:$F$401,3))</f>
        <v xml:space="preserve"> </v>
      </c>
      <c r="D197" s="31" t="str">
        <f>IF(A197=" "," ",VLOOKUP($A197,Entries!$A$2:$F$401,4))</f>
        <v xml:space="preserve"> </v>
      </c>
      <c r="E197" s="31"/>
      <c r="F197" s="33"/>
      <c r="G197" s="33" t="str">
        <f>VLOOKUP($A197,Entries!$A$2:$H$401,8)</f>
        <v/>
      </c>
      <c r="H197" s="32"/>
      <c r="I197" s="31"/>
      <c r="J197" s="33"/>
      <c r="K197" s="31"/>
      <c r="L197" s="31"/>
      <c r="M197" s="31"/>
      <c r="N197" s="33"/>
      <c r="O197" s="33"/>
      <c r="P197" s="33"/>
      <c r="S197" s="33"/>
      <c r="T197" s="31"/>
      <c r="U197" s="31"/>
      <c r="V197" s="31"/>
      <c r="W197" s="33"/>
      <c r="X197" s="33"/>
    </row>
    <row r="198" spans="1:24" x14ac:dyDescent="0.25">
      <c r="A198" s="129" t="s">
        <v>25</v>
      </c>
      <c r="B198" s="30" t="s">
        <v>1135</v>
      </c>
      <c r="C198" s="31"/>
      <c r="D198" s="31"/>
      <c r="E198" s="31"/>
      <c r="F198" s="33"/>
      <c r="G198" s="33" t="str">
        <f>VLOOKUP($A198,Entries!$A$2:$H$401,8)</f>
        <v/>
      </c>
      <c r="I198" s="31"/>
      <c r="J198" s="33"/>
      <c r="K198" s="31"/>
      <c r="L198" s="31"/>
      <c r="M198" s="31"/>
      <c r="N198" s="33"/>
      <c r="O198" s="33"/>
      <c r="P198" s="33"/>
    </row>
    <row r="199" spans="1:24" x14ac:dyDescent="0.25">
      <c r="A199" s="129">
        <v>93</v>
      </c>
      <c r="B199" s="33">
        <f>IF(A199=" "," ",IF(A199&lt;=200,A199,A199-200))</f>
        <v>93</v>
      </c>
      <c r="C199" s="31" t="str">
        <f>IF(A199=" "," ",VLOOKUP($A199,Entries!$A$2:$F$401,3))</f>
        <v>Mario</v>
      </c>
      <c r="D199" s="31" t="str">
        <f>IF(A199=" "," ",VLOOKUP($A199,Entries!$A$2:$F$401,4))</f>
        <v>Salter</v>
      </c>
      <c r="E199" s="31" t="str">
        <f>VLOOKUP($A199,Entries!$A$2:$F$401,6)</f>
        <v>Ipswich Harriers</v>
      </c>
      <c r="F199" s="33" t="str">
        <f>VLOOKUP($A199,Entries!$A$2:$H$401,7)</f>
        <v>c</v>
      </c>
      <c r="G199" s="33" t="str">
        <f>VLOOKUP($A199,Entries!$A$2:$H$401,8)</f>
        <v>s</v>
      </c>
      <c r="H199" s="32"/>
      <c r="I199" s="31"/>
      <c r="J199" s="33"/>
      <c r="K199" s="31"/>
      <c r="L199" s="31"/>
      <c r="M199" s="31"/>
      <c r="N199" s="33"/>
      <c r="O199" s="33"/>
      <c r="P199" s="33"/>
      <c r="S199" s="33"/>
      <c r="T199" s="31"/>
      <c r="U199" s="31"/>
      <c r="V199" s="31"/>
      <c r="W199" s="33"/>
      <c r="X199" s="33"/>
    </row>
    <row r="200" spans="1:24" x14ac:dyDescent="0.25">
      <c r="A200" s="129">
        <v>94</v>
      </c>
      <c r="B200" s="33">
        <f>IF(A200=" "," ",IF(A200&lt;=200,A200,A200-200))</f>
        <v>94</v>
      </c>
      <c r="C200" s="31" t="str">
        <f>IF(A200=" "," ",VLOOKUP($A200,Entries!$A$2:$F$401,3))</f>
        <v>Arthur</v>
      </c>
      <c r="D200" s="31" t="str">
        <f>IF(A200=" "," ",VLOOKUP($A200,Entries!$A$2:$F$401,4))</f>
        <v>Ward</v>
      </c>
      <c r="E200" s="31" t="str">
        <f>VLOOKUP($A200,Entries!$A$2:$F$401,6)</f>
        <v>Ipswich Harriers</v>
      </c>
      <c r="F200" s="33" t="str">
        <f>VLOOKUP($A200,Entries!$A$2:$H$401,7)</f>
        <v>c</v>
      </c>
      <c r="G200" s="33" t="str">
        <f>VLOOKUP($A200,Entries!$A$2:$H$401,8)</f>
        <v>s</v>
      </c>
      <c r="H200" s="32"/>
      <c r="I200" s="31"/>
      <c r="J200" s="33"/>
      <c r="K200" s="31"/>
      <c r="L200" s="31"/>
      <c r="M200" s="31"/>
      <c r="N200" s="33"/>
      <c r="O200" s="33"/>
      <c r="P200" s="33"/>
      <c r="S200" s="33"/>
      <c r="T200" s="31"/>
      <c r="U200" s="31"/>
      <c r="V200" s="31"/>
      <c r="W200" s="33"/>
      <c r="X200" s="33"/>
    </row>
    <row r="201" spans="1:24" x14ac:dyDescent="0.25">
      <c r="A201" s="129" t="s">
        <v>25</v>
      </c>
      <c r="B201" s="33" t="str">
        <f t="shared" ref="B201:B204" si="31">IF(A201=" "," ",IF(A201&lt;=200,A201,A201-200))</f>
        <v xml:space="preserve"> </v>
      </c>
      <c r="C201" s="31" t="str">
        <f>IF(A201=" "," ",VLOOKUP($A201,Entries!$A$2:$F$401,3))</f>
        <v xml:space="preserve"> </v>
      </c>
      <c r="D201" s="31" t="str">
        <f>IF(A201=" "," ",VLOOKUP($A201,Entries!$A$2:$F$401,4))</f>
        <v xml:space="preserve"> </v>
      </c>
      <c r="E201" s="31"/>
      <c r="F201" s="33"/>
      <c r="G201" s="33" t="str">
        <f>VLOOKUP($A201,Entries!$A$2:$H$401,8)</f>
        <v/>
      </c>
      <c r="H201" s="32"/>
      <c r="I201" s="31"/>
      <c r="J201" s="33"/>
      <c r="K201" s="31"/>
      <c r="L201" s="31"/>
      <c r="M201" s="31"/>
      <c r="N201" s="33"/>
      <c r="O201" s="33"/>
      <c r="P201" s="33"/>
      <c r="S201" s="33"/>
      <c r="T201" s="31"/>
      <c r="U201" s="31"/>
      <c r="V201" s="31"/>
      <c r="W201" s="33"/>
      <c r="X201" s="33"/>
    </row>
    <row r="202" spans="1:24" x14ac:dyDescent="0.25">
      <c r="B202" s="30" t="s">
        <v>1136</v>
      </c>
      <c r="C202" s="31"/>
      <c r="D202" s="31"/>
      <c r="E202" s="31"/>
      <c r="F202" s="33"/>
      <c r="G202" s="33"/>
      <c r="H202" s="32"/>
      <c r="I202" s="31"/>
      <c r="J202" s="33"/>
      <c r="K202" s="31"/>
      <c r="L202" s="31"/>
      <c r="M202" s="31"/>
      <c r="N202" s="33"/>
      <c r="O202" s="33"/>
      <c r="P202" s="33"/>
      <c r="S202" s="33"/>
      <c r="T202" s="31"/>
      <c r="U202" s="31"/>
      <c r="V202" s="31"/>
      <c r="W202" s="33"/>
      <c r="X202" s="33"/>
    </row>
    <row r="203" spans="1:24" x14ac:dyDescent="0.25">
      <c r="A203" s="129">
        <v>1</v>
      </c>
      <c r="B203" s="33">
        <f t="shared" si="31"/>
        <v>1</v>
      </c>
      <c r="C203" s="31" t="str">
        <f>IF(A203=" "," ",VLOOKUP($A203,Entries!$A$2:$F$401,3))</f>
        <v>Bob</v>
      </c>
      <c r="D203" s="31" t="str">
        <f>IF(A203=" "," ",VLOOKUP($A203,Entries!$A$2:$F$401,4))</f>
        <v>Woolliams</v>
      </c>
      <c r="E203" s="31" t="str">
        <f>VLOOKUP($A203,Entries!$A$2:$F$401,6)</f>
        <v>Ipswich Harriers</v>
      </c>
      <c r="F203" s="33" t="str">
        <f>VLOOKUP($A203,Entries!$A$2:$H$401,7)</f>
        <v>c</v>
      </c>
      <c r="G203" s="33" t="str">
        <f>VLOOKUP($A203,Entries!$A$2:$H$401,8)</f>
        <v/>
      </c>
      <c r="H203" s="32"/>
      <c r="I203" s="31"/>
      <c r="J203" s="33"/>
      <c r="K203" s="31"/>
      <c r="L203" s="31"/>
      <c r="M203" s="31"/>
      <c r="N203" s="33"/>
      <c r="O203" s="33"/>
      <c r="P203" s="33"/>
      <c r="S203" s="33"/>
      <c r="T203" s="31"/>
      <c r="U203" s="31"/>
      <c r="V203" s="31"/>
      <c r="W203" s="33"/>
      <c r="X203" s="33"/>
    </row>
    <row r="204" spans="1:24" x14ac:dyDescent="0.25">
      <c r="A204" s="129" t="s">
        <v>25</v>
      </c>
      <c r="B204" s="33" t="str">
        <f t="shared" si="31"/>
        <v xml:space="preserve"> </v>
      </c>
      <c r="C204" s="31" t="str">
        <f>IF(A204=" "," ",VLOOKUP($A204,Entries!$A$2:$F$401,3))</f>
        <v xml:space="preserve"> </v>
      </c>
      <c r="D204" s="31" t="str">
        <f>IF(A204=" "," ",VLOOKUP($A204,Entries!$A$2:$F$401,4))</f>
        <v xml:space="preserve"> </v>
      </c>
      <c r="E204" s="31"/>
      <c r="F204" s="33"/>
      <c r="G204" s="33" t="str">
        <f>VLOOKUP($A204,Entries!$A$2:$H$401,8)</f>
        <v/>
      </c>
      <c r="H204" s="32"/>
      <c r="I204" s="31"/>
      <c r="J204" s="33"/>
      <c r="K204" s="31"/>
      <c r="L204" s="31"/>
      <c r="M204" s="31"/>
      <c r="N204" s="33"/>
      <c r="O204" s="33"/>
      <c r="P204" s="33"/>
      <c r="S204" s="33"/>
      <c r="T204" s="31"/>
      <c r="U204" s="31"/>
      <c r="V204" s="31"/>
      <c r="W204" s="33"/>
      <c r="X204" s="33"/>
    </row>
    <row r="205" spans="1:24" x14ac:dyDescent="0.25">
      <c r="B205" s="30" t="s">
        <v>1137</v>
      </c>
      <c r="C205" s="31"/>
      <c r="D205" s="31"/>
      <c r="E205" s="31"/>
      <c r="F205" s="33"/>
      <c r="G205" s="32"/>
      <c r="H205" s="32"/>
      <c r="I205" s="31"/>
      <c r="J205" s="30"/>
      <c r="K205" s="31"/>
      <c r="L205" s="31"/>
      <c r="M205" s="31"/>
      <c r="N205" s="32"/>
      <c r="O205" s="32"/>
      <c r="S205" s="33"/>
      <c r="T205" s="31"/>
      <c r="U205" s="31"/>
      <c r="V205" s="31"/>
      <c r="W205" s="33"/>
      <c r="X205" s="33"/>
    </row>
    <row r="206" spans="1:24" x14ac:dyDescent="0.25">
      <c r="A206" s="129" t="s">
        <v>25</v>
      </c>
      <c r="B206" s="33" t="str">
        <f t="shared" ref="B206:B242" si="32">IF(A206=" "," ",IF(A206&lt;=200,A206,A206-200))</f>
        <v xml:space="preserve"> </v>
      </c>
      <c r="C206" s="31" t="str">
        <f>IF(A206=" "," ",VLOOKUP($A206,Entries!$A$2:$F$401,3))</f>
        <v xml:space="preserve"> </v>
      </c>
      <c r="D206" s="31" t="str">
        <f>IF(A206=" "," ",VLOOKUP($A206,Entries!$A$2:$F$401,4))</f>
        <v xml:space="preserve"> </v>
      </c>
      <c r="E206" s="31"/>
      <c r="F206" s="33"/>
      <c r="G206" s="33" t="str">
        <f>VLOOKUP($A206,Entries!$A$2:$H$401,8)</f>
        <v/>
      </c>
      <c r="H206" s="32"/>
      <c r="I206" s="31"/>
      <c r="J206" s="33"/>
      <c r="K206" s="31"/>
      <c r="L206" s="31"/>
      <c r="M206" s="31"/>
      <c r="N206" s="33"/>
      <c r="O206" s="33"/>
      <c r="P206" s="33"/>
      <c r="S206" s="33"/>
      <c r="T206" s="31"/>
      <c r="U206" s="31"/>
      <c r="V206" s="31"/>
      <c r="W206" s="33"/>
      <c r="X206" s="33"/>
    </row>
    <row r="207" spans="1:24" x14ac:dyDescent="0.25">
      <c r="A207" s="129" t="s">
        <v>25</v>
      </c>
      <c r="B207" s="30" t="s">
        <v>1138</v>
      </c>
      <c r="C207" s="31"/>
      <c r="D207" s="31"/>
      <c r="E207" s="31"/>
      <c r="F207" s="33"/>
      <c r="G207" s="33" t="str">
        <f>VLOOKUP($A207,Entries!$A$2:$H$401,8)</f>
        <v/>
      </c>
      <c r="H207" s="32"/>
      <c r="I207" s="31"/>
      <c r="J207" s="30"/>
      <c r="K207" s="31"/>
      <c r="L207" s="31"/>
      <c r="M207" s="31"/>
      <c r="N207" s="33"/>
      <c r="O207" s="33"/>
      <c r="P207" s="33"/>
      <c r="S207" s="33"/>
      <c r="T207" s="31"/>
      <c r="U207" s="31"/>
      <c r="V207" s="31"/>
      <c r="W207" s="33"/>
      <c r="X207" s="33"/>
    </row>
    <row r="208" spans="1:24" x14ac:dyDescent="0.25">
      <c r="A208" s="129" t="s">
        <v>25</v>
      </c>
      <c r="B208" s="33" t="str">
        <f t="shared" ref="B208" si="33">IF(A208=" "," ",IF(A208&lt;=200,A208,A208-200))</f>
        <v xml:space="preserve"> </v>
      </c>
      <c r="C208" s="31" t="str">
        <f>IF(A208=" "," ",VLOOKUP($A208,Entries!$A$2:$F$401,3))</f>
        <v xml:space="preserve"> </v>
      </c>
      <c r="D208" s="31" t="str">
        <f>IF(A208=" "," ",VLOOKUP($A208,Entries!$A$2:$F$401,4))</f>
        <v xml:space="preserve"> </v>
      </c>
      <c r="E208" s="31"/>
      <c r="F208" s="33"/>
      <c r="G208" s="33" t="str">
        <f>VLOOKUP($A208,Entries!$A$2:$H$401,8)</f>
        <v/>
      </c>
      <c r="H208" s="32"/>
      <c r="I208" s="31"/>
      <c r="J208" s="33"/>
      <c r="K208" s="31"/>
      <c r="L208" s="31"/>
      <c r="M208" s="31"/>
      <c r="N208" s="33"/>
      <c r="O208" s="33"/>
      <c r="P208" s="33"/>
      <c r="R208" s="33"/>
      <c r="S208" s="31"/>
      <c r="T208" s="31"/>
      <c r="U208" s="31"/>
      <c r="V208" s="33"/>
      <c r="W208" s="33"/>
      <c r="X208" s="120"/>
    </row>
    <row r="209" spans="1:16" x14ac:dyDescent="0.25">
      <c r="A209" s="129" t="s">
        <v>25</v>
      </c>
      <c r="B209" s="30" t="s">
        <v>1139</v>
      </c>
      <c r="C209" s="31"/>
      <c r="D209" s="31"/>
      <c r="E209" s="31"/>
      <c r="F209" s="33"/>
      <c r="G209" s="33" t="str">
        <f>VLOOKUP($A209,Entries!$A$2:$H$401,8)</f>
        <v/>
      </c>
      <c r="H209" s="32"/>
      <c r="I209" s="31"/>
      <c r="J209" s="33"/>
      <c r="K209" s="31"/>
      <c r="L209" s="31"/>
      <c r="M209" s="31"/>
      <c r="N209" s="33"/>
      <c r="O209" s="33"/>
      <c r="P209" s="33"/>
    </row>
    <row r="210" spans="1:16" x14ac:dyDescent="0.25">
      <c r="A210" s="129" t="s">
        <v>25</v>
      </c>
      <c r="B210" s="33" t="str">
        <f t="shared" si="32"/>
        <v xml:space="preserve"> </v>
      </c>
      <c r="C210" s="31" t="str">
        <f>IF(A210=" "," ",VLOOKUP($A210,Entries!$A$2:$F$401,3))</f>
        <v xml:space="preserve"> </v>
      </c>
      <c r="D210" s="31" t="str">
        <f>IF(A210=" "," ",VLOOKUP($A210,Entries!$A$2:$F$401,4))</f>
        <v xml:space="preserve"> </v>
      </c>
      <c r="E210" s="31"/>
      <c r="F210" s="33"/>
      <c r="G210" s="33" t="str">
        <f>VLOOKUP($A210,Entries!$A$2:$H$401,8)</f>
        <v/>
      </c>
      <c r="H210" s="32"/>
      <c r="I210" s="31"/>
      <c r="J210" s="33"/>
      <c r="K210" s="31"/>
      <c r="L210" s="31"/>
      <c r="M210" s="31"/>
      <c r="N210" s="33"/>
      <c r="O210" s="33"/>
      <c r="P210" s="120"/>
    </row>
    <row r="211" spans="1:16" x14ac:dyDescent="0.25">
      <c r="A211" s="129" t="s">
        <v>25</v>
      </c>
      <c r="B211" s="30" t="s">
        <v>1140</v>
      </c>
      <c r="C211" s="31"/>
      <c r="D211" s="31"/>
      <c r="E211" s="31"/>
      <c r="F211" s="33"/>
      <c r="G211" s="33" t="str">
        <f>VLOOKUP($A211,Entries!$A$2:$H$401,8)</f>
        <v/>
      </c>
      <c r="H211" s="32"/>
      <c r="I211" s="31"/>
      <c r="J211" s="33"/>
      <c r="K211" s="31"/>
      <c r="L211" s="31"/>
      <c r="M211" s="31"/>
      <c r="N211" s="33"/>
      <c r="O211" s="33"/>
      <c r="P211" s="120"/>
    </row>
    <row r="212" spans="1:16" x14ac:dyDescent="0.25">
      <c r="A212" s="129">
        <v>201</v>
      </c>
      <c r="B212" s="33">
        <f t="shared" si="32"/>
        <v>1</v>
      </c>
      <c r="C212" s="31" t="str">
        <f>IF(A212=" "," ",VLOOKUP($A212,Entries!$A$2:$F$401,3))</f>
        <v>Chloe</v>
      </c>
      <c r="D212" s="31" t="str">
        <f>IF(A212=" "," ",VLOOKUP($A212,Entries!$A$2:$F$401,4))</f>
        <v>Godbold</v>
      </c>
      <c r="E212" s="31" t="str">
        <f>VLOOKUP($A212,Entries!$A$2:$F$401,6)</f>
        <v>Ipswich Harriers</v>
      </c>
      <c r="F212" s="33" t="str">
        <f>VLOOKUP($A212,Entries!$A$2:$H$401,7)</f>
        <v>c</v>
      </c>
      <c r="G212" s="33" t="str">
        <f>VLOOKUP($A212,Entries!$A$2:$H$401,8)</f>
        <v/>
      </c>
      <c r="H212" s="32"/>
      <c r="I212" s="31"/>
      <c r="J212" s="33"/>
      <c r="K212" s="31"/>
      <c r="L212" s="31"/>
      <c r="M212" s="31"/>
      <c r="N212" s="33"/>
      <c r="O212" s="33"/>
      <c r="P212" s="120"/>
    </row>
    <row r="213" spans="1:16" x14ac:dyDescent="0.25">
      <c r="A213" s="129">
        <v>208</v>
      </c>
      <c r="B213" s="33">
        <f t="shared" ref="B213" si="34">IF(A213=" "," ",IF(A213&lt;=200,A213,A213-200))</f>
        <v>8</v>
      </c>
      <c r="C213" s="31" t="str">
        <f>IF(A213=" "," ",VLOOKUP($A213,Entries!$A$2:$F$401,3))</f>
        <v>Cassandra</v>
      </c>
      <c r="D213" s="31" t="str">
        <f>IF(A213=" "," ",VLOOKUP($A213,Entries!$A$2:$F$401,4))</f>
        <v>Badger</v>
      </c>
      <c r="E213" s="31" t="str">
        <f>VLOOKUP($A213,Entries!$A$2:$F$401,6)</f>
        <v>Ipswich Harriers</v>
      </c>
      <c r="F213" s="33" t="str">
        <f>VLOOKUP($A213,Entries!$A$2:$H$401,7)</f>
        <v>c</v>
      </c>
      <c r="G213" s="33" t="str">
        <f>VLOOKUP($A213,Entries!$A$2:$H$401,8)</f>
        <v/>
      </c>
      <c r="H213" s="32"/>
      <c r="I213" s="31"/>
      <c r="J213" s="33"/>
      <c r="K213" s="31"/>
      <c r="L213" s="31"/>
      <c r="M213" s="31"/>
      <c r="N213" s="33"/>
      <c r="O213" s="33"/>
      <c r="P213" s="120"/>
    </row>
    <row r="214" spans="1:16" x14ac:dyDescent="0.25">
      <c r="A214" s="129" t="s">
        <v>25</v>
      </c>
      <c r="B214" s="33" t="str">
        <f t="shared" si="32"/>
        <v xml:space="preserve"> </v>
      </c>
      <c r="C214" s="31" t="str">
        <f>IF(A214=" "," ",VLOOKUP($A214,Entries!$A$2:$F$401,3))</f>
        <v xml:space="preserve"> </v>
      </c>
      <c r="D214" s="31" t="str">
        <f>IF(A214=" "," ",VLOOKUP($A214,Entries!$A$2:$F$401,4))</f>
        <v xml:space="preserve"> </v>
      </c>
      <c r="E214" s="31"/>
      <c r="F214" s="33"/>
      <c r="G214" s="33" t="str">
        <f>VLOOKUP($A214,Entries!$A$2:$H$401,8)</f>
        <v/>
      </c>
      <c r="H214" s="32"/>
      <c r="I214" s="31"/>
      <c r="J214" s="33"/>
      <c r="K214" s="31"/>
      <c r="L214" s="31"/>
      <c r="M214" s="31"/>
      <c r="N214" s="33"/>
      <c r="O214" s="33"/>
      <c r="P214" s="120"/>
    </row>
    <row r="215" spans="1:16" x14ac:dyDescent="0.25">
      <c r="A215" s="129" t="s">
        <v>25</v>
      </c>
      <c r="B215" s="30" t="s">
        <v>1141</v>
      </c>
      <c r="C215" s="31"/>
      <c r="D215" s="31"/>
      <c r="E215" s="31"/>
      <c r="F215" s="33"/>
      <c r="G215" s="33" t="str">
        <f>VLOOKUP($A215,Entries!$A$2:$H$401,8)</f>
        <v/>
      </c>
      <c r="H215" s="32"/>
      <c r="I215" s="31"/>
      <c r="J215" s="33"/>
      <c r="K215" s="31"/>
      <c r="L215" s="31"/>
      <c r="M215" s="31"/>
      <c r="N215" s="33"/>
      <c r="O215" s="33"/>
      <c r="P215" s="120"/>
    </row>
    <row r="216" spans="1:16" x14ac:dyDescent="0.25">
      <c r="A216" s="129">
        <v>298</v>
      </c>
      <c r="B216" s="33">
        <f t="shared" si="32"/>
        <v>98</v>
      </c>
      <c r="C216" s="31" t="str">
        <f>IF(A216=" "," ",VLOOKUP($A216,Entries!$A$2:$F$401,3))</f>
        <v>Ines</v>
      </c>
      <c r="D216" s="31" t="str">
        <f>IF(A216=" "," ",VLOOKUP($A216,Entries!$A$2:$F$401,4))</f>
        <v>Green</v>
      </c>
      <c r="E216" s="31" t="str">
        <f>VLOOKUP($A216,Entries!$A$2:$F$401,6)</f>
        <v>Ipswich Harriers</v>
      </c>
      <c r="F216" s="33" t="str">
        <f>VLOOKUP($A216,Entries!$A$2:$H$401,7)</f>
        <v>c</v>
      </c>
      <c r="G216" s="33" t="str">
        <f>VLOOKUP($A216,Entries!$A$2:$H$401,8)</f>
        <v/>
      </c>
      <c r="H216" s="32"/>
      <c r="I216" s="31"/>
      <c r="J216" s="33"/>
      <c r="K216" s="31"/>
      <c r="L216" s="31"/>
      <c r="M216" s="31"/>
      <c r="N216" s="33"/>
      <c r="O216" s="33"/>
      <c r="P216" s="120"/>
    </row>
    <row r="217" spans="1:16" x14ac:dyDescent="0.25">
      <c r="A217" s="129">
        <v>309</v>
      </c>
      <c r="B217" s="33">
        <f t="shared" si="32"/>
        <v>109</v>
      </c>
      <c r="C217" s="31" t="str">
        <f>IF(A217=" "," ",VLOOKUP($A217,Entries!$A$2:$F$401,3))</f>
        <v>Laura</v>
      </c>
      <c r="D217" s="31" t="str">
        <f>IF(A217=" "," ",VLOOKUP($A217,Entries!$A$2:$F$401,4))</f>
        <v>Temple-Cox</v>
      </c>
      <c r="E217" s="31" t="str">
        <f>VLOOKUP($A217,Entries!$A$2:$F$401,6)</f>
        <v>Ipswich Harriers</v>
      </c>
      <c r="F217" s="33" t="str">
        <f>VLOOKUP($A217,Entries!$A$2:$H$401,7)</f>
        <v>c</v>
      </c>
      <c r="G217" s="33" t="str">
        <f>VLOOKUP($A217,Entries!$A$2:$H$401,8)</f>
        <v>s</v>
      </c>
      <c r="H217" s="32"/>
      <c r="I217" s="31"/>
      <c r="J217" s="33"/>
      <c r="K217" s="31"/>
      <c r="L217" s="31"/>
      <c r="M217" s="31"/>
      <c r="N217" s="33"/>
      <c r="O217" s="33"/>
      <c r="P217" s="120"/>
    </row>
    <row r="218" spans="1:16" x14ac:dyDescent="0.25">
      <c r="A218" s="129">
        <v>311</v>
      </c>
      <c r="B218" s="33">
        <f t="shared" si="32"/>
        <v>111</v>
      </c>
      <c r="C218" s="31" t="str">
        <f>IF(A218=" "," ",VLOOKUP($A218,Entries!$A$2:$F$401,3))</f>
        <v>Grace</v>
      </c>
      <c r="D218" s="31" t="str">
        <f>IF(A218=" "," ",VLOOKUP($A218,Entries!$A$2:$F$401,4))</f>
        <v>Bestley</v>
      </c>
      <c r="E218" s="31" t="str">
        <f>VLOOKUP($A218,Entries!$A$2:$F$401,6)</f>
        <v>Ipswich Harriers</v>
      </c>
      <c r="F218" s="33" t="str">
        <f>VLOOKUP($A218,Entries!$A$2:$H$401,7)</f>
        <v>c</v>
      </c>
      <c r="G218" s="33" t="str">
        <f>VLOOKUP($A218,Entries!$A$2:$H$401,8)</f>
        <v>s</v>
      </c>
      <c r="H218" s="32"/>
      <c r="I218" s="31"/>
      <c r="J218" s="33"/>
      <c r="K218" s="31"/>
      <c r="L218" s="31"/>
      <c r="M218" s="31"/>
      <c r="N218" s="33"/>
      <c r="O218" s="33"/>
      <c r="P218" s="120"/>
    </row>
    <row r="219" spans="1:16" x14ac:dyDescent="0.25">
      <c r="A219" s="129">
        <v>314</v>
      </c>
      <c r="B219" s="33">
        <f t="shared" si="32"/>
        <v>114</v>
      </c>
      <c r="C219" s="31" t="str">
        <f>IF(A219=" "," ",VLOOKUP($A219,Entries!$A$2:$F$401,3))</f>
        <v>Phoebe</v>
      </c>
      <c r="D219" s="31" t="str">
        <f>IF(A219=" "," ",VLOOKUP($A219,Entries!$A$2:$F$401,4))</f>
        <v>Harpur-Davies</v>
      </c>
      <c r="E219" s="31" t="str">
        <f>VLOOKUP($A219,Entries!$A$2:$F$401,6)</f>
        <v>West Suffolk AC</v>
      </c>
      <c r="F219" s="33" t="str">
        <f>VLOOKUP($A219,Entries!$A$2:$H$401,7)</f>
        <v>c</v>
      </c>
      <c r="G219" s="33">
        <f>VLOOKUP($A219,Entries!$A$2:$H$401,8)</f>
        <v>0</v>
      </c>
      <c r="H219" s="32"/>
      <c r="I219" s="31"/>
      <c r="J219" s="33"/>
      <c r="K219" s="31"/>
      <c r="L219" s="31"/>
      <c r="M219" s="31"/>
      <c r="N219" s="33"/>
      <c r="O219" s="33"/>
      <c r="P219" s="33"/>
    </row>
    <row r="220" spans="1:16" x14ac:dyDescent="0.25">
      <c r="B220" s="33"/>
      <c r="C220" s="31"/>
      <c r="D220" s="31"/>
      <c r="E220" s="31"/>
      <c r="F220" s="33"/>
      <c r="G220" s="33"/>
      <c r="H220" s="32"/>
      <c r="I220" s="31"/>
      <c r="J220" s="33"/>
      <c r="K220" s="31"/>
      <c r="L220" s="31"/>
      <c r="M220" s="31"/>
      <c r="N220" s="33"/>
      <c r="O220" s="33"/>
      <c r="P220" s="33"/>
    </row>
    <row r="221" spans="1:16" x14ac:dyDescent="0.25">
      <c r="A221" s="129" t="s">
        <v>25</v>
      </c>
      <c r="B221" s="30" t="s">
        <v>1142</v>
      </c>
      <c r="C221" s="31"/>
      <c r="D221" s="31"/>
      <c r="E221" s="31"/>
      <c r="F221" s="33"/>
      <c r="G221" s="33" t="str">
        <f>VLOOKUP($A221,Entries!$A$2:$H$401,8)</f>
        <v/>
      </c>
      <c r="H221" s="32"/>
      <c r="I221" s="31"/>
      <c r="J221" s="30"/>
      <c r="K221" s="31"/>
      <c r="L221" s="31"/>
      <c r="M221" s="31"/>
      <c r="N221" s="33"/>
      <c r="O221" s="33"/>
      <c r="P221" s="33"/>
    </row>
    <row r="222" spans="1:16" x14ac:dyDescent="0.25">
      <c r="A222" s="129">
        <v>2</v>
      </c>
      <c r="B222" s="33">
        <f t="shared" si="32"/>
        <v>2</v>
      </c>
      <c r="C222" s="31" t="str">
        <f>IF(A222=" "," ",VLOOKUP($A222,Entries!$A$2:$F$401,3))</f>
        <v>Jared</v>
      </c>
      <c r="D222" s="31" t="str">
        <f>IF(A222=" "," ",VLOOKUP($A222,Entries!$A$2:$F$401,4))</f>
        <v>Fortune</v>
      </c>
      <c r="E222" s="31" t="str">
        <f>VLOOKUP($A222,Entries!$A$2:$F$401,6)</f>
        <v>Ipswich Harriers</v>
      </c>
      <c r="F222" s="33" t="str">
        <f>VLOOKUP($A222,Entries!$A$2:$H$401,7)</f>
        <v>c</v>
      </c>
      <c r="G222" s="33" t="str">
        <f>VLOOKUP($A222,Entries!$A$2:$H$401,8)</f>
        <v/>
      </c>
      <c r="H222" s="32"/>
      <c r="I222" s="31"/>
      <c r="J222" s="33"/>
      <c r="K222" s="31"/>
      <c r="L222" s="31"/>
      <c r="M222" s="31"/>
      <c r="N222" s="33"/>
      <c r="O222" s="33"/>
      <c r="P222" s="33"/>
    </row>
    <row r="223" spans="1:16" x14ac:dyDescent="0.25">
      <c r="A223" s="129">
        <v>7</v>
      </c>
      <c r="B223" s="33">
        <f t="shared" si="32"/>
        <v>7</v>
      </c>
      <c r="C223" s="31" t="str">
        <f>IF(A223=" "," ",VLOOKUP($A223,Entries!$A$2:$F$401,3))</f>
        <v>David</v>
      </c>
      <c r="D223" s="31" t="str">
        <f>IF(A223=" "," ",VLOOKUP($A223,Entries!$A$2:$F$401,4))</f>
        <v>Bush</v>
      </c>
      <c r="E223" s="31" t="str">
        <f>VLOOKUP($A223,Entries!$A$2:$F$401,6)</f>
        <v>Peterborough &amp; Nene Valley AC</v>
      </c>
      <c r="F223" s="33" t="str">
        <f>VLOOKUP($A223,Entries!$A$2:$H$401,7)</f>
        <v>c</v>
      </c>
      <c r="G223" s="33" t="str">
        <f>VLOOKUP($A223,Entries!$A$2:$H$401,8)</f>
        <v/>
      </c>
      <c r="H223" s="32"/>
      <c r="I223" s="31"/>
      <c r="J223" s="33"/>
      <c r="K223" s="31"/>
      <c r="L223" s="31"/>
      <c r="M223" s="31"/>
      <c r="N223" s="33"/>
      <c r="O223" s="33"/>
      <c r="P223" s="33"/>
    </row>
    <row r="224" spans="1:16" x14ac:dyDescent="0.25">
      <c r="A224" s="129" t="s">
        <v>25</v>
      </c>
      <c r="B224" s="33" t="str">
        <f t="shared" si="32"/>
        <v xml:space="preserve"> </v>
      </c>
      <c r="C224" s="31" t="str">
        <f>IF(A224=" "," ",VLOOKUP($A224,Entries!$A$2:$F$401,3))</f>
        <v xml:space="preserve"> </v>
      </c>
      <c r="D224" s="31" t="str">
        <f>IF(A224=" "," ",VLOOKUP($A224,Entries!$A$2:$F$401,4))</f>
        <v xml:space="preserve"> </v>
      </c>
      <c r="E224" s="31"/>
      <c r="F224" s="33"/>
      <c r="G224" s="33" t="str">
        <f>VLOOKUP($A224,Entries!$A$2:$H$401,8)</f>
        <v/>
      </c>
      <c r="H224" s="32"/>
      <c r="I224" s="31"/>
      <c r="J224" s="33"/>
      <c r="K224" s="31"/>
      <c r="L224" s="31"/>
      <c r="M224" s="31"/>
      <c r="N224" s="33"/>
      <c r="O224" s="33"/>
      <c r="P224" s="33"/>
    </row>
    <row r="225" spans="1:16" x14ac:dyDescent="0.25">
      <c r="A225" s="129" t="s">
        <v>25</v>
      </c>
      <c r="B225" s="30" t="s">
        <v>1143</v>
      </c>
      <c r="C225" s="31"/>
      <c r="D225" s="31"/>
      <c r="E225" s="31"/>
      <c r="F225" s="33"/>
      <c r="G225" s="33" t="str">
        <f>VLOOKUP($A225,Entries!$A$2:$H$401,8)</f>
        <v/>
      </c>
      <c r="H225" s="32"/>
      <c r="I225" s="31"/>
      <c r="J225" s="30"/>
      <c r="K225" s="31"/>
      <c r="L225" s="31"/>
      <c r="M225" s="31"/>
      <c r="N225" s="33"/>
      <c r="O225" s="33"/>
      <c r="P225" s="33"/>
    </row>
    <row r="226" spans="1:16" x14ac:dyDescent="0.25">
      <c r="A226" s="129">
        <v>100</v>
      </c>
      <c r="B226" s="33">
        <f t="shared" ref="B226" si="35">IF(A226=" "," ",IF(A226&lt;=200,A226,A226-200))</f>
        <v>100</v>
      </c>
      <c r="C226" s="31" t="str">
        <f>IF(A226=" "," ",VLOOKUP($A226,Entries!$A$2:$F$401,3))</f>
        <v>Ben</v>
      </c>
      <c r="D226" s="31" t="str">
        <f>IF(A226=" "," ",VLOOKUP($A226,Entries!$A$2:$F$401,4))</f>
        <v>Greenleaf</v>
      </c>
      <c r="E226" s="31" t="str">
        <f>VLOOKUP($A226,Entries!$A$2:$F$401,6)</f>
        <v>Ipswich Harriers</v>
      </c>
      <c r="F226" s="33" t="str">
        <f>VLOOKUP($A226,Entries!$A$2:$H$401,7)</f>
        <v>c</v>
      </c>
      <c r="G226" s="33" t="str">
        <f>VLOOKUP($A226,Entries!$A$2:$H$401,8)</f>
        <v>s</v>
      </c>
      <c r="H226" s="32"/>
      <c r="I226" s="31"/>
      <c r="J226" s="33"/>
      <c r="K226" s="31"/>
      <c r="L226" s="31"/>
      <c r="M226" s="31"/>
      <c r="N226" s="33"/>
      <c r="O226" s="33"/>
      <c r="P226" s="33"/>
    </row>
    <row r="227" spans="1:16" x14ac:dyDescent="0.25">
      <c r="A227" s="129">
        <v>121</v>
      </c>
      <c r="B227" s="33">
        <f t="shared" ref="B227:B230" si="36">IF(A227=" "," ",IF(A227&lt;=200,A227,A227-200))</f>
        <v>121</v>
      </c>
      <c r="C227" s="31" t="str">
        <f>IF(A227=" "," ",VLOOKUP($A227,Entries!$A$2:$F$401,3))</f>
        <v>Sean</v>
      </c>
      <c r="D227" s="31" t="str">
        <f>IF(A227=" "," ",VLOOKUP($A227,Entries!$A$2:$F$401,4))</f>
        <v>Eales</v>
      </c>
      <c r="E227" s="31" t="str">
        <f>VLOOKUP($A227,Entries!$A$2:$F$401,6)</f>
        <v>Colchester Harriers AC</v>
      </c>
      <c r="F227" s="33" t="str">
        <f>VLOOKUP($A227,Entries!$A$2:$H$401,7)</f>
        <v>c</v>
      </c>
      <c r="G227" s="33" t="str">
        <f>VLOOKUP($A227,Entries!$A$2:$H$401,8)</f>
        <v/>
      </c>
      <c r="H227" s="32"/>
      <c r="I227" s="31"/>
      <c r="N227" s="33"/>
      <c r="O227" s="33"/>
      <c r="P227" s="33"/>
    </row>
    <row r="228" spans="1:16" x14ac:dyDescent="0.25">
      <c r="A228" s="129">
        <v>123</v>
      </c>
      <c r="B228" s="33">
        <f t="shared" si="36"/>
        <v>123</v>
      </c>
      <c r="C228" s="31" t="str">
        <f>IF(A228=" "," ",VLOOKUP($A228,Entries!$A$2:$F$401,3))</f>
        <v>Stan</v>
      </c>
      <c r="D228" s="31" t="str">
        <f>IF(A228=" "," ",VLOOKUP($A228,Entries!$A$2:$F$401,4))</f>
        <v>Chevous</v>
      </c>
      <c r="E228" s="31" t="str">
        <f>VLOOKUP($A228,Entries!$A$2:$F$401,6)</f>
        <v>Ipswich Harriers</v>
      </c>
      <c r="F228" s="33" t="str">
        <f>VLOOKUP($A228,Entries!$A$2:$H$401,7)</f>
        <v>c</v>
      </c>
      <c r="G228" s="33"/>
      <c r="H228" s="32"/>
      <c r="I228" s="31"/>
      <c r="N228" s="33"/>
      <c r="O228" s="33"/>
      <c r="P228" s="33"/>
    </row>
    <row r="229" spans="1:16" x14ac:dyDescent="0.25">
      <c r="A229" s="129">
        <v>139</v>
      </c>
      <c r="B229" s="33">
        <f t="shared" si="36"/>
        <v>139</v>
      </c>
      <c r="C229" s="31" t="str">
        <f>IF(A229=" "," ",VLOOKUP($A229,Entries!$A$2:$F$401,3))</f>
        <v>Mickey</v>
      </c>
      <c r="D229" s="31" t="str">
        <f>IF(A229=" "," ",VLOOKUP($A229,Entries!$A$2:$F$401,4))</f>
        <v>Ayling</v>
      </c>
      <c r="E229" s="31" t="str">
        <f>VLOOKUP($A229,Entries!$A$2:$F$401,6)</f>
        <v>Saint Edmund Pacers</v>
      </c>
      <c r="F229" s="33" t="str">
        <f>VLOOKUP($A229,Entries!$A$2:$H$401,7)</f>
        <v>c</v>
      </c>
      <c r="G229" s="33"/>
      <c r="H229" s="32"/>
      <c r="I229" s="31"/>
      <c r="N229" s="33"/>
      <c r="O229" s="33"/>
      <c r="P229" s="33"/>
    </row>
    <row r="230" spans="1:16" x14ac:dyDescent="0.25">
      <c r="A230" s="129" t="s">
        <v>25</v>
      </c>
      <c r="B230" s="33" t="str">
        <f t="shared" si="36"/>
        <v xml:space="preserve"> </v>
      </c>
      <c r="C230" s="31" t="str">
        <f>IF(A230=" "," ",VLOOKUP($A230,Entries!$A$2:$F$401,3))</f>
        <v xml:space="preserve"> </v>
      </c>
      <c r="D230" s="31" t="str">
        <f>IF(A230=" "," ",VLOOKUP($A230,Entries!$A$2:$F$401,4))</f>
        <v xml:space="preserve"> </v>
      </c>
      <c r="E230" s="31"/>
      <c r="F230" s="33"/>
      <c r="G230" s="33"/>
      <c r="H230" s="32"/>
      <c r="I230" s="31"/>
      <c r="N230" s="33"/>
      <c r="O230" s="33"/>
      <c r="P230" s="33"/>
    </row>
    <row r="231" spans="1:16" x14ac:dyDescent="0.25">
      <c r="A231" s="129" t="s">
        <v>25</v>
      </c>
      <c r="B231" s="30" t="s">
        <v>1144</v>
      </c>
      <c r="C231" s="31"/>
      <c r="D231" s="31"/>
      <c r="E231" s="31"/>
      <c r="F231" s="33"/>
      <c r="G231" s="33" t="str">
        <f>VLOOKUP($A231,Entries!$A$2:$H$401,8)</f>
        <v/>
      </c>
      <c r="H231" s="32"/>
      <c r="I231" s="31"/>
      <c r="J231" s="30"/>
      <c r="K231" s="31"/>
      <c r="L231" s="31"/>
      <c r="M231" s="31"/>
      <c r="N231" s="33"/>
      <c r="O231" s="33"/>
      <c r="P231" s="33"/>
    </row>
    <row r="232" spans="1:16" x14ac:dyDescent="0.25">
      <c r="A232" s="129">
        <v>75</v>
      </c>
      <c r="B232" s="33">
        <f>IF(A232=" "," ",IF(A232&lt;=200,A232,A232-200))</f>
        <v>75</v>
      </c>
      <c r="C232" s="31" t="str">
        <f>IF(A232=" "," ",VLOOKUP($A232,Entries!$A$2:$F$401,3))</f>
        <v>Ronnie</v>
      </c>
      <c r="D232" s="31" t="str">
        <f>IF(A232=" "," ",VLOOKUP($A232,Entries!$A$2:$F$401,4))</f>
        <v>Baxter-Laud</v>
      </c>
      <c r="E232" s="31" t="str">
        <f>VLOOKUP($A232,Entries!$A$2:$F$401,6)</f>
        <v>Ipswich Harriers</v>
      </c>
      <c r="F232" s="33" t="str">
        <f>VLOOKUP($A232,Entries!$A$2:$H$401,7)</f>
        <v>c</v>
      </c>
      <c r="G232" s="33" t="str">
        <f>VLOOKUP($A232,Entries!$A$2:$H$401,8)</f>
        <v>s</v>
      </c>
      <c r="H232" s="32"/>
      <c r="I232" s="31"/>
      <c r="J232" s="33"/>
      <c r="K232" s="31"/>
      <c r="L232" s="31"/>
      <c r="M232" s="31"/>
      <c r="N232" s="33"/>
      <c r="O232" s="33"/>
      <c r="P232" s="33"/>
    </row>
    <row r="233" spans="1:16" x14ac:dyDescent="0.25">
      <c r="A233" s="129">
        <v>77</v>
      </c>
      <c r="B233" s="33">
        <f>IF(A233=" "," ",IF(A233&lt;=200,A233,A233-200))</f>
        <v>77</v>
      </c>
      <c r="C233" s="31" t="str">
        <f>IF(A233=" "," ",VLOOKUP($A233,Entries!$A$2:$F$401,3))</f>
        <v>Femi</v>
      </c>
      <c r="D233" s="31" t="str">
        <f>IF(A233=" "," ",VLOOKUP($A233,Entries!$A$2:$F$401,4))</f>
        <v>Seyi-Adelaja</v>
      </c>
      <c r="E233" s="31" t="str">
        <f>VLOOKUP($A233,Entries!$A$2:$F$401,6)</f>
        <v>Ipswich Harriers</v>
      </c>
      <c r="F233" s="33" t="str">
        <f>VLOOKUP($A233,Entries!$A$2:$H$401,7)</f>
        <v>c</v>
      </c>
      <c r="G233" s="33" t="str">
        <f>VLOOKUP($A233,Entries!$A$2:$H$401,8)</f>
        <v>s</v>
      </c>
      <c r="H233" s="32"/>
      <c r="I233" s="31"/>
      <c r="J233" s="33"/>
      <c r="K233" s="31"/>
      <c r="L233" s="31"/>
      <c r="M233" s="31"/>
      <c r="N233" s="33"/>
      <c r="O233" s="33"/>
      <c r="P233" s="33"/>
    </row>
    <row r="234" spans="1:16" x14ac:dyDescent="0.25">
      <c r="A234" s="129">
        <v>82</v>
      </c>
      <c r="B234" s="33">
        <f>IF(A234=" "," ",IF(A234&lt;=200,A234,A234-200))</f>
        <v>82</v>
      </c>
      <c r="C234" s="31" t="str">
        <f>IF(A234=" "," ",VLOOKUP($A234,Entries!$A$2:$F$401,3))</f>
        <v>Aidan</v>
      </c>
      <c r="D234" s="31" t="str">
        <f>IF(A234=" "," ",VLOOKUP($A234,Entries!$A$2:$F$401,4))</f>
        <v>Wright</v>
      </c>
      <c r="E234" s="31" t="str">
        <f>VLOOKUP($A234,Entries!$A$2:$F$401,6)</f>
        <v>Ipswich Harriers</v>
      </c>
      <c r="F234" s="33" t="str">
        <f>VLOOKUP($A234,Entries!$A$2:$H$401,7)</f>
        <v>c</v>
      </c>
      <c r="G234" s="33" t="str">
        <f>VLOOKUP($A234,Entries!$A$2:$H$401,8)</f>
        <v>s</v>
      </c>
      <c r="H234" s="32"/>
      <c r="I234" s="31"/>
      <c r="J234" s="33"/>
      <c r="K234" s="31"/>
      <c r="L234" s="31"/>
      <c r="M234" s="31"/>
      <c r="N234" s="33"/>
      <c r="O234" s="33"/>
      <c r="P234" s="33"/>
    </row>
    <row r="235" spans="1:16" x14ac:dyDescent="0.25">
      <c r="A235" s="129" t="s">
        <v>25</v>
      </c>
      <c r="B235" s="30" t="s">
        <v>1145</v>
      </c>
      <c r="C235" s="31"/>
      <c r="D235" s="31"/>
      <c r="E235" s="31"/>
      <c r="F235" s="33"/>
      <c r="G235" s="33" t="str">
        <f>VLOOKUP($A235,Entries!$A$2:$H$401,8)</f>
        <v/>
      </c>
      <c r="H235" s="32"/>
      <c r="I235" s="31"/>
      <c r="J235" s="33"/>
      <c r="K235" s="31"/>
      <c r="L235" s="31"/>
      <c r="M235" s="31"/>
      <c r="N235" s="33"/>
      <c r="O235" s="33"/>
      <c r="P235" s="33"/>
    </row>
    <row r="236" spans="1:16" x14ac:dyDescent="0.25">
      <c r="A236" s="129">
        <v>47</v>
      </c>
      <c r="B236" s="33">
        <f t="shared" ref="B236" si="37">IF(A236=" "," ",IF(A236&lt;=200,A236,A236-200))</f>
        <v>47</v>
      </c>
      <c r="C236" s="31" t="str">
        <f>IF(A236=" "," ",VLOOKUP($A236,Entries!$A$2:$F$401,3))</f>
        <v>Riley</v>
      </c>
      <c r="D236" s="31" t="str">
        <f>IF(A236=" "," ",VLOOKUP($A236,Entries!$A$2:$F$401,4))</f>
        <v>Easton</v>
      </c>
      <c r="E236" s="31" t="str">
        <f>VLOOKUP($A236,Entries!$A$2:$F$401,6)</f>
        <v>Ipswich Harriers</v>
      </c>
      <c r="F236" s="33" t="str">
        <f>VLOOKUP($A236,Entries!$A$2:$H$401,7)</f>
        <v>c</v>
      </c>
      <c r="G236" s="33" t="str">
        <f>VLOOKUP($A236,Entries!$A$2:$H$401,8)</f>
        <v/>
      </c>
      <c r="H236" s="32"/>
      <c r="I236" s="31"/>
      <c r="N236" s="33"/>
      <c r="O236" s="33"/>
    </row>
    <row r="237" spans="1:16" x14ac:dyDescent="0.25">
      <c r="A237" s="129" t="s">
        <v>25</v>
      </c>
      <c r="B237" s="30" t="s">
        <v>1146</v>
      </c>
      <c r="C237" s="31"/>
      <c r="D237" s="31"/>
      <c r="E237" s="31"/>
      <c r="F237" s="33"/>
      <c r="G237" s="33" t="str">
        <f>VLOOKUP($A237,Entries!$A$2:$H$401,8)</f>
        <v/>
      </c>
      <c r="H237" s="32"/>
      <c r="I237" s="31"/>
      <c r="J237" s="33"/>
      <c r="K237" s="31"/>
      <c r="L237" s="31"/>
      <c r="M237" s="31"/>
      <c r="N237" s="33"/>
      <c r="O237" s="33"/>
      <c r="P237" s="7"/>
    </row>
    <row r="238" spans="1:16" x14ac:dyDescent="0.25">
      <c r="A238" s="129">
        <v>271</v>
      </c>
      <c r="B238" s="33">
        <f t="shared" ref="B238" si="38">IF(A238=" "," ",IF(A238&lt;=200,A238,A238-200))</f>
        <v>71</v>
      </c>
      <c r="C238" s="31" t="str">
        <f>IF(A238=" "," ",VLOOKUP($A238,Entries!$A$2:$F$401,3))</f>
        <v>Bella</v>
      </c>
      <c r="D238" s="31" t="str">
        <f>IF(A238=" "," ",VLOOKUP($A238,Entries!$A$2:$F$401,4))</f>
        <v>Taylor</v>
      </c>
      <c r="E238" s="31" t="str">
        <f>VLOOKUP($A238,Entries!$A$2:$F$401,6)</f>
        <v>Saint Edmund Pacers</v>
      </c>
      <c r="F238" s="33" t="str">
        <f>VLOOKUP($A238,Entries!$A$2:$H$401,7)</f>
        <v>c</v>
      </c>
      <c r="G238" s="33" t="str">
        <f>VLOOKUP($A238,Entries!$A$2:$H$401,8)</f>
        <v>s</v>
      </c>
      <c r="H238" s="32"/>
      <c r="I238" s="31"/>
      <c r="J238" s="33"/>
      <c r="K238" s="31"/>
      <c r="L238" s="31"/>
      <c r="M238" s="31"/>
      <c r="N238" s="33"/>
      <c r="O238" s="33"/>
      <c r="P238" s="7"/>
    </row>
    <row r="239" spans="1:16" x14ac:dyDescent="0.25">
      <c r="A239" s="129">
        <v>273</v>
      </c>
      <c r="B239" s="33">
        <f t="shared" si="32"/>
        <v>73</v>
      </c>
      <c r="C239" s="31" t="str">
        <f>IF(A239=" "," ",VLOOKUP($A239,Entries!$A$2:$F$401,3))</f>
        <v>Alex</v>
      </c>
      <c r="D239" s="31" t="str">
        <f>IF(A239=" "," ",VLOOKUP($A239,Entries!$A$2:$F$401,4))</f>
        <v>Trehearn</v>
      </c>
      <c r="E239" s="31" t="str">
        <f>VLOOKUP($A239,Entries!$A$2:$F$401,6)</f>
        <v>Ipswich Harriers</v>
      </c>
      <c r="F239" s="33" t="str">
        <f>VLOOKUP($A239,Entries!$A$2:$H$401,7)</f>
        <v>c</v>
      </c>
      <c r="G239" s="33" t="str">
        <f>VLOOKUP($A239,Entries!$A$2:$H$401,8)</f>
        <v/>
      </c>
      <c r="H239" s="32"/>
      <c r="I239" s="31"/>
      <c r="J239" s="33"/>
      <c r="K239" s="31"/>
      <c r="L239" s="31"/>
      <c r="M239" s="31"/>
      <c r="N239" s="33"/>
      <c r="P239" s="7"/>
    </row>
    <row r="240" spans="1:16" x14ac:dyDescent="0.25">
      <c r="A240" s="129">
        <v>277</v>
      </c>
      <c r="B240" s="33">
        <f t="shared" si="32"/>
        <v>77</v>
      </c>
      <c r="C240" s="31" t="str">
        <f>IF(A240=" "," ",VLOOKUP($A240,Entries!$A$2:$F$401,3))</f>
        <v>Lily</v>
      </c>
      <c r="D240" s="31" t="str">
        <f>IF(A240=" "," ",VLOOKUP($A240,Entries!$A$2:$F$401,4))</f>
        <v>Burton</v>
      </c>
      <c r="E240" s="31" t="str">
        <f>VLOOKUP($A240,Entries!$A$2:$F$401,6)</f>
        <v>Ipswich Harriers</v>
      </c>
      <c r="F240" s="33" t="str">
        <f>VLOOKUP($A240,Entries!$A$2:$H$401,7)</f>
        <v>c</v>
      </c>
      <c r="G240" s="33" t="str">
        <f>VLOOKUP($A240,Entries!$A$2:$H$401,8)</f>
        <v/>
      </c>
      <c r="H240" s="32"/>
      <c r="I240" s="31"/>
      <c r="J240" s="30"/>
      <c r="K240" s="31"/>
      <c r="L240" s="31"/>
      <c r="M240" s="31"/>
      <c r="P240" s="7"/>
    </row>
    <row r="241" spans="1:16" x14ac:dyDescent="0.25">
      <c r="A241" s="129">
        <v>284</v>
      </c>
      <c r="B241" s="33">
        <f t="shared" si="32"/>
        <v>84</v>
      </c>
      <c r="C241" s="31" t="str">
        <f>IF(A241=" "," ",VLOOKUP($A241,Entries!$A$2:$F$401,3))</f>
        <v xml:space="preserve">Patricia </v>
      </c>
      <c r="D241" s="31" t="str">
        <f>IF(A241=" "," ",VLOOKUP($A241,Entries!$A$2:$F$401,4))</f>
        <v>Stalnionis</v>
      </c>
      <c r="E241" s="31" t="str">
        <f>VLOOKUP($A241,Entries!$A$2:$F$401,6)</f>
        <v>Ipswich Harriers</v>
      </c>
      <c r="F241" s="33" t="str">
        <f>VLOOKUP($A241,Entries!$A$2:$H$401,7)</f>
        <v>c</v>
      </c>
      <c r="G241" s="33" t="str">
        <f>VLOOKUP($A241,Entries!$A$2:$H$401,8)</f>
        <v/>
      </c>
      <c r="H241" s="32"/>
      <c r="I241" s="31"/>
      <c r="J241" s="33"/>
      <c r="K241" s="31"/>
      <c r="L241" s="31"/>
      <c r="M241" s="31"/>
      <c r="N241" s="33"/>
      <c r="P241" s="7"/>
    </row>
    <row r="242" spans="1:16" x14ac:dyDescent="0.25">
      <c r="A242" s="129">
        <v>293</v>
      </c>
      <c r="B242" s="33">
        <f t="shared" si="32"/>
        <v>93</v>
      </c>
      <c r="C242" s="31" t="str">
        <f>IF(A242=" "," ",VLOOKUP($A242,Entries!$A$2:$F$401,3))</f>
        <v>Holly</v>
      </c>
      <c r="D242" s="31" t="str">
        <f>IF(A242=" "," ",VLOOKUP($A242,Entries!$A$2:$F$401,4))</f>
        <v>Ayling</v>
      </c>
      <c r="E242" s="31" t="str">
        <f>VLOOKUP($A242,Entries!$A$2:$F$401,6)</f>
        <v>West Suffolk AC</v>
      </c>
      <c r="F242" s="33" t="str">
        <f>VLOOKUP($A242,Entries!$A$2:$H$401,7)</f>
        <v>c</v>
      </c>
      <c r="G242" s="33" t="str">
        <f>VLOOKUP($A242,Entries!$A$2:$H$401,8)</f>
        <v>s</v>
      </c>
      <c r="H242" s="32"/>
      <c r="I242" s="31"/>
      <c r="J242" s="33"/>
      <c r="K242" s="31"/>
      <c r="L242" s="31"/>
      <c r="M242" s="31"/>
      <c r="N242" s="33"/>
      <c r="P242" s="7"/>
    </row>
    <row r="243" spans="1:16" x14ac:dyDescent="0.25">
      <c r="A243" s="129">
        <v>294</v>
      </c>
      <c r="B243" s="33">
        <f t="shared" ref="B243" si="39">IF(A243=" "," ",IF(A243&lt;=200,A243,A243-200))</f>
        <v>94</v>
      </c>
      <c r="C243" s="31" t="str">
        <f>IF(A243=" "," ",VLOOKUP($A243,Entries!$A$2:$F$401,3))</f>
        <v>Eloise</v>
      </c>
      <c r="D243" s="31" t="str">
        <f>IF(A243=" "," ",VLOOKUP($A243,Entries!$A$2:$F$401,4))</f>
        <v>Crouch Carter</v>
      </c>
      <c r="E243" s="31" t="s">
        <v>673</v>
      </c>
      <c r="F243" s="33" t="str">
        <f>VLOOKUP($A243,Entries!$A$2:$H$401,7)</f>
        <v>c</v>
      </c>
      <c r="G243" s="33" t="str">
        <f>VLOOKUP($A243,Entries!$A$2:$H$401,8)</f>
        <v>s</v>
      </c>
      <c r="H243" s="32"/>
      <c r="I243" s="31"/>
      <c r="J243" s="33"/>
      <c r="K243" s="31"/>
      <c r="L243" s="31"/>
      <c r="M243" s="31"/>
      <c r="N243" s="33"/>
      <c r="O243" s="33"/>
      <c r="P243" s="33"/>
    </row>
    <row r="244" spans="1:16" x14ac:dyDescent="0.25">
      <c r="A244" s="129" t="s">
        <v>25</v>
      </c>
      <c r="B244" s="212">
        <v>12</v>
      </c>
      <c r="C244" s="212"/>
      <c r="D244" s="212"/>
      <c r="E244" s="212"/>
      <c r="F244" s="212"/>
      <c r="G244" s="212"/>
      <c r="H244" s="32"/>
      <c r="I244" s="31"/>
      <c r="J244" s="33"/>
      <c r="K244" s="31"/>
      <c r="L244" s="31"/>
      <c r="M244" s="31"/>
      <c r="N244" s="33"/>
      <c r="O244" s="33"/>
      <c r="P244" s="33"/>
    </row>
    <row r="245" spans="1:16" x14ac:dyDescent="0.25">
      <c r="B245" s="128" t="s">
        <v>1147</v>
      </c>
      <c r="H245" s="32"/>
      <c r="I245" s="31"/>
      <c r="J245" s="30"/>
      <c r="K245" s="31"/>
      <c r="L245" s="31"/>
      <c r="M245" s="31"/>
      <c r="N245" s="32"/>
      <c r="O245" s="32"/>
    </row>
    <row r="246" spans="1:16" x14ac:dyDescent="0.25">
      <c r="A246" s="129">
        <v>231</v>
      </c>
      <c r="B246" s="33">
        <f>IF(A246=" "," ",IF(A246&lt;=200,A246,A246-200))</f>
        <v>31</v>
      </c>
      <c r="C246" s="31" t="str">
        <f>IF(A246=" "," ",VLOOKUP($A246,Entries!$A$2:$F$401,3))</f>
        <v>Saskia</v>
      </c>
      <c r="D246" s="31" t="str">
        <f>IF(A246=" "," ",VLOOKUP($A246,Entries!$A$2:$F$401,4))</f>
        <v>Wyeth</v>
      </c>
      <c r="E246" s="31" t="str">
        <f>VLOOKUP($A246,Entries!$A$2:$F$401,6)</f>
        <v>Ipswich Harriers</v>
      </c>
      <c r="F246" s="33" t="str">
        <f>VLOOKUP($A246,Entries!$A$2:$H$401,7)</f>
        <v>c</v>
      </c>
      <c r="G246" s="33" t="str">
        <f>VLOOKUP($A246,Entries!$A$2:$H$401,8)</f>
        <v>s</v>
      </c>
      <c r="H246" s="32"/>
      <c r="I246" s="31"/>
      <c r="J246" s="33"/>
      <c r="K246" s="31"/>
      <c r="L246" s="31"/>
      <c r="M246" s="31"/>
      <c r="N246" s="33"/>
      <c r="O246" s="33"/>
      <c r="P246" s="33"/>
    </row>
    <row r="247" spans="1:16" x14ac:dyDescent="0.25">
      <c r="A247" s="129">
        <v>240</v>
      </c>
      <c r="B247" s="33">
        <f t="shared" ref="B247:B252" si="40">IF(A247=" "," ",IF(A247&lt;=200,A247,A247-200))</f>
        <v>40</v>
      </c>
      <c r="C247" s="31" t="str">
        <f>IF(A247=" "," ",VLOOKUP($A247,Entries!$A$2:$F$401,3))</f>
        <v>Lotachi</v>
      </c>
      <c r="D247" s="31" t="str">
        <f>IF(A247=" "," ",VLOOKUP($A247,Entries!$A$2:$F$401,4))</f>
        <v>Adigwe</v>
      </c>
      <c r="E247" s="31" t="str">
        <f>VLOOKUP($A247,Entries!$A$2:$F$401,6)</f>
        <v>Ipswich Harriers</v>
      </c>
      <c r="F247" s="33" t="str">
        <f>VLOOKUP($A247,Entries!$A$2:$H$401,7)</f>
        <v>c</v>
      </c>
      <c r="G247" s="33" t="str">
        <f>VLOOKUP($A247,Entries!$A$2:$H$401,8)</f>
        <v>s</v>
      </c>
      <c r="H247" s="32"/>
      <c r="I247" s="31"/>
      <c r="J247" s="33"/>
      <c r="K247" s="31"/>
      <c r="L247" s="31"/>
      <c r="M247" s="31"/>
      <c r="N247" s="33"/>
      <c r="O247" s="33"/>
      <c r="P247" s="33"/>
    </row>
    <row r="248" spans="1:16" x14ac:dyDescent="0.25">
      <c r="A248" s="129">
        <v>241</v>
      </c>
      <c r="B248" s="33">
        <f t="shared" si="40"/>
        <v>41</v>
      </c>
      <c r="C248" s="31" t="str">
        <f>IF(A248=" "," ",VLOOKUP($A248,Entries!$A$2:$F$401,3))</f>
        <v>Jessie</v>
      </c>
      <c r="D248" s="31" t="str">
        <f>IF(A248=" "," ",VLOOKUP($A248,Entries!$A$2:$F$401,4))</f>
        <v>Baxter-Laud</v>
      </c>
      <c r="E248" s="31" t="str">
        <f>VLOOKUP($A248,Entries!$A$2:$F$401,6)</f>
        <v>Ipswich Harriers</v>
      </c>
      <c r="F248" s="33" t="str">
        <f>VLOOKUP($A248,Entries!$A$2:$H$401,7)</f>
        <v>c</v>
      </c>
      <c r="G248" s="33" t="str">
        <f>VLOOKUP($A248,Entries!$A$2:$H$401,8)</f>
        <v>s</v>
      </c>
      <c r="I248" s="31"/>
      <c r="J248" s="33"/>
      <c r="K248" s="31"/>
      <c r="L248" s="31"/>
      <c r="M248" s="31"/>
      <c r="N248" s="33"/>
      <c r="O248" s="33"/>
      <c r="P248" s="33"/>
    </row>
    <row r="249" spans="1:16" x14ac:dyDescent="0.25">
      <c r="A249" s="129">
        <v>243</v>
      </c>
      <c r="B249" s="33">
        <f t="shared" si="40"/>
        <v>43</v>
      </c>
      <c r="C249" s="31" t="str">
        <f>IF(A249=" "," ",VLOOKUP($A249,Entries!$A$2:$F$401,3))</f>
        <v>Rosie</v>
      </c>
      <c r="D249" s="31" t="str">
        <f>IF(A249=" "," ",VLOOKUP($A249,Entries!$A$2:$F$401,4))</f>
        <v>Belham</v>
      </c>
      <c r="E249" s="31" t="s">
        <v>658</v>
      </c>
      <c r="F249" s="33" t="str">
        <f>VLOOKUP($A249,Entries!$A$2:$H$401,7)</f>
        <v>c</v>
      </c>
      <c r="G249" s="33" t="str">
        <f>VLOOKUP($A249,Entries!$A$2:$H$401,8)</f>
        <v>s</v>
      </c>
      <c r="H249" s="32"/>
      <c r="I249" s="31"/>
      <c r="J249" s="33"/>
      <c r="K249" s="31"/>
      <c r="L249" s="31"/>
      <c r="M249" s="31"/>
      <c r="N249" s="33"/>
      <c r="O249" s="33"/>
      <c r="P249" s="33"/>
    </row>
    <row r="250" spans="1:16" x14ac:dyDescent="0.25">
      <c r="A250" s="129">
        <v>249</v>
      </c>
      <c r="B250" s="33">
        <f t="shared" si="40"/>
        <v>49</v>
      </c>
      <c r="C250" s="31" t="str">
        <f>IF(A250=" "," ",VLOOKUP($A250,Entries!$A$2:$F$401,3))</f>
        <v>Ella</v>
      </c>
      <c r="D250" s="31" t="str">
        <f>IF(A250=" "," ",VLOOKUP($A250,Entries!$A$2:$F$401,4))</f>
        <v>Kading</v>
      </c>
      <c r="E250" s="31" t="str">
        <f>VLOOKUP($A250,Entries!$A$2:$F$401,6)</f>
        <v>Stowmarket Striders RC</v>
      </c>
      <c r="F250" s="33" t="str">
        <f>VLOOKUP($A250,Entries!$A$2:$H$401,7)</f>
        <v>c</v>
      </c>
      <c r="G250" s="33" t="str">
        <f>VLOOKUP($A250,Entries!$A$2:$H$401,8)</f>
        <v>s</v>
      </c>
      <c r="H250" s="32"/>
      <c r="I250" s="31"/>
      <c r="J250" s="33"/>
      <c r="K250" s="31"/>
      <c r="L250" s="31"/>
      <c r="M250" s="31"/>
      <c r="N250" s="33"/>
      <c r="O250" s="33"/>
      <c r="P250" s="33"/>
    </row>
    <row r="251" spans="1:16" x14ac:dyDescent="0.25">
      <c r="A251" s="129">
        <v>251</v>
      </c>
      <c r="B251" s="33">
        <f t="shared" si="40"/>
        <v>51</v>
      </c>
      <c r="C251" s="31" t="str">
        <f>IF(A251=" "," ",VLOOKUP($A251,Entries!$A$2:$F$401,3))</f>
        <v>Isla</v>
      </c>
      <c r="D251" s="31" t="str">
        <f>IF(A251=" "," ",VLOOKUP($A251,Entries!$A$2:$F$401,4))</f>
        <v>Barker</v>
      </c>
      <c r="E251" s="31" t="str">
        <f>VLOOKUP($A251,Entries!$A$2:$F$401,6)</f>
        <v>Ipswich Harriers</v>
      </c>
      <c r="F251" s="33" t="str">
        <f>VLOOKUP($A251,Entries!$A$2:$H$401,7)</f>
        <v>c</v>
      </c>
      <c r="G251" s="33" t="str">
        <f>VLOOKUP($A251,Entries!$A$2:$H$401,8)</f>
        <v>s</v>
      </c>
      <c r="H251" s="32"/>
      <c r="I251" s="31"/>
      <c r="J251" s="33"/>
      <c r="K251" s="31"/>
      <c r="L251" s="31"/>
      <c r="M251" s="31"/>
      <c r="N251" s="33"/>
      <c r="O251" s="33"/>
      <c r="P251" s="33"/>
    </row>
    <row r="252" spans="1:16" x14ac:dyDescent="0.25">
      <c r="A252" s="129">
        <v>257</v>
      </c>
      <c r="B252" s="33">
        <f t="shared" si="40"/>
        <v>57</v>
      </c>
      <c r="C252" s="31" t="str">
        <f>IF(A252=" "," ",VLOOKUP($A252,Entries!$A$2:$F$401,3))</f>
        <v>Amelia</v>
      </c>
      <c r="D252" s="31" t="str">
        <f>IF(A252=" "," ",VLOOKUP($A252,Entries!$A$2:$F$401,4))</f>
        <v>Smith</v>
      </c>
      <c r="E252" s="31" t="str">
        <f>VLOOKUP($A252,Entries!$A$2:$F$401,6)</f>
        <v>Unattached</v>
      </c>
      <c r="F252" s="33" t="str">
        <f>VLOOKUP($A252,Entries!$A$2:$H$401,7)</f>
        <v>c</v>
      </c>
      <c r="G252" s="33" t="str">
        <f>VLOOKUP($A252,Entries!$A$2:$H$401,8)</f>
        <v/>
      </c>
      <c r="I252" s="31"/>
      <c r="J252" s="33"/>
      <c r="K252" s="31"/>
      <c r="L252" s="31"/>
      <c r="M252" s="31"/>
      <c r="N252" s="33"/>
      <c r="O252" s="33"/>
      <c r="P252" s="33"/>
    </row>
    <row r="253" spans="1:16" x14ac:dyDescent="0.25">
      <c r="A253" s="129">
        <v>258</v>
      </c>
      <c r="B253" s="33">
        <f t="shared" ref="B253:B254" si="41">IF(A253=" "," ",IF(A253&lt;=200,A253,A253-200))</f>
        <v>58</v>
      </c>
      <c r="C253" s="31" t="str">
        <f>IF(A253=" "," ",VLOOKUP($A253,Entries!$A$2:$F$401,3))</f>
        <v>Phoebe</v>
      </c>
      <c r="D253" s="31" t="str">
        <f>IF(A253=" "," ",VLOOKUP($A253,Entries!$A$2:$F$401,4))</f>
        <v>Nottingham</v>
      </c>
      <c r="E253" s="31" t="str">
        <f>VLOOKUP($A253,Entries!$A$2:$F$401,6)</f>
        <v>Ipswich Harriers</v>
      </c>
      <c r="F253" s="33" t="str">
        <f>VLOOKUP($A253,Entries!$A$2:$H$401,7)</f>
        <v>c</v>
      </c>
      <c r="G253" s="33" t="str">
        <f>VLOOKUP($A253,Entries!$A$2:$H$401,8)</f>
        <v>s</v>
      </c>
      <c r="H253" s="32"/>
      <c r="I253" s="31"/>
      <c r="J253" s="33"/>
      <c r="K253" s="31"/>
      <c r="L253" s="31"/>
      <c r="M253" s="31"/>
      <c r="N253" s="33"/>
      <c r="O253" s="33"/>
      <c r="P253" s="33"/>
    </row>
    <row r="254" spans="1:16" x14ac:dyDescent="0.25">
      <c r="A254" s="129">
        <v>259</v>
      </c>
      <c r="B254" s="33">
        <f t="shared" si="41"/>
        <v>59</v>
      </c>
      <c r="C254" s="31" t="str">
        <f>IF(A254=" "," ",VLOOKUP($A254,Entries!$A$2:$F$401,3))</f>
        <v>Temi</v>
      </c>
      <c r="D254" s="31" t="str">
        <f>IF(A254=" "," ",VLOOKUP($A254,Entries!$A$2:$F$401,4))</f>
        <v>Oghoetuoma</v>
      </c>
      <c r="E254" s="31" t="s">
        <v>970</v>
      </c>
      <c r="F254" s="33" t="str">
        <f>VLOOKUP($A254,Entries!$A$2:$H$401,7)</f>
        <v>c</v>
      </c>
      <c r="G254" s="33" t="str">
        <f>VLOOKUP($A254,Entries!$A$2:$H$401,8)</f>
        <v>s</v>
      </c>
      <c r="H254" s="32"/>
      <c r="I254" s="31"/>
      <c r="J254" s="33"/>
      <c r="K254" s="31"/>
      <c r="L254" s="31"/>
      <c r="M254" s="31"/>
      <c r="N254" s="33"/>
      <c r="O254" s="33"/>
      <c r="P254" s="33"/>
    </row>
    <row r="255" spans="1:16" x14ac:dyDescent="0.25">
      <c r="A255" s="129">
        <v>262</v>
      </c>
      <c r="B255" s="33">
        <f>IF(A255=" "," ",IF(A255&lt;=200,A255,A255-200))</f>
        <v>62</v>
      </c>
      <c r="C255" s="31" t="str">
        <f>IF(A255=" "," ",VLOOKUP($A255,Entries!$A$2:$F$401,3))</f>
        <v>Adele</v>
      </c>
      <c r="D255" s="31" t="str">
        <f>IF(A255=" "," ",VLOOKUP($A255,Entries!$A$2:$F$401,4))</f>
        <v>Stalnionis</v>
      </c>
      <c r="E255" s="31" t="str">
        <f>VLOOKUP($A255,Entries!$A$2:$F$401,6)</f>
        <v>Ipswich Harriers</v>
      </c>
      <c r="F255" s="33" t="str">
        <f>VLOOKUP($A255,Entries!$A$2:$H$401,7)</f>
        <v>c</v>
      </c>
      <c r="G255" s="33" t="str">
        <f>VLOOKUP($A255,Entries!$A$2:$H$401,8)</f>
        <v/>
      </c>
      <c r="H255" s="32"/>
      <c r="I255" s="31"/>
      <c r="J255" s="33"/>
      <c r="K255" s="31"/>
      <c r="L255" s="31"/>
      <c r="M255" s="31"/>
      <c r="N255" s="33"/>
      <c r="O255" s="33"/>
      <c r="P255" s="33"/>
    </row>
    <row r="256" spans="1:16" x14ac:dyDescent="0.25">
      <c r="A256" s="129">
        <v>265</v>
      </c>
      <c r="B256" s="33">
        <f>IF(A256=" "," ",IF(A256&lt;=200,A256,A256-200))</f>
        <v>65</v>
      </c>
      <c r="C256" s="31" t="str">
        <f>IF(A256=" "," ",VLOOKUP($A256,Entries!$A$2:$F$401,3))</f>
        <v>Amber</v>
      </c>
      <c r="D256" s="31" t="str">
        <f>IF(A256=" "," ",VLOOKUP($A256,Entries!$A$2:$F$401,4))</f>
        <v>Sharp</v>
      </c>
      <c r="E256" s="31" t="str">
        <f>VLOOKUP($A256,Entries!$A$2:$F$401,6)</f>
        <v>West Suffolk AC</v>
      </c>
      <c r="F256" s="33" t="str">
        <f>VLOOKUP($A256,Entries!$A$2:$H$401,7)</f>
        <v>c</v>
      </c>
      <c r="G256" s="33" t="str">
        <f>VLOOKUP($A256,Entries!$A$2:$H$401,8)</f>
        <v/>
      </c>
      <c r="H256" s="32"/>
      <c r="I256" s="31"/>
      <c r="J256" s="33"/>
      <c r="K256" s="31"/>
      <c r="L256" s="31"/>
      <c r="M256" s="31"/>
      <c r="N256" s="33"/>
      <c r="O256" s="33"/>
      <c r="P256" s="33"/>
    </row>
    <row r="257" spans="1:16" x14ac:dyDescent="0.25">
      <c r="A257" s="129">
        <v>266</v>
      </c>
      <c r="B257" s="33">
        <f>IF(A257=" "," ",IF(A257&lt;=200,A257,A257-200))</f>
        <v>66</v>
      </c>
      <c r="C257" s="31" t="str">
        <f>IF(A257=" "," ",VLOOKUP($A257,Entries!$A$2:$F$401,3))</f>
        <v>Mollie</v>
      </c>
      <c r="D257" s="31" t="str">
        <f>IF(A257=" "," ",VLOOKUP($A257,Entries!$A$2:$F$401,4))</f>
        <v>Huntingford</v>
      </c>
      <c r="E257" s="31" t="s">
        <v>1199</v>
      </c>
      <c r="F257" s="33" t="str">
        <f>VLOOKUP($A257,Entries!$A$2:$H$401,7)</f>
        <v>c</v>
      </c>
      <c r="G257" s="33" t="str">
        <f>VLOOKUP($A257,Entries!$A$2:$H$401,8)</f>
        <v>s</v>
      </c>
      <c r="H257" s="32"/>
      <c r="I257" s="31"/>
      <c r="J257" s="33"/>
      <c r="K257" s="31"/>
      <c r="L257" s="31"/>
      <c r="M257" s="31"/>
      <c r="N257" s="33"/>
      <c r="O257" s="33"/>
      <c r="P257" s="33"/>
    </row>
    <row r="258" spans="1:16" x14ac:dyDescent="0.25">
      <c r="A258" s="129">
        <v>269</v>
      </c>
      <c r="B258" s="33">
        <f t="shared" ref="B258:B265" si="42">IF(A258=" "," ",IF(A258&lt;=200,A258,A258-200))</f>
        <v>69</v>
      </c>
      <c r="C258" s="31" t="str">
        <f>IF(A258=" "," ",VLOOKUP($A258,Entries!$A$2:$F$401,3))</f>
        <v>Ava</v>
      </c>
      <c r="D258" s="31" t="str">
        <f>IF(A258=" "," ",VLOOKUP($A258,Entries!$A$2:$F$401,4))</f>
        <v>Partridge-Kulczynski</v>
      </c>
      <c r="E258" s="31" t="str">
        <f>VLOOKUP($A258,Entries!$A$2:$F$401,6)</f>
        <v>Ipswich Harriers</v>
      </c>
      <c r="F258" s="33" t="str">
        <f>VLOOKUP($A258,Entries!$A$2:$H$401,7)</f>
        <v>c</v>
      </c>
      <c r="G258" s="33" t="str">
        <f>VLOOKUP($A258,Entries!$A$2:$H$401,8)</f>
        <v>s</v>
      </c>
      <c r="H258" s="32"/>
      <c r="I258" s="31"/>
      <c r="J258" s="33"/>
      <c r="K258" s="31"/>
      <c r="L258" s="31"/>
      <c r="M258" s="31"/>
      <c r="N258" s="33"/>
      <c r="O258" s="33"/>
      <c r="P258" s="33"/>
    </row>
    <row r="259" spans="1:16" x14ac:dyDescent="0.25">
      <c r="A259" s="129">
        <v>270</v>
      </c>
      <c r="B259" s="33">
        <f t="shared" si="42"/>
        <v>70</v>
      </c>
      <c r="C259" s="31" t="str">
        <f>IF(A259=" "," ",VLOOKUP($A259,Entries!$A$2:$F$401,3))</f>
        <v>Clementine</v>
      </c>
      <c r="D259" s="31" t="str">
        <f>IF(A259=" "," ",VLOOKUP($A259,Entries!$A$2:$F$401,4))</f>
        <v>Wilson</v>
      </c>
      <c r="E259" s="31" t="str">
        <f>VLOOKUP($A259,Entries!$A$2:$F$401,6)</f>
        <v>Ipswich Harriers</v>
      </c>
      <c r="F259" s="33" t="str">
        <f>VLOOKUP($A259,Entries!$A$2:$H$401,7)</f>
        <v>c</v>
      </c>
      <c r="G259" s="33" t="str">
        <f>VLOOKUP($A259,Entries!$A$2:$H$401,8)</f>
        <v/>
      </c>
      <c r="H259" s="32"/>
      <c r="I259" s="31"/>
      <c r="J259" s="33"/>
      <c r="K259" s="31"/>
      <c r="L259" s="31"/>
      <c r="M259" s="31"/>
      <c r="N259" s="33"/>
      <c r="O259" s="33"/>
      <c r="P259" s="33"/>
    </row>
    <row r="260" spans="1:16" x14ac:dyDescent="0.25">
      <c r="A260" s="129" t="s">
        <v>25</v>
      </c>
      <c r="B260" s="33" t="str">
        <f t="shared" si="42"/>
        <v xml:space="preserve"> </v>
      </c>
      <c r="C260" s="31" t="str">
        <f>IF(A260=" "," ",VLOOKUP($A260,Entries!$A$2:$F$401,3))</f>
        <v xml:space="preserve"> </v>
      </c>
      <c r="D260" s="31" t="str">
        <f>IF(A260=" "," ",VLOOKUP($A260,Entries!$A$2:$F$401,4))</f>
        <v xml:space="preserve"> </v>
      </c>
      <c r="E260" s="31"/>
      <c r="F260" s="33"/>
      <c r="G260" s="33" t="str">
        <f>VLOOKUP($A260,Entries!$A$2:$H$401,8)</f>
        <v/>
      </c>
      <c r="I260" s="31"/>
      <c r="J260" s="33"/>
      <c r="K260" s="31"/>
      <c r="L260" s="31"/>
      <c r="M260" s="31"/>
      <c r="N260" s="33"/>
      <c r="O260" s="33"/>
      <c r="P260" s="33"/>
    </row>
    <row r="261" spans="1:16" x14ac:dyDescent="0.25">
      <c r="A261" s="129" t="s">
        <v>25</v>
      </c>
      <c r="B261" s="30" t="s">
        <v>1148</v>
      </c>
      <c r="C261" s="31"/>
      <c r="D261" s="31"/>
      <c r="E261" s="31"/>
      <c r="F261" s="33"/>
      <c r="G261" s="33" t="str">
        <f>VLOOKUP($A261,Entries!$A$2:$H$401,8)</f>
        <v/>
      </c>
      <c r="H261" s="32"/>
      <c r="I261" s="31"/>
      <c r="J261" s="33"/>
      <c r="K261" s="31"/>
      <c r="L261" s="31"/>
      <c r="M261" s="31"/>
      <c r="N261" s="33"/>
      <c r="O261" s="33"/>
      <c r="P261" s="33"/>
    </row>
    <row r="262" spans="1:16" x14ac:dyDescent="0.25">
      <c r="A262" s="129">
        <v>62</v>
      </c>
      <c r="B262" s="33">
        <f t="shared" si="42"/>
        <v>62</v>
      </c>
      <c r="C262" s="31" t="str">
        <f>IF(A262=" "," ",VLOOKUP($A262,Entries!$A$2:$F$401,3))</f>
        <v>Samuel</v>
      </c>
      <c r="D262" s="31" t="str">
        <f>IF(A262=" "," ",VLOOKUP($A262,Entries!$A$2:$F$401,4))</f>
        <v>Shaw</v>
      </c>
      <c r="E262" s="31" t="str">
        <f>VLOOKUP($A262,Entries!$A$2:$F$401,6)</f>
        <v>Ipswich Harriers</v>
      </c>
      <c r="F262" s="33"/>
      <c r="G262" s="33" t="str">
        <f>VLOOKUP($A262,Entries!$A$2:$H$401,8)</f>
        <v>s</v>
      </c>
      <c r="H262" s="32"/>
      <c r="I262" s="31"/>
      <c r="J262" s="30"/>
      <c r="K262" s="31"/>
      <c r="L262" s="31"/>
      <c r="M262" s="31"/>
      <c r="N262" s="33"/>
      <c r="O262" s="33"/>
      <c r="P262" s="33"/>
    </row>
    <row r="263" spans="1:16" x14ac:dyDescent="0.25">
      <c r="A263" s="129">
        <v>67</v>
      </c>
      <c r="B263" s="33">
        <f t="shared" si="42"/>
        <v>67</v>
      </c>
      <c r="C263" s="31" t="str">
        <f>IF(A263=" "," ",VLOOKUP($A263,Entries!$A$2:$F$401,3))</f>
        <v>James</v>
      </c>
      <c r="D263" s="31" t="str">
        <f>IF(A263=" "," ",VLOOKUP($A263,Entries!$A$2:$F$401,4))</f>
        <v>McAllen</v>
      </c>
      <c r="E263" s="31" t="str">
        <f>VLOOKUP($A263,Entries!$A$2:$F$401,6)</f>
        <v>Waveney Valley AC</v>
      </c>
      <c r="F263" s="33" t="str">
        <f>VLOOKUP($A263,Entries!$A$2:$H$401,7)</f>
        <v>c</v>
      </c>
      <c r="G263" s="33" t="str">
        <f>VLOOKUP($A263,Entries!$A$2:$H$401,8)</f>
        <v>s</v>
      </c>
      <c r="H263" s="32"/>
      <c r="I263" s="31"/>
      <c r="J263" s="33"/>
      <c r="K263" s="31"/>
      <c r="L263" s="31"/>
      <c r="M263" s="31"/>
      <c r="N263" s="33"/>
      <c r="O263" s="33"/>
    </row>
    <row r="264" spans="1:16" x14ac:dyDescent="0.25">
      <c r="A264" s="129">
        <v>68</v>
      </c>
      <c r="B264" s="33">
        <f t="shared" si="42"/>
        <v>68</v>
      </c>
      <c r="C264" s="31" t="str">
        <f>IF(A264=" "," ",VLOOKUP($A264,Entries!$A$2:$F$401,3))</f>
        <v>Lester</v>
      </c>
      <c r="D264" s="31" t="str">
        <f>IF(A264=" "," ",VLOOKUP($A264,Entries!$A$2:$F$401,4))</f>
        <v>Palmer</v>
      </c>
      <c r="E264" s="31" t="str">
        <f>VLOOKUP($A264,Entries!$A$2:$F$401,6)</f>
        <v>Ipswich Harriers</v>
      </c>
      <c r="F264" s="33" t="str">
        <f>VLOOKUP($A264,Entries!$A$2:$H$401,7)</f>
        <v>c</v>
      </c>
      <c r="G264" s="33" t="str">
        <f>VLOOKUP($A264,Entries!$A$2:$H$401,8)</f>
        <v>s</v>
      </c>
      <c r="H264" s="32"/>
      <c r="I264" s="31"/>
      <c r="J264" s="33"/>
      <c r="K264" s="31"/>
      <c r="L264" s="31"/>
      <c r="M264" s="31"/>
      <c r="N264" s="33"/>
      <c r="O264" s="33"/>
      <c r="P264" s="33"/>
    </row>
    <row r="265" spans="1:16" x14ac:dyDescent="0.25">
      <c r="A265" s="129">
        <v>72</v>
      </c>
      <c r="B265" s="33">
        <f t="shared" si="42"/>
        <v>72</v>
      </c>
      <c r="C265" s="31" t="str">
        <f>IF(A265=" "," ",VLOOKUP($A265,Entries!$A$2:$F$401,3))</f>
        <v>Kambili</v>
      </c>
      <c r="D265" s="31" t="str">
        <f>IF(A265=" "," ",VLOOKUP($A265,Entries!$A$2:$F$401,4))</f>
        <v>Adigwe</v>
      </c>
      <c r="E265" s="31" t="str">
        <f>VLOOKUP($A265,Entries!$A$2:$F$401,6)</f>
        <v>Ipswich Harriers</v>
      </c>
      <c r="F265" s="33" t="str">
        <f>VLOOKUP($A265,Entries!$A$2:$H$401,7)</f>
        <v>c</v>
      </c>
      <c r="G265" s="33" t="str">
        <f>VLOOKUP($A265,Entries!$A$2:$H$401,8)</f>
        <v>s</v>
      </c>
      <c r="H265" s="32"/>
      <c r="I265" s="31"/>
      <c r="J265" s="33"/>
      <c r="K265" s="31"/>
      <c r="L265" s="31"/>
      <c r="M265" s="31"/>
      <c r="N265" s="33"/>
      <c r="O265" s="33"/>
      <c r="P265" s="33"/>
    </row>
    <row r="266" spans="1:16" x14ac:dyDescent="0.25">
      <c r="A266" s="129">
        <v>73</v>
      </c>
      <c r="B266" s="33">
        <f t="shared" ref="B266" si="43">IF(A266=" "," ",IF(A266&lt;=200,A266,A266-200))</f>
        <v>73</v>
      </c>
      <c r="C266" s="31" t="str">
        <f>IF(A266=" "," ",VLOOKUP($A266,Entries!$A$2:$F$401,3))</f>
        <v>Oliver</v>
      </c>
      <c r="D266" s="31" t="str">
        <f>IF(A266=" "," ",VLOOKUP($A266,Entries!$A$2:$F$401,4))</f>
        <v>Read</v>
      </c>
      <c r="E266" s="31" t="str">
        <f>VLOOKUP($A266,Entries!$A$2:$F$401,6)</f>
        <v>Ipswich Harriers</v>
      </c>
      <c r="F266" s="33" t="str">
        <f>VLOOKUP($A266,Entries!$A$2:$H$401,7)</f>
        <v>c</v>
      </c>
      <c r="G266" s="33" t="str">
        <f>VLOOKUP($A266,Entries!$A$2:$H$401,8)</f>
        <v>s</v>
      </c>
      <c r="H266" s="32"/>
      <c r="I266" s="31"/>
      <c r="J266" s="33"/>
      <c r="K266" s="31"/>
      <c r="L266" s="31"/>
      <c r="M266" s="31"/>
      <c r="N266" s="33"/>
      <c r="O266" s="33"/>
      <c r="P266" s="33"/>
    </row>
    <row r="267" spans="1:16" x14ac:dyDescent="0.25">
      <c r="A267" s="129">
        <v>78</v>
      </c>
      <c r="B267" s="33">
        <f>IF(A267=" "," ",IF(A267&lt;=200,A267,A267-200))</f>
        <v>78</v>
      </c>
      <c r="C267" s="31" t="str">
        <f>IF(A267=" "," ",VLOOKUP($A267,Entries!$A$2:$F$401,3))</f>
        <v>Nurein</v>
      </c>
      <c r="D267" s="31" t="str">
        <f>IF(A267=" "," ",VLOOKUP($A267,Entries!$A$2:$F$401,4))</f>
        <v>Adams</v>
      </c>
      <c r="E267" s="31" t="str">
        <f>VLOOKUP($A267,Entries!$A$2:$F$401,6)</f>
        <v>Ipswich Harriers</v>
      </c>
      <c r="F267" s="33" t="str">
        <f>VLOOKUP($A267,Entries!$A$2:$H$401,7)</f>
        <v>c</v>
      </c>
      <c r="G267" s="33" t="str">
        <f>VLOOKUP($A267,Entries!$A$2:$H$401,8)</f>
        <v>s</v>
      </c>
      <c r="I267" s="31"/>
      <c r="J267" s="33"/>
      <c r="K267" s="31"/>
      <c r="L267" s="31"/>
      <c r="M267" s="31"/>
      <c r="N267" s="33"/>
      <c r="O267" s="33"/>
      <c r="P267" s="33"/>
    </row>
    <row r="268" spans="1:16" x14ac:dyDescent="0.25">
      <c r="A268" s="129">
        <v>79</v>
      </c>
      <c r="B268" s="33">
        <f>IF(A268=" "," ",IF(A268&lt;=200,A268,A268-200))</f>
        <v>79</v>
      </c>
      <c r="C268" s="31" t="str">
        <f>IF(A268=" "," ",VLOOKUP($A268,Entries!$A$2:$F$401,3))</f>
        <v>Ricky</v>
      </c>
      <c r="D268" s="31" t="str">
        <f>IF(A268=" "," ",VLOOKUP($A268,Entries!$A$2:$F$401,4))</f>
        <v>Nicholls</v>
      </c>
      <c r="E268" s="31" t="str">
        <f>VLOOKUP($A268,Entries!$A$2:$F$401,6)</f>
        <v>Ipswich Harriers</v>
      </c>
      <c r="F268" s="33" t="str">
        <f>VLOOKUP($A268,Entries!$A$2:$H$401,7)</f>
        <v>c</v>
      </c>
      <c r="G268" s="33" t="str">
        <f>VLOOKUP($A268,Entries!$A$2:$H$401,8)</f>
        <v>s</v>
      </c>
      <c r="H268" s="32"/>
      <c r="I268" s="31"/>
      <c r="J268" s="33"/>
      <c r="K268" s="31"/>
      <c r="L268" s="31"/>
      <c r="M268" s="31"/>
      <c r="N268" s="33"/>
      <c r="O268" s="33"/>
      <c r="P268" s="33"/>
    </row>
    <row r="269" spans="1:16" x14ac:dyDescent="0.25">
      <c r="A269" s="129">
        <v>82</v>
      </c>
      <c r="B269" s="33">
        <f>IF(A269=" "," ",IF(A269&lt;=200,A269,A269-200))</f>
        <v>82</v>
      </c>
      <c r="C269" s="31" t="str">
        <f>IF(A269=" "," ",VLOOKUP($A269,Entries!$A$2:$F$401,3))</f>
        <v>Aidan</v>
      </c>
      <c r="D269" s="31" t="str">
        <f>IF(A269=" "," ",VLOOKUP($A269,Entries!$A$2:$F$401,4))</f>
        <v>Wright</v>
      </c>
      <c r="E269" s="31" t="str">
        <f>VLOOKUP($A269,Entries!$A$2:$F$401,6)</f>
        <v>Ipswich Harriers</v>
      </c>
      <c r="F269" s="33" t="str">
        <f>VLOOKUP($A269,Entries!$A$2:$H$401,7)</f>
        <v>c</v>
      </c>
      <c r="G269" s="33" t="str">
        <f>VLOOKUP($A269,Entries!$A$2:$H$401,8)</f>
        <v>s</v>
      </c>
      <c r="H269" s="32"/>
      <c r="I269" s="31"/>
      <c r="K269" s="31"/>
      <c r="L269" s="31"/>
      <c r="M269" s="31"/>
      <c r="N269" s="33"/>
      <c r="O269" s="33"/>
      <c r="P269" s="33"/>
    </row>
    <row r="270" spans="1:16" x14ac:dyDescent="0.25">
      <c r="A270" s="129">
        <v>92</v>
      </c>
      <c r="B270" s="33">
        <f>IF(A270=" "," ",IF(A270&lt;=200,A270,A270-200))</f>
        <v>92</v>
      </c>
      <c r="C270" s="31" t="str">
        <f>IF(A270=" "," ",VLOOKUP($A270,Entries!$A$2:$F$401,3))</f>
        <v>Beven</v>
      </c>
      <c r="D270" s="31" t="str">
        <f>IF(A270=" "," ",VLOOKUP($A270,Entries!$A$2:$F$401,4))</f>
        <v>Garanganga</v>
      </c>
      <c r="E270" s="31" t="str">
        <f>VLOOKUP($A270,Entries!$A$2:$F$401,6)</f>
        <v>Ipswich Harriers</v>
      </c>
      <c r="F270" s="33" t="str">
        <f>VLOOKUP($A270,Entries!$A$2:$H$401,7)</f>
        <v>c</v>
      </c>
      <c r="G270" s="33" t="str">
        <f>VLOOKUP($A270,Entries!$A$2:$H$401,8)</f>
        <v>s</v>
      </c>
      <c r="H270" s="32"/>
      <c r="I270" s="31"/>
      <c r="J270" s="33"/>
      <c r="K270" s="31"/>
      <c r="L270" s="31"/>
      <c r="M270" s="31"/>
      <c r="N270" s="33"/>
      <c r="O270" s="33"/>
      <c r="P270" s="33"/>
    </row>
    <row r="271" spans="1:16" x14ac:dyDescent="0.25">
      <c r="B271" s="33"/>
      <c r="C271" s="31"/>
      <c r="D271" s="31"/>
      <c r="E271" s="31"/>
      <c r="F271" s="33"/>
      <c r="G271" s="33"/>
      <c r="H271" s="32"/>
      <c r="I271" s="31"/>
      <c r="J271" s="33"/>
      <c r="K271" s="31"/>
      <c r="L271" s="31"/>
      <c r="M271" s="31"/>
      <c r="N271" s="33"/>
      <c r="O271" s="33"/>
      <c r="P271" s="33"/>
    </row>
    <row r="272" spans="1:16" x14ac:dyDescent="0.25">
      <c r="A272" s="129" t="s">
        <v>25</v>
      </c>
      <c r="B272" s="30" t="s">
        <v>1149</v>
      </c>
      <c r="C272" s="31"/>
      <c r="D272" s="31"/>
      <c r="E272" s="31"/>
      <c r="F272" s="33"/>
      <c r="G272" s="33" t="str">
        <f>VLOOKUP($A272,Entries!$A$2:$H$401,8)</f>
        <v/>
      </c>
      <c r="H272" s="32"/>
      <c r="I272" s="31"/>
      <c r="J272" s="33"/>
      <c r="K272" s="31"/>
      <c r="L272" s="31"/>
      <c r="M272" s="31"/>
      <c r="N272" s="33"/>
      <c r="O272" s="33"/>
      <c r="P272" s="33"/>
    </row>
    <row r="273" spans="1:16" x14ac:dyDescent="0.25">
      <c r="A273" s="129">
        <v>216</v>
      </c>
      <c r="B273" s="33">
        <f>IF(A273=" "," ",IF(A273&lt;=200,A273,A273-200))</f>
        <v>16</v>
      </c>
      <c r="C273" s="31" t="str">
        <f>IF(A273=" "," ",VLOOKUP($A273,Entries!$A$2:$F$401,3))</f>
        <v>Ella</v>
      </c>
      <c r="D273" s="31" t="str">
        <f>IF(A273=" "," ",VLOOKUP($A273,Entries!$A$2:$F$401,4))</f>
        <v>Knight</v>
      </c>
      <c r="E273" s="31" t="s">
        <v>673</v>
      </c>
      <c r="F273" s="33" t="str">
        <f>VLOOKUP($A273,Entries!$A$2:$H$401,7)</f>
        <v>c</v>
      </c>
      <c r="G273" s="33" t="str">
        <f>VLOOKUP($A273,Entries!$A$2:$H$401,8)</f>
        <v>s</v>
      </c>
      <c r="H273" s="32"/>
      <c r="I273" s="31"/>
      <c r="J273" s="33"/>
      <c r="K273" s="31"/>
      <c r="L273" s="31"/>
      <c r="M273" s="31"/>
      <c r="N273" s="33"/>
      <c r="O273" s="33"/>
      <c r="P273" s="33"/>
    </row>
    <row r="274" spans="1:16" x14ac:dyDescent="0.25">
      <c r="A274" s="129">
        <v>218</v>
      </c>
      <c r="B274" s="33">
        <f t="shared" ref="B274:B276" si="44">IF(A274=" "," ",IF(A274&lt;=200,A274,A274-200))</f>
        <v>18</v>
      </c>
      <c r="C274" s="31" t="str">
        <f>IF(A274=" "," ",VLOOKUP($A274,Entries!$A$2:$F$401,3))</f>
        <v>India</v>
      </c>
      <c r="D274" s="31" t="str">
        <f>IF(A274=" "," ",VLOOKUP($A274,Entries!$A$2:$F$401,4))</f>
        <v>Johnson</v>
      </c>
      <c r="E274" s="31" t="s">
        <v>673</v>
      </c>
      <c r="F274" s="33" t="str">
        <f>VLOOKUP($A274,Entries!$A$2:$H$401,7)</f>
        <v>c</v>
      </c>
      <c r="G274" s="33" t="str">
        <f>VLOOKUP($A274,Entries!$A$2:$H$401,8)</f>
        <v>s</v>
      </c>
      <c r="H274" s="32"/>
      <c r="I274" s="31"/>
      <c r="J274" s="33"/>
      <c r="K274" s="31"/>
      <c r="L274" s="31"/>
      <c r="M274" s="31"/>
      <c r="N274" s="33"/>
      <c r="O274" s="33"/>
      <c r="P274" s="33"/>
    </row>
    <row r="275" spans="1:16" x14ac:dyDescent="0.25">
      <c r="A275" s="129">
        <v>226</v>
      </c>
      <c r="B275" s="33">
        <f t="shared" si="44"/>
        <v>26</v>
      </c>
      <c r="C275" s="31" t="str">
        <f>IF(A275=" "," ",VLOOKUP($A275,Entries!$A$2:$F$401,3))</f>
        <v>Evie</v>
      </c>
      <c r="D275" s="31" t="str">
        <f>IF(A275=" "," ",VLOOKUP($A275,Entries!$A$2:$F$401,4))</f>
        <v>Brown</v>
      </c>
      <c r="E275" s="31" t="s">
        <v>673</v>
      </c>
      <c r="F275" s="33" t="str">
        <f>VLOOKUP($A275,Entries!$A$2:$H$401,7)</f>
        <v>c</v>
      </c>
      <c r="G275" s="33" t="str">
        <f>VLOOKUP($A275,Entries!$A$2:$H$401,8)</f>
        <v>s</v>
      </c>
      <c r="H275" s="32"/>
      <c r="I275" s="31"/>
      <c r="J275" s="33"/>
      <c r="K275" s="31"/>
      <c r="L275" s="31"/>
      <c r="M275" s="31"/>
      <c r="N275" s="33"/>
      <c r="O275" s="33"/>
      <c r="P275" s="33"/>
    </row>
    <row r="276" spans="1:16" x14ac:dyDescent="0.25">
      <c r="A276" s="129" t="s">
        <v>25</v>
      </c>
      <c r="B276" s="33" t="str">
        <f t="shared" si="44"/>
        <v xml:space="preserve"> </v>
      </c>
      <c r="C276" s="31" t="str">
        <f>IF(A276=" "," ",VLOOKUP($A276,Entries!$A$2:$F$401,3))</f>
        <v xml:space="preserve"> </v>
      </c>
      <c r="D276" s="31" t="str">
        <f>IF(A276=" "," ",VLOOKUP($A276,Entries!$A$2:$F$401,4))</f>
        <v xml:space="preserve"> </v>
      </c>
      <c r="E276" s="31"/>
      <c r="F276" s="33"/>
      <c r="G276" s="33" t="str">
        <f>VLOOKUP($A276,Entries!$A$2:$H$401,8)</f>
        <v/>
      </c>
      <c r="H276" s="32"/>
      <c r="I276" s="31"/>
      <c r="J276" s="33"/>
      <c r="K276" s="31"/>
      <c r="L276" s="31"/>
      <c r="M276" s="31"/>
      <c r="N276" s="33"/>
      <c r="O276" s="33"/>
      <c r="P276" s="33"/>
    </row>
    <row r="277" spans="1:16" x14ac:dyDescent="0.25">
      <c r="A277" s="129" t="s">
        <v>25</v>
      </c>
      <c r="B277" s="30" t="s">
        <v>1150</v>
      </c>
      <c r="C277" s="31"/>
      <c r="D277" s="31"/>
      <c r="E277" s="31"/>
      <c r="F277" s="33"/>
      <c r="G277" s="33" t="str">
        <f>VLOOKUP($A277,Entries!$A$2:$H$401,8)</f>
        <v/>
      </c>
      <c r="H277" s="32"/>
      <c r="I277" s="31"/>
      <c r="J277" s="33"/>
      <c r="K277" s="31"/>
      <c r="L277" s="31"/>
      <c r="M277" s="31"/>
      <c r="N277" s="33"/>
      <c r="O277" s="33"/>
      <c r="P277" s="33"/>
    </row>
    <row r="278" spans="1:16" x14ac:dyDescent="0.25">
      <c r="A278" s="129">
        <v>232</v>
      </c>
      <c r="B278" s="33">
        <f>IF(A278=" "," ",IF(A278&lt;=200,A278,A278-200))</f>
        <v>32</v>
      </c>
      <c r="C278" s="31" t="str">
        <f>IF(A278=" "," ",VLOOKUP($A278,Entries!$A$2:$F$401,3))</f>
        <v>Erin</v>
      </c>
      <c r="D278" s="31" t="str">
        <f>IF(A278=" "," ",VLOOKUP($A278,Entries!$A$2:$F$401,4))</f>
        <v>Stewart</v>
      </c>
      <c r="E278" s="31" t="str">
        <f>VLOOKUP($A278,Entries!$A$2:$F$401,6)</f>
        <v>Saint Edmund Pacers</v>
      </c>
      <c r="F278" s="33" t="str">
        <f>VLOOKUP($A278,Entries!$A$2:$H$401,7)</f>
        <v>c</v>
      </c>
      <c r="G278" s="33" t="str">
        <f>VLOOKUP($A278,Entries!$A$2:$H$401,8)</f>
        <v>s</v>
      </c>
      <c r="H278" s="32"/>
      <c r="I278" s="31"/>
      <c r="J278" s="33"/>
      <c r="K278" s="31"/>
      <c r="L278" s="31"/>
      <c r="M278" s="31"/>
      <c r="N278" s="33"/>
      <c r="O278" s="33"/>
      <c r="P278" s="33"/>
    </row>
    <row r="279" spans="1:16" x14ac:dyDescent="0.25">
      <c r="A279" s="129">
        <v>235</v>
      </c>
      <c r="B279" s="33">
        <f>IF(A279=" "," ",IF(A279&lt;=200,A279,A279-200))</f>
        <v>35</v>
      </c>
      <c r="C279" s="31" t="str">
        <f>IF(A279=" "," ",VLOOKUP($A279,Entries!$A$2:$F$401,3))</f>
        <v>Alice</v>
      </c>
      <c r="D279" s="31" t="str">
        <f>IF(A279=" "," ",VLOOKUP($A279,Entries!$A$2:$F$401,4))</f>
        <v>Keen</v>
      </c>
      <c r="E279" s="31" t="str">
        <f>VLOOKUP($A279,Entries!$A$2:$F$401,6)</f>
        <v>Sevenoaks AC</v>
      </c>
      <c r="F279" s="33" t="str">
        <f>VLOOKUP($A279,Entries!$A$2:$H$401,7)</f>
        <v>c</v>
      </c>
      <c r="G279" s="33" t="str">
        <f>VLOOKUP($A279,Entries!$A$2:$H$401,8)</f>
        <v/>
      </c>
      <c r="H279" s="32"/>
      <c r="I279" s="31"/>
      <c r="J279" s="33"/>
      <c r="K279" s="31"/>
      <c r="L279" s="31"/>
      <c r="M279" s="31"/>
      <c r="N279" s="33"/>
      <c r="O279" s="33"/>
      <c r="P279" s="33"/>
    </row>
    <row r="280" spans="1:16" x14ac:dyDescent="0.25">
      <c r="A280" s="129">
        <v>236</v>
      </c>
      <c r="B280" s="33">
        <f>IF(A280=" "," ",IF(A280&lt;=200,A280,A280-200))</f>
        <v>36</v>
      </c>
      <c r="C280" s="31" t="str">
        <f>IF(A280=" "," ",VLOOKUP($A280,Entries!$A$2:$F$401,3))</f>
        <v>Romilly</v>
      </c>
      <c r="D280" s="31" t="str">
        <f>IF(A280=" "," ",VLOOKUP($A280,Entries!$A$2:$F$401,4))</f>
        <v>Adams</v>
      </c>
      <c r="E280" s="31" t="str">
        <f>VLOOKUP($A280,Entries!$A$2:$F$401,6)</f>
        <v>Saint Edmund Pacers</v>
      </c>
      <c r="F280" s="33" t="str">
        <f>VLOOKUP($A280,Entries!$A$2:$H$401,7)</f>
        <v>c</v>
      </c>
      <c r="G280" s="33" t="str">
        <f>VLOOKUP($A280,Entries!$A$2:$H$401,8)</f>
        <v>s</v>
      </c>
      <c r="H280" s="32"/>
      <c r="I280" s="31"/>
      <c r="J280" s="33"/>
      <c r="K280" s="31"/>
      <c r="L280" s="31"/>
      <c r="M280" s="31"/>
      <c r="N280" s="33"/>
      <c r="O280" s="33"/>
      <c r="P280" s="33"/>
    </row>
    <row r="281" spans="1:16" x14ac:dyDescent="0.25">
      <c r="A281" s="129">
        <v>237</v>
      </c>
      <c r="B281" s="33">
        <f>IF(A281=" "," ",IF(A281&lt;=200,A281,A281-200))</f>
        <v>37</v>
      </c>
      <c r="C281" s="31" t="str">
        <f>IF(A281=" "," ",VLOOKUP($A281,Entries!$A$2:$F$401,3))</f>
        <v>Poppy</v>
      </c>
      <c r="D281" s="31" t="str">
        <f>IF(A281=" "," ",VLOOKUP($A281,Entries!$A$2:$F$401,4))</f>
        <v>Moore</v>
      </c>
      <c r="E281" s="31" t="str">
        <f>VLOOKUP($A281,Entries!$A$2:$F$401,6)</f>
        <v>Saint Edmund Pacers</v>
      </c>
      <c r="F281" s="33" t="str">
        <f>VLOOKUP($A281,Entries!$A$2:$H$401,7)</f>
        <v>c</v>
      </c>
      <c r="G281" s="33" t="str">
        <f>VLOOKUP($A281,Entries!$A$2:$H$401,8)</f>
        <v>s</v>
      </c>
      <c r="H281" s="32"/>
      <c r="I281" s="31"/>
      <c r="J281" s="33"/>
      <c r="K281" s="31"/>
      <c r="L281" s="31"/>
      <c r="M281" s="31"/>
      <c r="N281" s="33"/>
      <c r="O281" s="33"/>
      <c r="P281" s="33"/>
    </row>
    <row r="282" spans="1:16" x14ac:dyDescent="0.25">
      <c r="A282" s="129">
        <v>238</v>
      </c>
      <c r="B282" s="33">
        <f>IF(A282=" "," ",IF(A282&lt;=200,A282,A282-200))</f>
        <v>38</v>
      </c>
      <c r="C282" s="31" t="str">
        <f>IF(A282=" "," ",VLOOKUP($A282,Entries!$A$2:$F$401,3))</f>
        <v>Ella</v>
      </c>
      <c r="D282" s="31" t="str">
        <f>IF(A282=" "," ",VLOOKUP($A282,Entries!$A$2:$F$401,4))</f>
        <v>Standring</v>
      </c>
      <c r="E282" s="31" t="str">
        <f>VLOOKUP($A282,Entries!$A$2:$F$401,6)</f>
        <v>Ipswich Harriers</v>
      </c>
      <c r="F282" s="33" t="str">
        <f>VLOOKUP($A282,Entries!$A$2:$H$401,7)</f>
        <v>c</v>
      </c>
      <c r="G282" s="33" t="str">
        <f>VLOOKUP($A282,Entries!$A$2:$H$401,8)</f>
        <v>s</v>
      </c>
      <c r="I282" s="31"/>
      <c r="J282" s="33"/>
      <c r="K282" s="31"/>
      <c r="L282" s="31"/>
      <c r="M282" s="31"/>
      <c r="N282" s="33"/>
      <c r="O282" s="33"/>
      <c r="P282" s="33"/>
    </row>
    <row r="283" spans="1:16" x14ac:dyDescent="0.25">
      <c r="A283" s="129">
        <v>247</v>
      </c>
      <c r="B283" s="33">
        <f t="shared" ref="B283:B295" si="45">IF(A283=" "," ",IF(A283&lt;=200,A283,A283-200))</f>
        <v>47</v>
      </c>
      <c r="C283" s="31" t="str">
        <f>IF(A283=" "," ",VLOOKUP($A283,Entries!$A$2:$F$401,3))</f>
        <v>Marina</v>
      </c>
      <c r="D283" s="31" t="str">
        <f>IF(A283=" "," ",VLOOKUP($A283,Entries!$A$2:$F$401,4))</f>
        <v>Evans Lombe</v>
      </c>
      <c r="E283" s="31" t="s">
        <v>673</v>
      </c>
      <c r="F283" s="33" t="str">
        <f>VLOOKUP($A283,Entries!$A$2:$H$401,7)</f>
        <v>c</v>
      </c>
      <c r="G283" s="33" t="str">
        <f>VLOOKUP($A283,Entries!$A$2:$H$401,8)</f>
        <v>s</v>
      </c>
      <c r="H283" s="32"/>
      <c r="I283" s="31"/>
      <c r="J283" s="33"/>
      <c r="K283" s="31"/>
      <c r="L283" s="31"/>
      <c r="M283" s="31"/>
      <c r="N283" s="33"/>
      <c r="O283" s="33"/>
      <c r="P283" s="33"/>
    </row>
    <row r="284" spans="1:16" x14ac:dyDescent="0.25">
      <c r="A284" s="129">
        <v>248</v>
      </c>
      <c r="B284" s="33">
        <f t="shared" si="45"/>
        <v>48</v>
      </c>
      <c r="C284" s="31" t="str">
        <f>IF(A284=" "," ",VLOOKUP($A284,Entries!$A$2:$F$401,3))</f>
        <v>Anna</v>
      </c>
      <c r="D284" s="31" t="str">
        <f>IF(A284=" "," ",VLOOKUP($A284,Entries!$A$2:$F$401,4))</f>
        <v>Evans</v>
      </c>
      <c r="E284" s="31" t="s">
        <v>738</v>
      </c>
      <c r="F284" s="33" t="str">
        <f>VLOOKUP($A284,Entries!$A$2:$H$401,7)</f>
        <v>c</v>
      </c>
      <c r="G284" s="33" t="str">
        <f>VLOOKUP($A284,Entries!$A$2:$H$401,8)</f>
        <v>s</v>
      </c>
      <c r="H284" s="32"/>
      <c r="I284" s="31"/>
      <c r="J284" s="33"/>
      <c r="K284" s="31"/>
      <c r="L284" s="31"/>
      <c r="M284" s="31"/>
      <c r="N284" s="33"/>
      <c r="O284" s="33"/>
      <c r="P284" s="33"/>
    </row>
    <row r="285" spans="1:16" x14ac:dyDescent="0.25">
      <c r="A285" s="129">
        <v>253</v>
      </c>
      <c r="B285" s="33">
        <f t="shared" si="45"/>
        <v>53</v>
      </c>
      <c r="C285" s="31" t="str">
        <f>IF(A285=" "," ",VLOOKUP($A285,Entries!$A$2:$F$401,3))</f>
        <v>Alice</v>
      </c>
      <c r="D285" s="31" t="str">
        <f>IF(A285=" "," ",VLOOKUP($A285,Entries!$A$2:$F$401,4))</f>
        <v>Oberholzer</v>
      </c>
      <c r="E285" s="31" t="str">
        <f>VLOOKUP($A285,Entries!$A$2:$F$401,6)</f>
        <v>Saint Edmund Pacers</v>
      </c>
      <c r="F285" s="33" t="str">
        <f>VLOOKUP($A285,Entries!$A$2:$H$401,7)</f>
        <v>c</v>
      </c>
      <c r="G285" s="33" t="str">
        <f>VLOOKUP($A285,Entries!$A$2:$H$401,8)</f>
        <v>s</v>
      </c>
      <c r="H285" s="32"/>
      <c r="I285" s="31"/>
      <c r="J285" s="33"/>
      <c r="K285" s="31"/>
      <c r="L285" s="31"/>
      <c r="M285" s="31"/>
      <c r="N285" s="33"/>
      <c r="O285" s="33"/>
      <c r="P285" s="33"/>
    </row>
    <row r="286" spans="1:16" x14ac:dyDescent="0.25">
      <c r="A286" s="129">
        <v>268</v>
      </c>
      <c r="B286" s="33">
        <f t="shared" si="45"/>
        <v>68</v>
      </c>
      <c r="C286" s="31" t="str">
        <f>IF(A286=" "," ",VLOOKUP($A286,Entries!$A$2:$F$401,3))</f>
        <v>Poppy</v>
      </c>
      <c r="D286" s="31" t="str">
        <f>IF(A286=" "," ",VLOOKUP($A286,Entries!$A$2:$F$401,4))</f>
        <v>Pyke</v>
      </c>
      <c r="E286" s="31" t="str">
        <f>VLOOKUP($A286,Entries!$A$2:$F$401,6)</f>
        <v>Ipswich Harriers</v>
      </c>
      <c r="F286" s="33" t="str">
        <f>VLOOKUP($A286,Entries!$A$2:$H$401,7)</f>
        <v>c</v>
      </c>
      <c r="G286" s="33" t="str">
        <f>VLOOKUP($A286,Entries!$A$2:$H$401,8)</f>
        <v/>
      </c>
      <c r="H286" s="33"/>
      <c r="I286" s="31"/>
      <c r="J286" s="214"/>
      <c r="K286" s="215"/>
      <c r="L286" s="216"/>
      <c r="M286" s="216"/>
      <c r="N286" s="216"/>
      <c r="O286" s="216"/>
    </row>
    <row r="287" spans="1:16" x14ac:dyDescent="0.25">
      <c r="A287" s="129" t="s">
        <v>25</v>
      </c>
      <c r="B287" s="33" t="str">
        <f t="shared" si="45"/>
        <v xml:space="preserve"> </v>
      </c>
      <c r="C287" s="31" t="str">
        <f>IF(A287=" "," ",VLOOKUP($A287,Entries!$A$2:$F$401,3))</f>
        <v xml:space="preserve"> </v>
      </c>
      <c r="D287" s="31" t="str">
        <f>IF(A287=" "," ",VLOOKUP($A287,Entries!$A$2:$F$401,4))</f>
        <v xml:space="preserve"> </v>
      </c>
      <c r="E287" s="31"/>
      <c r="F287" s="33"/>
      <c r="G287" s="33" t="str">
        <f>VLOOKUP($A287,Entries!$A$2:$H$401,8)</f>
        <v/>
      </c>
      <c r="H287" s="33"/>
      <c r="I287" s="31"/>
      <c r="J287" s="99"/>
      <c r="K287" s="126"/>
      <c r="L287" s="101"/>
      <c r="M287" s="101"/>
      <c r="N287" s="101"/>
      <c r="O287" s="101"/>
    </row>
    <row r="288" spans="1:16" x14ac:dyDescent="0.25">
      <c r="B288" s="30" t="s">
        <v>1151</v>
      </c>
      <c r="C288" s="31"/>
      <c r="D288" s="31"/>
      <c r="E288" s="31"/>
      <c r="F288" s="33"/>
      <c r="G288" s="33"/>
      <c r="H288" s="33"/>
      <c r="I288" s="31"/>
      <c r="J288" s="99"/>
      <c r="K288" s="126"/>
      <c r="L288" s="101"/>
      <c r="M288" s="101"/>
      <c r="N288" s="101"/>
      <c r="O288" s="101"/>
    </row>
    <row r="289" spans="1:16" x14ac:dyDescent="0.25">
      <c r="A289" s="129">
        <v>272</v>
      </c>
      <c r="B289" s="33">
        <f t="shared" si="45"/>
        <v>72</v>
      </c>
      <c r="C289" s="31" t="str">
        <f>IF(A289=" "," ",VLOOKUP($A289,Entries!$A$2:$F$401,3))</f>
        <v>Darcy</v>
      </c>
      <c r="D289" s="31" t="str">
        <f>IF(A289=" "," ",VLOOKUP($A289,Entries!$A$2:$F$401,4))</f>
        <v>Gladwell</v>
      </c>
      <c r="E289" s="31" t="str">
        <f>VLOOKUP($A289,Entries!$A$2:$F$401,6)</f>
        <v>Ipswich Harriers</v>
      </c>
      <c r="F289" s="33" t="str">
        <f>VLOOKUP($A289,Entries!$A$2:$H$401,7)</f>
        <v>c</v>
      </c>
      <c r="G289" s="33" t="str">
        <f>VLOOKUP($A289,Entries!$A$2:$H$401,8)</f>
        <v>s</v>
      </c>
      <c r="H289" s="33"/>
      <c r="I289" s="31"/>
      <c r="J289" s="99"/>
      <c r="K289" s="126"/>
      <c r="L289" s="101"/>
      <c r="M289" s="101"/>
      <c r="N289" s="101"/>
      <c r="O289" s="101"/>
    </row>
    <row r="290" spans="1:16" x14ac:dyDescent="0.25">
      <c r="A290" s="129">
        <v>274</v>
      </c>
      <c r="B290" s="33">
        <f t="shared" si="45"/>
        <v>74</v>
      </c>
      <c r="C290" s="31" t="str">
        <f>IF(A290=" "," ",VLOOKUP($A290,Entries!$A$2:$F$401,3))</f>
        <v>Isabel</v>
      </c>
      <c r="D290" s="31" t="str">
        <f>IF(A290=" "," ",VLOOKUP($A290,Entries!$A$2:$F$401,4))</f>
        <v>Moore</v>
      </c>
      <c r="E290" s="31" t="str">
        <f>VLOOKUP($A290,Entries!$A$2:$F$401,6)</f>
        <v>Saint Edmund Pacers</v>
      </c>
      <c r="F290" s="33" t="str">
        <f>VLOOKUP($A290,Entries!$A$2:$H$401,7)</f>
        <v>c</v>
      </c>
      <c r="G290" s="33" t="str">
        <f>VLOOKUP($A290,Entries!$A$2:$H$401,8)</f>
        <v>s</v>
      </c>
      <c r="H290" s="33"/>
      <c r="I290" s="31"/>
      <c r="J290" s="99"/>
      <c r="K290" s="126"/>
      <c r="L290" s="101"/>
      <c r="M290" s="101"/>
      <c r="N290" s="101"/>
      <c r="O290" s="101"/>
    </row>
    <row r="291" spans="1:16" x14ac:dyDescent="0.25">
      <c r="A291" s="129">
        <v>276</v>
      </c>
      <c r="B291" s="33">
        <f t="shared" si="45"/>
        <v>76</v>
      </c>
      <c r="C291" s="31" t="str">
        <f>IF(A291=" "," ",VLOOKUP($A291,Entries!$A$2:$F$401,3))</f>
        <v>Alice</v>
      </c>
      <c r="D291" s="31" t="str">
        <f>IF(A291=" "," ",VLOOKUP($A291,Entries!$A$2:$F$401,4))</f>
        <v>Winstanley</v>
      </c>
      <c r="E291" s="31" t="str">
        <f>VLOOKUP($A291,Entries!$A$2:$F$401,6)</f>
        <v>Saint Edmund Pacers</v>
      </c>
      <c r="F291" s="33" t="str">
        <f>VLOOKUP($A291,Entries!$A$2:$H$401,7)</f>
        <v>c</v>
      </c>
      <c r="G291" s="33" t="str">
        <f>VLOOKUP($A291,Entries!$A$2:$H$401,8)</f>
        <v>s</v>
      </c>
      <c r="H291" s="33"/>
      <c r="I291" s="31"/>
      <c r="J291" s="99"/>
      <c r="K291" s="126"/>
      <c r="L291" s="101"/>
      <c r="M291" s="101"/>
      <c r="N291" s="101"/>
      <c r="O291" s="101"/>
    </row>
    <row r="292" spans="1:16" x14ac:dyDescent="0.25">
      <c r="A292" s="129">
        <v>279</v>
      </c>
      <c r="B292" s="33">
        <f t="shared" si="45"/>
        <v>79</v>
      </c>
      <c r="C292" s="31" t="str">
        <f>IF(A292=" "," ",VLOOKUP($A292,Entries!$A$2:$F$401,3))</f>
        <v>Bella</v>
      </c>
      <c r="D292" s="31" t="str">
        <f>IF(A292=" "," ",VLOOKUP($A292,Entries!$A$2:$F$401,4))</f>
        <v>Jameson</v>
      </c>
      <c r="E292" s="31" t="str">
        <f>VLOOKUP($A292,Entries!$A$2:$F$401,6)</f>
        <v>Ipswich Harriers</v>
      </c>
      <c r="F292" s="33" t="str">
        <f>VLOOKUP($A292,Entries!$A$2:$H$401,7)</f>
        <v>c</v>
      </c>
      <c r="G292" s="33" t="str">
        <f>VLOOKUP($A292,Entries!$A$2:$H$401,8)</f>
        <v/>
      </c>
      <c r="H292" s="33"/>
      <c r="I292" s="31"/>
      <c r="J292" s="99"/>
      <c r="K292" s="126"/>
      <c r="L292" s="101"/>
      <c r="M292" s="101"/>
      <c r="N292" s="101"/>
      <c r="O292" s="101"/>
    </row>
    <row r="293" spans="1:16" x14ac:dyDescent="0.25">
      <c r="A293" s="129">
        <v>281</v>
      </c>
      <c r="B293" s="33">
        <f t="shared" si="45"/>
        <v>81</v>
      </c>
      <c r="C293" s="31" t="str">
        <f>IF(A293=" "," ",VLOOKUP($A293,Entries!$A$2:$F$401,3))</f>
        <v>Verity</v>
      </c>
      <c r="D293" s="31" t="str">
        <f>IF(A293=" "," ",VLOOKUP($A293,Entries!$A$2:$F$401,4))</f>
        <v>Valentine</v>
      </c>
      <c r="E293" s="31" t="str">
        <f>VLOOKUP($A293,Entries!$A$2:$F$401,6)</f>
        <v>Saint Edmund Pacers</v>
      </c>
      <c r="F293" s="33" t="str">
        <f>VLOOKUP($A293,Entries!$A$2:$H$401,7)</f>
        <v>c</v>
      </c>
      <c r="G293" s="33" t="str">
        <f>VLOOKUP($A293,Entries!$A$2:$H$401,8)</f>
        <v/>
      </c>
      <c r="H293" s="33"/>
      <c r="I293" s="31"/>
      <c r="J293" s="99"/>
      <c r="K293" s="126"/>
      <c r="L293" s="101"/>
      <c r="M293" s="101"/>
      <c r="N293" s="101"/>
      <c r="O293" s="101"/>
    </row>
    <row r="294" spans="1:16" x14ac:dyDescent="0.25">
      <c r="A294" s="129">
        <v>283</v>
      </c>
      <c r="B294" s="33">
        <f t="shared" si="45"/>
        <v>83</v>
      </c>
      <c r="C294" s="31" t="str">
        <f>IF(A294=" "," ",VLOOKUP($A294,Entries!$A$2:$F$401,3))</f>
        <v>Tilly</v>
      </c>
      <c r="D294" s="31" t="str">
        <f>IF(A294=" "," ",VLOOKUP($A294,Entries!$A$2:$F$401,4))</f>
        <v>Wooldridge</v>
      </c>
      <c r="E294" s="31" t="str">
        <f>VLOOKUP($A294,Entries!$A$2:$F$401,6)</f>
        <v>Saint Edmund Pacers</v>
      </c>
      <c r="F294" s="33" t="str">
        <f>VLOOKUP($A294,Entries!$A$2:$H$401,7)</f>
        <v>c</v>
      </c>
      <c r="G294" s="33" t="str">
        <f>VLOOKUP($A294,Entries!$A$2:$H$401,8)</f>
        <v>s</v>
      </c>
      <c r="H294" s="33"/>
      <c r="I294" s="31"/>
      <c r="J294" s="99"/>
      <c r="K294" s="126"/>
      <c r="L294" s="101"/>
      <c r="M294" s="101"/>
      <c r="N294" s="101"/>
      <c r="O294" s="101"/>
    </row>
    <row r="295" spans="1:16" x14ac:dyDescent="0.25">
      <c r="A295" s="129">
        <v>287</v>
      </c>
      <c r="B295" s="33">
        <f t="shared" si="45"/>
        <v>87</v>
      </c>
      <c r="C295" s="31" t="str">
        <f>IF(A295=" "," ",VLOOKUP($A295,Entries!$A$2:$F$401,3))</f>
        <v>Ella</v>
      </c>
      <c r="D295" s="31" t="str">
        <f>IF(A295=" "," ",VLOOKUP($A295,Entries!$A$2:$F$401,4))</f>
        <v>Stewart</v>
      </c>
      <c r="E295" s="31" t="str">
        <f>VLOOKUP($A295,Entries!$A$2:$F$401,6)</f>
        <v>Saint Edmund Pacers</v>
      </c>
      <c r="F295" s="33" t="str">
        <f>VLOOKUP($A295,Entries!$A$2:$H$401,7)</f>
        <v>c</v>
      </c>
      <c r="G295" s="33" t="str">
        <f>VLOOKUP($A295,Entries!$A$2:$H$401,8)</f>
        <v>s</v>
      </c>
      <c r="H295" s="33"/>
      <c r="I295" s="31"/>
      <c r="J295" s="99"/>
      <c r="K295" s="126"/>
      <c r="L295" s="101"/>
      <c r="M295" s="101"/>
      <c r="N295" s="101"/>
      <c r="O295" s="101"/>
    </row>
    <row r="296" spans="1:16" x14ac:dyDescent="0.25">
      <c r="B296" s="33"/>
      <c r="C296" s="31"/>
      <c r="D296" s="31"/>
      <c r="E296" s="31"/>
      <c r="F296" s="33"/>
      <c r="G296" s="33"/>
      <c r="H296" s="33"/>
      <c r="I296" s="31"/>
      <c r="J296" s="99"/>
      <c r="K296" s="126"/>
      <c r="L296" s="101"/>
      <c r="M296" s="101"/>
      <c r="N296" s="101"/>
      <c r="O296" s="101"/>
    </row>
    <row r="297" spans="1:16" x14ac:dyDescent="0.25">
      <c r="B297" s="30" t="s">
        <v>1152</v>
      </c>
      <c r="C297" s="31"/>
      <c r="D297" s="31"/>
      <c r="E297" s="31"/>
      <c r="F297" s="33"/>
      <c r="G297" s="32"/>
      <c r="H297" s="32"/>
      <c r="I297" s="31"/>
      <c r="J297" s="30"/>
      <c r="K297" s="31"/>
      <c r="L297" s="31"/>
      <c r="M297" s="31"/>
      <c r="N297" s="33"/>
      <c r="O297" s="33"/>
    </row>
    <row r="298" spans="1:16" x14ac:dyDescent="0.25">
      <c r="A298" s="129">
        <v>300</v>
      </c>
      <c r="B298" s="33">
        <f t="shared" ref="B298:B327" si="46">IF(A298=" "," ",IF(A298&lt;=200,A298,A298-200))</f>
        <v>100</v>
      </c>
      <c r="C298" s="31" t="str">
        <f>IF(A298=" "," ",VLOOKUP($A298,Entries!$A$2:$F$401,3))</f>
        <v>Amelie</v>
      </c>
      <c r="D298" s="31" t="str">
        <f>IF(A298=" "," ",VLOOKUP($A298,Entries!$A$2:$F$401,4))</f>
        <v>Crabb</v>
      </c>
      <c r="E298" s="31" t="str">
        <f>VLOOKUP($A298,Entries!$A$2:$F$401,6)</f>
        <v>Ipswich Jaffa RC</v>
      </c>
      <c r="F298" s="33" t="str">
        <f>VLOOKUP($A298,Entries!$A$2:$H$401,7)</f>
        <v>c</v>
      </c>
      <c r="G298" s="33" t="str">
        <f>VLOOKUP($A298,Entries!$A$2:$H$401,8)</f>
        <v>s</v>
      </c>
      <c r="H298" s="32"/>
      <c r="I298" s="31"/>
      <c r="J298" s="33"/>
      <c r="K298" s="31"/>
      <c r="L298" s="31"/>
      <c r="M298" s="31"/>
      <c r="N298" s="33"/>
      <c r="O298" s="33"/>
      <c r="P298" s="33"/>
    </row>
    <row r="299" spans="1:16" x14ac:dyDescent="0.25">
      <c r="A299" s="129">
        <v>302</v>
      </c>
      <c r="B299" s="33">
        <f t="shared" si="46"/>
        <v>102</v>
      </c>
      <c r="C299" s="31" t="str">
        <f>IF(A299=" "," ",VLOOKUP($A299,Entries!$A$2:$F$401,3))</f>
        <v>Lauren</v>
      </c>
      <c r="D299" s="31" t="str">
        <f>IF(A299=" "," ",VLOOKUP($A299,Entries!$A$2:$F$401,4))</f>
        <v>Squirrell</v>
      </c>
      <c r="E299" s="31" t="str">
        <f>VLOOKUP($A299,Entries!$A$2:$F$401,6)</f>
        <v>Ipswich Harriers</v>
      </c>
      <c r="F299" s="33" t="str">
        <f>VLOOKUP($A299,Entries!$A$2:$H$401,7)</f>
        <v>c</v>
      </c>
      <c r="G299" s="33" t="str">
        <f>VLOOKUP($A299,Entries!$A$2:$H$401,8)</f>
        <v>s</v>
      </c>
      <c r="H299" s="32"/>
      <c r="I299" s="31"/>
      <c r="J299" s="33"/>
      <c r="K299" s="31"/>
      <c r="L299" s="31"/>
      <c r="M299" s="31"/>
      <c r="N299" s="33"/>
      <c r="O299" s="33"/>
      <c r="P299" s="33"/>
    </row>
    <row r="300" spans="1:16" x14ac:dyDescent="0.25">
      <c r="A300" s="129">
        <v>304</v>
      </c>
      <c r="B300" s="33">
        <f t="shared" si="46"/>
        <v>104</v>
      </c>
      <c r="C300" s="31" t="str">
        <f>IF(A300=" "," ",VLOOKUP($A300,Entries!$A$2:$F$401,3))</f>
        <v>Ruby</v>
      </c>
      <c r="D300" s="31" t="str">
        <f>IF(A300=" "," ",VLOOKUP($A300,Entries!$A$2:$F$401,4))</f>
        <v>Vinton</v>
      </c>
      <c r="E300" s="31" t="str">
        <f>VLOOKUP($A300,Entries!$A$2:$F$401,6)</f>
        <v>Chelmsford AC</v>
      </c>
      <c r="F300" s="33" t="str">
        <f>VLOOKUP($A300,Entries!$A$2:$H$401,7)</f>
        <v>c</v>
      </c>
      <c r="G300" s="33"/>
      <c r="H300" s="32"/>
      <c r="I300" s="31"/>
      <c r="J300" s="30"/>
      <c r="K300" s="31"/>
      <c r="L300" s="31"/>
      <c r="M300" s="31"/>
      <c r="N300" s="33"/>
      <c r="O300" s="33"/>
      <c r="P300" s="33"/>
    </row>
    <row r="301" spans="1:16" x14ac:dyDescent="0.25">
      <c r="A301" s="129">
        <v>318</v>
      </c>
      <c r="B301" s="33">
        <f t="shared" ref="B301" si="47">IF(A301=" "," ",IF(A301&lt;=200,A301,A301-200))</f>
        <v>118</v>
      </c>
      <c r="C301" s="31" t="str">
        <f>IF(A301=" "," ",VLOOKUP($A301,Entries!$A$2:$F$401,3))</f>
        <v>Grace</v>
      </c>
      <c r="D301" s="31" t="str">
        <f>IF(A301=" "," ",VLOOKUP($A301,Entries!$A$2:$F$401,4))</f>
        <v>Davis</v>
      </c>
      <c r="E301" s="31" t="str">
        <f>VLOOKUP($A301,Entries!$A$2:$F$401,6)</f>
        <v>West Suffolk AC</v>
      </c>
      <c r="F301" s="33" t="str">
        <f>VLOOKUP($A301,Entries!$A$2:$H$401,7)</f>
        <v>c</v>
      </c>
      <c r="G301" s="33" t="str">
        <f>VLOOKUP($A301,Entries!$A$2:$H$401,8)</f>
        <v>s</v>
      </c>
      <c r="H301" s="32"/>
      <c r="I301" s="31"/>
      <c r="J301" s="33"/>
      <c r="K301" s="31"/>
      <c r="L301" s="31"/>
      <c r="M301" s="31"/>
      <c r="N301" s="33"/>
      <c r="O301" s="33"/>
      <c r="P301" s="33"/>
    </row>
    <row r="302" spans="1:16" x14ac:dyDescent="0.25">
      <c r="B302" s="33"/>
      <c r="C302" s="31"/>
      <c r="D302" s="31"/>
      <c r="E302" s="31"/>
      <c r="F302" s="33"/>
      <c r="G302" s="33"/>
      <c r="H302" s="32"/>
      <c r="I302" s="31"/>
      <c r="J302" s="33"/>
      <c r="K302" s="31"/>
      <c r="L302" s="31"/>
      <c r="M302" s="31"/>
      <c r="N302" s="33"/>
      <c r="O302" s="33"/>
      <c r="P302" s="33"/>
    </row>
    <row r="303" spans="1:16" x14ac:dyDescent="0.25">
      <c r="A303" s="129" t="s">
        <v>25</v>
      </c>
      <c r="B303" s="30" t="s">
        <v>1153</v>
      </c>
      <c r="C303" s="31"/>
      <c r="D303" s="31"/>
      <c r="E303" s="31"/>
      <c r="F303" s="33"/>
      <c r="G303" s="33" t="str">
        <f>VLOOKUP($A303,Entries!$A$2:$H$401,8)</f>
        <v/>
      </c>
      <c r="H303" s="32"/>
      <c r="I303" s="31"/>
      <c r="J303" s="33"/>
      <c r="K303" s="31"/>
      <c r="L303" s="31"/>
      <c r="M303" s="31"/>
      <c r="N303" s="33"/>
      <c r="O303" s="33"/>
      <c r="P303" s="33"/>
    </row>
    <row r="304" spans="1:16" x14ac:dyDescent="0.25">
      <c r="A304" s="129">
        <v>204</v>
      </c>
      <c r="B304" s="33">
        <f t="shared" ref="B304" si="48">IF(A304=" "," ",IF(A304&lt;=200,A304,A304-200))</f>
        <v>4</v>
      </c>
      <c r="C304" s="31" t="str">
        <f>IF(A304=" "," ",VLOOKUP($A304,Entries!$A$2:$F$401,3))</f>
        <v>Valerie</v>
      </c>
      <c r="D304" s="31" t="str">
        <f>IF(A304=" "," ",VLOOKUP($A304,Entries!$A$2:$F$401,4))</f>
        <v>Gladwell</v>
      </c>
      <c r="E304" s="31" t="str">
        <f>VLOOKUP($A304,Entries!$A$2:$F$401,6)</f>
        <v>Ipswich Harriers</v>
      </c>
      <c r="F304" s="33" t="str">
        <f>VLOOKUP($A304,Entries!$A$2:$H$401,7)</f>
        <v>c</v>
      </c>
      <c r="G304" s="33" t="str">
        <f>VLOOKUP($A304,Entries!$A$2:$H$401,8)</f>
        <v/>
      </c>
      <c r="H304" s="32"/>
      <c r="I304" s="31"/>
      <c r="J304" s="33"/>
      <c r="K304" s="31"/>
      <c r="L304" s="31"/>
      <c r="M304" s="31"/>
      <c r="N304" s="33"/>
      <c r="O304" s="33"/>
      <c r="P304" s="33"/>
    </row>
    <row r="305" spans="1:16" x14ac:dyDescent="0.25">
      <c r="A305" s="129" t="s">
        <v>25</v>
      </c>
      <c r="B305" s="212">
        <v>13</v>
      </c>
      <c r="C305" s="212"/>
      <c r="D305" s="212"/>
      <c r="E305" s="212"/>
      <c r="F305" s="212"/>
      <c r="G305" s="212"/>
      <c r="H305" s="32"/>
      <c r="I305" s="31"/>
      <c r="J305" s="30"/>
      <c r="K305" s="31"/>
      <c r="L305" s="31"/>
      <c r="M305" s="31"/>
      <c r="N305" s="33"/>
      <c r="O305" s="33"/>
      <c r="P305" s="33"/>
    </row>
    <row r="306" spans="1:16" x14ac:dyDescent="0.25">
      <c r="A306" s="129" t="s">
        <v>25</v>
      </c>
      <c r="B306" s="30" t="s">
        <v>1154</v>
      </c>
      <c r="C306" s="31"/>
      <c r="D306" s="31"/>
      <c r="E306" s="31"/>
      <c r="F306" s="33"/>
      <c r="G306" s="33" t="str">
        <f>VLOOKUP($A306,Entries!$A$2:$H$401,8)</f>
        <v/>
      </c>
      <c r="H306" s="32"/>
      <c r="I306" s="31"/>
      <c r="J306" s="33"/>
      <c r="K306" s="31"/>
      <c r="L306" s="31"/>
      <c r="M306" s="31"/>
      <c r="N306" s="33"/>
      <c r="O306" s="33"/>
      <c r="P306" s="33"/>
    </row>
    <row r="307" spans="1:16" x14ac:dyDescent="0.25">
      <c r="A307" s="129">
        <v>13</v>
      </c>
      <c r="B307" s="33">
        <f t="shared" si="46"/>
        <v>13</v>
      </c>
      <c r="C307" s="31" t="str">
        <f>IF(A307=" "," ",VLOOKUP($A307,Entries!$A$2:$F$401,3))</f>
        <v>Charles</v>
      </c>
      <c r="D307" s="31" t="str">
        <f>IF(A307=" "," ",VLOOKUP($A307,Entries!$A$2:$F$401,4))</f>
        <v>Cass-Courtney</v>
      </c>
      <c r="E307" s="31" t="str">
        <f>VLOOKUP($A307,Entries!$A$2:$F$401,6)</f>
        <v>West Suffolk AC</v>
      </c>
      <c r="F307" s="33" t="str">
        <f>VLOOKUP($A307,Entries!$A$2:$H$401,7)</f>
        <v>c</v>
      </c>
      <c r="G307" s="33" t="str">
        <f>VLOOKUP($A307,Entries!$A$2:$H$401,8)</f>
        <v/>
      </c>
      <c r="H307" s="32"/>
      <c r="I307" s="31"/>
      <c r="J307" s="33"/>
      <c r="K307" s="31"/>
      <c r="L307" s="31"/>
      <c r="M307" s="31"/>
      <c r="N307" s="33"/>
      <c r="O307" s="33"/>
      <c r="P307" s="33"/>
    </row>
    <row r="308" spans="1:16" x14ac:dyDescent="0.25">
      <c r="A308" s="129">
        <v>14</v>
      </c>
      <c r="B308" s="33">
        <f t="shared" si="46"/>
        <v>14</v>
      </c>
      <c r="C308" s="31" t="str">
        <f>IF(A308=" "," ",VLOOKUP($A308,Entries!$A$2:$F$401,3))</f>
        <v>Matthew</v>
      </c>
      <c r="D308" s="31" t="str">
        <f>IF(A308=" "," ",VLOOKUP($A308,Entries!$A$2:$F$401,4))</f>
        <v>Blackwell</v>
      </c>
      <c r="E308" s="31" t="str">
        <f>VLOOKUP($A308,Entries!$A$2:$F$401,6)</f>
        <v>Saint Edmund Pacers</v>
      </c>
      <c r="F308" s="33" t="str">
        <f>VLOOKUP($A308,Entries!$A$2:$H$401,7)</f>
        <v>c</v>
      </c>
      <c r="G308" s="33" t="str">
        <f>VLOOKUP($A308,Entries!$A$2:$H$401,8)</f>
        <v>s</v>
      </c>
      <c r="H308" s="32"/>
      <c r="I308" s="31"/>
      <c r="J308" s="30"/>
      <c r="K308" s="31"/>
      <c r="L308" s="31"/>
      <c r="M308" s="31"/>
      <c r="N308" s="33"/>
      <c r="O308" s="33"/>
      <c r="P308" s="33"/>
    </row>
    <row r="309" spans="1:16" x14ac:dyDescent="0.25">
      <c r="A309" s="129">
        <v>16</v>
      </c>
      <c r="B309" s="33">
        <f t="shared" ref="B309:B315" si="49">IF(A309=" "," ",IF(A309&lt;=200,A309,A309-200))</f>
        <v>16</v>
      </c>
      <c r="C309" s="31" t="str">
        <f>IF(A309=" "," ",VLOOKUP($A309,Entries!$A$2:$F$401,3))</f>
        <v>Bay</v>
      </c>
      <c r="D309" s="31" t="str">
        <f>IF(A309=" "," ",VLOOKUP($A309,Entries!$A$2:$F$401,4))</f>
        <v>Lyles</v>
      </c>
      <c r="E309" s="31" t="s">
        <v>1200</v>
      </c>
      <c r="F309" s="33" t="str">
        <f>VLOOKUP($A309,Entries!$A$2:$H$401,7)</f>
        <v>c</v>
      </c>
      <c r="G309" s="33" t="str">
        <f>VLOOKUP($A309,Entries!$A$2:$H$401,8)</f>
        <v>s</v>
      </c>
      <c r="H309" s="32"/>
      <c r="I309" s="31"/>
      <c r="J309" s="33"/>
      <c r="K309" s="31"/>
      <c r="L309" s="31"/>
      <c r="M309" s="31"/>
      <c r="N309" s="33"/>
      <c r="O309" s="33"/>
      <c r="P309" s="33"/>
    </row>
    <row r="310" spans="1:16" x14ac:dyDescent="0.25">
      <c r="A310" s="129">
        <v>17</v>
      </c>
      <c r="B310" s="33">
        <f t="shared" si="49"/>
        <v>17</v>
      </c>
      <c r="C310" s="31" t="str">
        <f>IF(A310=" "," ",VLOOKUP($A310,Entries!$A$2:$F$401,3))</f>
        <v>Stanley</v>
      </c>
      <c r="D310" s="31" t="str">
        <f>IF(A310=" "," ",VLOOKUP($A310,Entries!$A$2:$F$401,4))</f>
        <v>Aldred</v>
      </c>
      <c r="E310" s="31" t="str">
        <f>VLOOKUP($A310,Entries!$A$2:$F$401,6)</f>
        <v>Framlingham Flyers</v>
      </c>
      <c r="F310" s="33" t="str">
        <f>VLOOKUP($A310,Entries!$A$2:$H$401,7)</f>
        <v>c</v>
      </c>
      <c r="G310" s="33" t="str">
        <f>VLOOKUP($A310,Entries!$A$2:$H$401,8)</f>
        <v>s</v>
      </c>
      <c r="H310" s="32"/>
      <c r="I310" s="31"/>
      <c r="J310" s="33"/>
      <c r="K310" s="31"/>
      <c r="L310" s="31"/>
      <c r="M310" s="31"/>
      <c r="N310" s="33"/>
      <c r="O310" s="33"/>
      <c r="P310" s="33"/>
    </row>
    <row r="311" spans="1:16" x14ac:dyDescent="0.25">
      <c r="A311" s="129">
        <v>24</v>
      </c>
      <c r="B311" s="33">
        <f t="shared" si="49"/>
        <v>24</v>
      </c>
      <c r="C311" s="31" t="str">
        <f>IF(A311=" "," ",VLOOKUP($A311,Entries!$A$2:$F$401,3))</f>
        <v>Jack</v>
      </c>
      <c r="D311" s="121" t="str">
        <f>IF(A311=" "," ",VLOOKUP($A311,Entries!$A$2:$F$401,4))</f>
        <v>Seager</v>
      </c>
      <c r="E311" s="31" t="str">
        <f>VLOOKUP($A311,Entries!$A$2:$F$401,6)</f>
        <v>Saint Edmund Pacers</v>
      </c>
      <c r="F311" s="33" t="str">
        <f>VLOOKUP($A311,Entries!$A$2:$H$401,7)</f>
        <v>c</v>
      </c>
      <c r="G311" s="33" t="str">
        <f>VLOOKUP($A311,Entries!$A$2:$H$401,8)</f>
        <v>s</v>
      </c>
      <c r="H311" s="32"/>
      <c r="I311" s="31"/>
      <c r="J311" s="30"/>
      <c r="K311" s="31"/>
      <c r="L311" s="31"/>
      <c r="M311" s="31"/>
      <c r="N311" s="33"/>
      <c r="O311" s="33"/>
      <c r="P311" s="33"/>
    </row>
    <row r="312" spans="1:16" x14ac:dyDescent="0.25">
      <c r="A312" s="129">
        <v>28</v>
      </c>
      <c r="B312" s="33">
        <f t="shared" si="49"/>
        <v>28</v>
      </c>
      <c r="C312" s="31" t="str">
        <f>IF(A312=" "," ",VLOOKUP($A312,Entries!$A$2:$F$401,3))</f>
        <v>Joshua</v>
      </c>
      <c r="D312" s="31" t="str">
        <f>IF(A312=" "," ",VLOOKUP($A312,Entries!$A$2:$F$401,4))</f>
        <v>Seaman</v>
      </c>
      <c r="E312" s="31" t="str">
        <f>VLOOKUP($A312,Entries!$A$2:$F$401,6)</f>
        <v>Ipswich Jaffa RC</v>
      </c>
      <c r="F312" s="33" t="str">
        <f>VLOOKUP($A312,Entries!$A$2:$H$401,7)</f>
        <v>c</v>
      </c>
      <c r="G312" s="33" t="str">
        <f>VLOOKUP($A312,Entries!$A$2:$H$401,8)</f>
        <v>s</v>
      </c>
      <c r="H312" s="32"/>
      <c r="I312" s="31"/>
      <c r="J312" s="33"/>
      <c r="K312" s="31"/>
      <c r="L312" s="31"/>
      <c r="M312" s="31"/>
      <c r="N312" s="33"/>
      <c r="O312" s="33"/>
      <c r="P312" s="33"/>
    </row>
    <row r="313" spans="1:16" x14ac:dyDescent="0.25">
      <c r="A313" s="129">
        <v>30</v>
      </c>
      <c r="B313" s="33">
        <f t="shared" si="49"/>
        <v>30</v>
      </c>
      <c r="C313" s="31" t="str">
        <f>IF(A313=" "," ",VLOOKUP($A313,Entries!$A$2:$F$401,3))</f>
        <v>Christopher</v>
      </c>
      <c r="D313" s="31" t="str">
        <f>IF(A313=" "," ",VLOOKUP($A313,Entries!$A$2:$F$401,4))</f>
        <v>Sillik</v>
      </c>
      <c r="E313" s="31" t="str">
        <f>VLOOKUP($A313,Entries!$A$2:$F$401,6)</f>
        <v>Ipswich Jaffa RC</v>
      </c>
      <c r="F313" s="33" t="str">
        <f>VLOOKUP($A313,Entries!$A$2:$H$401,7)</f>
        <v>c</v>
      </c>
      <c r="G313" s="33" t="str">
        <f>VLOOKUP($A313,Entries!$A$2:$H$401,8)</f>
        <v>s</v>
      </c>
      <c r="H313" s="32"/>
      <c r="I313" s="31"/>
      <c r="J313" s="33"/>
      <c r="K313" s="31"/>
      <c r="L313" s="31"/>
      <c r="M313" s="31"/>
      <c r="N313" s="33"/>
      <c r="O313" s="33"/>
      <c r="P313" s="33"/>
    </row>
    <row r="314" spans="1:16" x14ac:dyDescent="0.25">
      <c r="A314" s="129">
        <v>34</v>
      </c>
      <c r="B314" s="33">
        <f t="shared" si="49"/>
        <v>34</v>
      </c>
      <c r="C314" s="31" t="str">
        <f>IF(A314=" "," ",VLOOKUP($A314,Entries!$A$2:$F$401,3))</f>
        <v>Robert</v>
      </c>
      <c r="D314" s="31" t="str">
        <f>IF(A314=" "," ",VLOOKUP($A314,Entries!$A$2:$F$401,4))</f>
        <v>Dines</v>
      </c>
      <c r="E314" s="31" t="s">
        <v>1201</v>
      </c>
      <c r="F314" s="33" t="str">
        <f>VLOOKUP($A314,Entries!$A$2:$H$401,7)</f>
        <v/>
      </c>
      <c r="G314" s="33" t="str">
        <f>VLOOKUP($A314,Entries!$A$2:$H$401,8)</f>
        <v>s</v>
      </c>
      <c r="H314" s="32"/>
      <c r="I314" s="31"/>
      <c r="J314" s="33"/>
      <c r="K314" s="31"/>
      <c r="L314" s="31"/>
      <c r="M314" s="31"/>
      <c r="N314" s="33"/>
      <c r="O314" s="33"/>
      <c r="P314" s="33"/>
    </row>
    <row r="315" spans="1:16" x14ac:dyDescent="0.25">
      <c r="A315" s="129" t="s">
        <v>25</v>
      </c>
      <c r="B315" s="33" t="str">
        <f t="shared" si="49"/>
        <v xml:space="preserve"> </v>
      </c>
      <c r="C315" s="31" t="str">
        <f>IF(A315=" "," ",VLOOKUP($A315,Entries!$A$2:$F$401,3))</f>
        <v xml:space="preserve"> </v>
      </c>
      <c r="D315" s="31" t="str">
        <f>IF(A315=" "," ",VLOOKUP($A315,Entries!$A$2:$F$401,4))</f>
        <v xml:space="preserve"> </v>
      </c>
      <c r="E315" s="31"/>
      <c r="F315" s="33"/>
      <c r="G315" s="33" t="str">
        <f>VLOOKUP($A315,Entries!$A$2:$H$401,8)</f>
        <v/>
      </c>
      <c r="H315" s="32"/>
      <c r="I315" s="31"/>
      <c r="J315" s="33"/>
      <c r="K315" s="31"/>
      <c r="L315" s="31"/>
      <c r="M315" s="31"/>
      <c r="N315" s="33"/>
      <c r="O315" s="33"/>
      <c r="P315" s="33"/>
    </row>
    <row r="316" spans="1:16" x14ac:dyDescent="0.25">
      <c r="A316" s="129" t="s">
        <v>25</v>
      </c>
      <c r="B316" s="30" t="s">
        <v>1155</v>
      </c>
      <c r="C316" s="31"/>
      <c r="D316" s="31"/>
      <c r="E316" s="31"/>
      <c r="F316" s="33"/>
      <c r="G316" s="33" t="str">
        <f>VLOOKUP($A316,Entries!$A$2:$H$401,8)</f>
        <v/>
      </c>
      <c r="H316" s="32"/>
      <c r="I316" s="31"/>
      <c r="J316" s="30"/>
      <c r="K316" s="31"/>
      <c r="L316" s="31"/>
      <c r="M316" s="31"/>
      <c r="N316" s="33"/>
      <c r="O316" s="33"/>
      <c r="P316" s="33"/>
    </row>
    <row r="317" spans="1:16" x14ac:dyDescent="0.25">
      <c r="A317" s="129">
        <v>37</v>
      </c>
      <c r="B317" s="33">
        <f t="shared" ref="B317" si="50">IF(A317=" "," ",IF(A317&lt;=200,A317,A317-200))</f>
        <v>37</v>
      </c>
      <c r="C317" s="31" t="str">
        <f>IF(A317=" "," ",VLOOKUP($A317,Entries!$A$2:$F$401,3))</f>
        <v>Mason</v>
      </c>
      <c r="D317" s="31" t="str">
        <f>IF(A317=" "," ",VLOOKUP($A317,Entries!$A$2:$F$401,4))</f>
        <v>Bramhald</v>
      </c>
      <c r="E317" s="31" t="str">
        <f>VLOOKUP($A317,Entries!$A$2:$F$401,6)</f>
        <v>Ipswich Harriers</v>
      </c>
      <c r="F317" s="33" t="str">
        <f>VLOOKUP($A317,Entries!$A$2:$H$401,7)</f>
        <v>c</v>
      </c>
      <c r="G317" s="33" t="str">
        <f>VLOOKUP($A317,Entries!$A$2:$H$401,8)</f>
        <v>s</v>
      </c>
      <c r="H317" s="32"/>
      <c r="I317" s="31"/>
      <c r="J317" s="33"/>
      <c r="K317" s="31"/>
      <c r="L317" s="31"/>
      <c r="M317" s="31"/>
      <c r="N317" s="33"/>
      <c r="O317" s="33"/>
      <c r="P317" s="33"/>
    </row>
    <row r="318" spans="1:16" x14ac:dyDescent="0.25">
      <c r="A318" s="129">
        <v>38</v>
      </c>
      <c r="B318" s="33">
        <f t="shared" si="46"/>
        <v>38</v>
      </c>
      <c r="C318" s="31" t="str">
        <f>IF(A318=" "," ",VLOOKUP($A318,Entries!$A$2:$F$401,3))</f>
        <v>Harvey</v>
      </c>
      <c r="D318" s="31" t="str">
        <f>IF(A318=" "," ",VLOOKUP($A318,Entries!$A$2:$F$401,4))</f>
        <v>Thomas</v>
      </c>
      <c r="E318" s="31" t="str">
        <f>VLOOKUP($A318,Entries!$A$2:$F$401,6)</f>
        <v>Newmarket Joggers</v>
      </c>
      <c r="F318" s="33" t="str">
        <f>VLOOKUP($A318,Entries!$A$2:$H$401,7)</f>
        <v>c</v>
      </c>
      <c r="G318" s="33" t="str">
        <f>VLOOKUP($A318,Entries!$A$2:$H$401,8)</f>
        <v/>
      </c>
      <c r="H318" s="32"/>
      <c r="I318" s="31"/>
      <c r="J318" s="30"/>
      <c r="K318" s="31"/>
      <c r="L318" s="31"/>
      <c r="M318" s="31"/>
      <c r="N318" s="33"/>
      <c r="O318" s="33"/>
      <c r="P318" s="33"/>
    </row>
    <row r="319" spans="1:16" x14ac:dyDescent="0.25">
      <c r="A319" s="129">
        <v>40</v>
      </c>
      <c r="B319" s="33">
        <f t="shared" si="46"/>
        <v>40</v>
      </c>
      <c r="C319" s="31" t="str">
        <f>IF(A319=" "," ",VLOOKUP($A319,Entries!$A$2:$F$401,3))</f>
        <v>Digby</v>
      </c>
      <c r="D319" s="31" t="str">
        <f>IF(A319=" "," ",VLOOKUP($A319,Entries!$A$2:$F$401,4))</f>
        <v>Pearson</v>
      </c>
      <c r="E319" s="31" t="str">
        <f>VLOOKUP($A319,Entries!$A$2:$F$401,6)</f>
        <v>Saint Edmund Pacers</v>
      </c>
      <c r="F319" s="33" t="str">
        <f>VLOOKUP($A319,Entries!$A$2:$H$401,7)</f>
        <v>c</v>
      </c>
      <c r="G319" s="33" t="str">
        <f>VLOOKUP($A319,Entries!$A$2:$H$401,8)</f>
        <v>s</v>
      </c>
      <c r="H319" s="32"/>
      <c r="I319" s="31"/>
      <c r="J319" s="30"/>
      <c r="K319" s="31"/>
      <c r="L319" s="31"/>
      <c r="M319" s="31"/>
      <c r="N319" s="33"/>
      <c r="O319" s="33"/>
      <c r="P319" s="33"/>
    </row>
    <row r="320" spans="1:16" x14ac:dyDescent="0.25">
      <c r="A320" s="129">
        <v>44</v>
      </c>
      <c r="B320" s="33">
        <f t="shared" si="46"/>
        <v>44</v>
      </c>
      <c r="C320" s="31" t="str">
        <f>IF(A320=" "," ",VLOOKUP($A320,Entries!$A$2:$F$401,3))</f>
        <v>Oliver</v>
      </c>
      <c r="D320" s="31" t="str">
        <f>IF(A320=" "," ",VLOOKUP($A320,Entries!$A$2:$F$401,4))</f>
        <v>Lambert</v>
      </c>
      <c r="E320" s="31" t="str">
        <f>VLOOKUP($A320,Entries!$A$2:$F$401,6)</f>
        <v>Saint Edmund Pacers</v>
      </c>
      <c r="F320" s="33" t="str">
        <f>VLOOKUP($A320,Entries!$A$2:$H$401,7)</f>
        <v>c</v>
      </c>
      <c r="G320" s="33" t="str">
        <f>VLOOKUP($A320,Entries!$A$2:$H$401,8)</f>
        <v>s</v>
      </c>
      <c r="H320" s="32"/>
      <c r="I320" s="31"/>
      <c r="J320" s="33"/>
      <c r="K320" s="31"/>
      <c r="L320" s="31"/>
      <c r="M320" s="31"/>
      <c r="N320" s="33"/>
      <c r="O320" s="33"/>
      <c r="P320" s="33"/>
    </row>
    <row r="321" spans="1:16" x14ac:dyDescent="0.25">
      <c r="A321" s="129">
        <v>45</v>
      </c>
      <c r="B321" s="33">
        <f t="shared" si="46"/>
        <v>45</v>
      </c>
      <c r="C321" s="31" t="str">
        <f>IF(A321=" "," ",VLOOKUP($A321,Entries!$A$2:$F$401,3))</f>
        <v>Riley</v>
      </c>
      <c r="D321" s="31" t="str">
        <f>IF(A321=" "," ",VLOOKUP($A321,Entries!$A$2:$F$401,4))</f>
        <v>Cozens</v>
      </c>
      <c r="E321" s="31" t="str">
        <f>VLOOKUP($A321,Entries!$A$2:$F$401,6)</f>
        <v>Saint Edmund Pacers</v>
      </c>
      <c r="F321" s="33" t="str">
        <f>VLOOKUP($A321,Entries!$A$2:$H$401,7)</f>
        <v>c</v>
      </c>
      <c r="G321" s="33" t="str">
        <f>VLOOKUP($A321,Entries!$A$2:$H$401,8)</f>
        <v/>
      </c>
      <c r="H321" s="32"/>
      <c r="I321" s="31"/>
      <c r="J321" s="33"/>
      <c r="K321" s="31"/>
      <c r="L321" s="31"/>
      <c r="M321" s="31"/>
      <c r="N321" s="33"/>
      <c r="O321" s="33"/>
      <c r="P321" s="33"/>
    </row>
    <row r="322" spans="1:16" x14ac:dyDescent="0.25">
      <c r="A322" s="129">
        <v>51</v>
      </c>
      <c r="B322" s="33">
        <f t="shared" si="46"/>
        <v>51</v>
      </c>
      <c r="C322" s="31" t="str">
        <f>IF(A322=" "," ",VLOOKUP($A322,Entries!$A$2:$F$401,3))</f>
        <v>Oliver</v>
      </c>
      <c r="D322" s="31" t="str">
        <f>IF(A322=" "," ",VLOOKUP($A322,Entries!$A$2:$F$401,4))</f>
        <v>Gale</v>
      </c>
      <c r="E322" s="31" t="s">
        <v>1201</v>
      </c>
      <c r="F322" s="33" t="str">
        <f>VLOOKUP($A322,Entries!$A$2:$H$401,7)</f>
        <v>c</v>
      </c>
      <c r="G322" s="33" t="str">
        <f>VLOOKUP($A322,Entries!$A$2:$H$401,8)</f>
        <v>s</v>
      </c>
      <c r="H322" s="32"/>
      <c r="I322" s="31"/>
      <c r="J322" s="33"/>
      <c r="K322" s="31"/>
      <c r="L322" s="31"/>
      <c r="M322" s="31"/>
      <c r="N322" s="33"/>
      <c r="O322" s="33"/>
      <c r="P322" s="33"/>
    </row>
    <row r="323" spans="1:16" x14ac:dyDescent="0.25">
      <c r="A323" s="129">
        <v>58</v>
      </c>
      <c r="B323" s="33">
        <f t="shared" si="46"/>
        <v>58</v>
      </c>
      <c r="C323" s="31" t="str">
        <f>IF(A323=" "," ",VLOOKUP($A323,Entries!$A$2:$F$401,3))</f>
        <v>Luke</v>
      </c>
      <c r="D323" s="31" t="str">
        <f>IF(A323=" "," ",VLOOKUP($A323,Entries!$A$2:$F$401,4))</f>
        <v>Houchell</v>
      </c>
      <c r="E323" s="31" t="str">
        <f>VLOOKUP($A323,Entries!$A$2:$F$401,6)</f>
        <v>Woodbridge Shufflers RC</v>
      </c>
      <c r="F323" s="33" t="str">
        <f>VLOOKUP($A323,Entries!$A$2:$H$401,7)</f>
        <v>c</v>
      </c>
      <c r="G323" s="33" t="str">
        <f>VLOOKUP($A323,Entries!$A$2:$H$401,8)</f>
        <v>s</v>
      </c>
      <c r="H323" s="32"/>
      <c r="I323" s="31"/>
      <c r="J323" s="30"/>
      <c r="K323" s="31"/>
      <c r="L323" s="31"/>
      <c r="M323" s="31"/>
      <c r="N323" s="33"/>
      <c r="O323" s="33"/>
      <c r="P323" s="33"/>
    </row>
    <row r="324" spans="1:16" x14ac:dyDescent="0.25">
      <c r="A324" s="129" t="s">
        <v>25</v>
      </c>
      <c r="B324" s="33" t="str">
        <f t="shared" ref="B324" si="51">IF(A324=" "," ",IF(A324&lt;=200,A324,A324-200))</f>
        <v xml:space="preserve"> </v>
      </c>
      <c r="C324" s="31" t="str">
        <f>IF(A324=" "," ",VLOOKUP($A324,Entries!$A$2:$F$401,3))</f>
        <v xml:space="preserve"> </v>
      </c>
      <c r="D324" s="31" t="str">
        <f>IF(A324=" "," ",VLOOKUP($A324,Entries!$A$2:$F$401,4))</f>
        <v xml:space="preserve"> </v>
      </c>
      <c r="E324" s="31"/>
      <c r="F324" s="33"/>
      <c r="G324" s="33" t="str">
        <f>VLOOKUP($A324,Entries!$A$2:$H$401,8)</f>
        <v/>
      </c>
      <c r="H324" s="32"/>
      <c r="I324" s="31"/>
      <c r="J324" s="33"/>
      <c r="K324" s="31"/>
      <c r="L324" s="31"/>
      <c r="M324" s="31"/>
      <c r="N324" s="33"/>
      <c r="O324" s="33"/>
      <c r="P324" s="33"/>
    </row>
    <row r="325" spans="1:16" x14ac:dyDescent="0.25">
      <c r="A325" s="129" t="s">
        <v>25</v>
      </c>
      <c r="B325" s="30" t="s">
        <v>1156</v>
      </c>
      <c r="C325" s="31"/>
      <c r="D325" s="31"/>
      <c r="E325" s="31"/>
      <c r="F325" s="33"/>
      <c r="G325" s="33" t="str">
        <f>VLOOKUP($A325,Entries!$A$2:$H$401,8)</f>
        <v/>
      </c>
      <c r="H325" s="32"/>
      <c r="I325" s="31"/>
      <c r="J325" s="30"/>
      <c r="K325" s="31"/>
      <c r="L325" s="31"/>
      <c r="M325" s="31"/>
      <c r="N325" s="33"/>
      <c r="O325" s="33"/>
      <c r="P325" s="33"/>
    </row>
    <row r="326" spans="1:16" x14ac:dyDescent="0.25">
      <c r="A326" s="129">
        <v>61</v>
      </c>
      <c r="B326" s="33">
        <f t="shared" si="46"/>
        <v>61</v>
      </c>
      <c r="C326" s="31" t="str">
        <f>IF(A326=" "," ",VLOOKUP($A326,Entries!$A$2:$F$401,3))</f>
        <v>Cohen</v>
      </c>
      <c r="D326" s="31" t="str">
        <f>IF(A326=" "," ",VLOOKUP($A326,Entries!$A$2:$F$401,4))</f>
        <v>Copeman</v>
      </c>
      <c r="E326" s="31" t="str">
        <f>VLOOKUP($A326,Entries!$A$2:$F$401,6)</f>
        <v>Waveney Valley AC</v>
      </c>
      <c r="F326" s="33" t="str">
        <f>VLOOKUP($A326,Entries!$A$2:$H$401,7)</f>
        <v>c</v>
      </c>
      <c r="G326" s="33" t="str">
        <f>VLOOKUP($A326,Entries!$A$2:$H$401,8)</f>
        <v>s</v>
      </c>
      <c r="H326" s="32"/>
      <c r="I326" s="31"/>
      <c r="J326" s="33"/>
      <c r="K326" s="31"/>
      <c r="L326" s="31"/>
      <c r="M326" s="31"/>
      <c r="N326" s="33"/>
      <c r="O326" s="33"/>
      <c r="P326" s="33"/>
    </row>
    <row r="327" spans="1:16" x14ac:dyDescent="0.25">
      <c r="A327" s="129">
        <v>63</v>
      </c>
      <c r="B327" s="33">
        <f t="shared" si="46"/>
        <v>63</v>
      </c>
      <c r="C327" s="31" t="str">
        <f>IF(A327=" "," ",VLOOKUP($A327,Entries!$A$2:$F$401,3))</f>
        <v>Harry</v>
      </c>
      <c r="D327" s="31" t="str">
        <f>IF(A327=" "," ",VLOOKUP($A327,Entries!$A$2:$F$401,4))</f>
        <v>Robinson</v>
      </c>
      <c r="E327" s="31" t="str">
        <f>VLOOKUP($A327,Entries!$A$2:$F$401,6)</f>
        <v>Thetford AC</v>
      </c>
      <c r="F327" s="33" t="str">
        <f>VLOOKUP($A327,Entries!$A$2:$H$401,7)</f>
        <v>c</v>
      </c>
      <c r="G327" s="33" t="str">
        <f>VLOOKUP($A327,Entries!$A$2:$H$401,8)</f>
        <v/>
      </c>
      <c r="H327" s="32"/>
      <c r="I327" s="31"/>
      <c r="J327" s="33"/>
      <c r="K327" s="31"/>
      <c r="L327" s="31"/>
      <c r="M327" s="31"/>
      <c r="N327" s="33"/>
      <c r="O327" s="33"/>
      <c r="P327" s="33"/>
    </row>
    <row r="328" spans="1:16" x14ac:dyDescent="0.25">
      <c r="A328" s="129">
        <v>65</v>
      </c>
      <c r="B328" s="33">
        <f t="shared" ref="B328:B336" si="52">IF(A328=" "," ",IF(A328&lt;=200,A328,A328-200))</f>
        <v>65</v>
      </c>
      <c r="C328" s="31" t="str">
        <f>IF(A328=" "," ",VLOOKUP($A328,Entries!$A$2:$F$401,3))</f>
        <v>Samuel</v>
      </c>
      <c r="D328" s="31" t="str">
        <f>IF(A328=" "," ",VLOOKUP($A328,Entries!$A$2:$F$401,4))</f>
        <v>Blackwell</v>
      </c>
      <c r="E328" s="31" t="str">
        <f>VLOOKUP($A328,Entries!$A$2:$F$401,6)</f>
        <v>Saint Edmund Pacers</v>
      </c>
      <c r="F328" s="33" t="str">
        <f>VLOOKUP($A328,Entries!$A$2:$H$401,7)</f>
        <v>c</v>
      </c>
      <c r="G328" s="33" t="str">
        <f>VLOOKUP($A328,Entries!$A$2:$H$401,8)</f>
        <v>s</v>
      </c>
      <c r="H328" s="32"/>
      <c r="I328" s="31"/>
      <c r="J328" s="33"/>
      <c r="K328" s="31"/>
      <c r="L328" s="31"/>
      <c r="M328" s="31"/>
      <c r="N328" s="33"/>
      <c r="O328" s="33"/>
      <c r="P328" s="33"/>
    </row>
    <row r="329" spans="1:16" x14ac:dyDescent="0.25">
      <c r="A329" s="129">
        <v>66</v>
      </c>
      <c r="B329" s="33">
        <f t="shared" si="52"/>
        <v>66</v>
      </c>
      <c r="C329" s="31" t="str">
        <f>IF(A329=" "," ",VLOOKUP($A329,Entries!$A$2:$F$401,3))</f>
        <v>Alfie</v>
      </c>
      <c r="D329" s="31" t="str">
        <f>IF(A329=" "," ",VLOOKUP($A329,Entries!$A$2:$F$401,4))</f>
        <v>Jeffery</v>
      </c>
      <c r="E329" s="31" t="str">
        <f>VLOOKUP($A329,Entries!$A$2:$F$401,6)</f>
        <v>Saint Edmund Pacers</v>
      </c>
      <c r="F329" s="33" t="str">
        <f>VLOOKUP($A329,Entries!$A$2:$H$401,7)</f>
        <v>c</v>
      </c>
      <c r="G329" s="33" t="str">
        <f>VLOOKUP($A329,Entries!$A$2:$H$401,8)</f>
        <v>s</v>
      </c>
      <c r="H329" s="32"/>
      <c r="I329" s="31"/>
      <c r="J329" s="33"/>
      <c r="K329" s="31"/>
      <c r="L329" s="31"/>
      <c r="M329" s="31"/>
      <c r="N329" s="33"/>
      <c r="O329" s="33"/>
      <c r="P329" s="33"/>
    </row>
    <row r="330" spans="1:16" x14ac:dyDescent="0.25">
      <c r="A330" s="129">
        <v>69</v>
      </c>
      <c r="B330" s="33">
        <f t="shared" si="52"/>
        <v>69</v>
      </c>
      <c r="C330" s="31" t="str">
        <f>IF(A330=" "," ",VLOOKUP($A330,Entries!$A$2:$F$401,3))</f>
        <v>Sebastian</v>
      </c>
      <c r="D330" s="31" t="str">
        <f>IF(A330=" "," ",VLOOKUP($A330,Entries!$A$2:$F$401,4))</f>
        <v>Melero</v>
      </c>
      <c r="E330" s="31" t="str">
        <f>VLOOKUP($A330,Entries!$A$2:$F$401,6)</f>
        <v>Saint Edmund Pacers</v>
      </c>
      <c r="F330" s="33" t="str">
        <f>VLOOKUP($A330,Entries!$A$2:$H$401,7)</f>
        <v>c</v>
      </c>
      <c r="G330" s="33" t="str">
        <f>VLOOKUP($A330,Entries!$A$2:$H$401,8)</f>
        <v>s</v>
      </c>
      <c r="H330" s="32"/>
      <c r="I330" s="31"/>
      <c r="J330" s="30"/>
      <c r="K330" s="31"/>
      <c r="L330" s="31"/>
      <c r="M330" s="31"/>
      <c r="N330" s="33"/>
      <c r="O330" s="33"/>
      <c r="P330" s="33"/>
    </row>
    <row r="331" spans="1:16" x14ac:dyDescent="0.25">
      <c r="A331" s="129">
        <v>70</v>
      </c>
      <c r="B331" s="33">
        <f t="shared" si="52"/>
        <v>70</v>
      </c>
      <c r="C331" s="31" t="str">
        <f>IF(A331=" "," ",VLOOKUP($A331,Entries!$A$2:$F$401,3))</f>
        <v>Flynn</v>
      </c>
      <c r="D331" s="31" t="str">
        <f>IF(A331=" "," ",VLOOKUP($A331,Entries!$A$2:$F$401,4))</f>
        <v>Kelly</v>
      </c>
      <c r="E331" s="31" t="str">
        <f>VLOOKUP($A331,Entries!$A$2:$F$401,6)</f>
        <v>Ipswich Harriers</v>
      </c>
      <c r="F331" s="33" t="str">
        <f>VLOOKUP($A331,Entries!$A$2:$H$401,7)</f>
        <v>c</v>
      </c>
      <c r="G331" s="33" t="str">
        <f>VLOOKUP($A331,Entries!$A$2:$H$401,8)</f>
        <v>s</v>
      </c>
      <c r="H331" s="32"/>
      <c r="I331" s="31"/>
      <c r="J331" s="33"/>
      <c r="K331" s="31"/>
      <c r="L331" s="31"/>
      <c r="M331" s="31"/>
      <c r="N331" s="33"/>
      <c r="O331" s="33"/>
      <c r="P331" s="33"/>
    </row>
    <row r="332" spans="1:16" x14ac:dyDescent="0.25">
      <c r="A332" s="129">
        <v>74</v>
      </c>
      <c r="B332" s="33">
        <f t="shared" si="52"/>
        <v>74</v>
      </c>
      <c r="C332" s="31" t="str">
        <f>IF(A332=" "," ",VLOOKUP($A332,Entries!$A$2:$F$401,3))</f>
        <v>Tom</v>
      </c>
      <c r="D332" s="31" t="str">
        <f>IF(A332=" "," ",VLOOKUP($A332,Entries!$A$2:$F$401,4))</f>
        <v>Davenport</v>
      </c>
      <c r="E332" s="31" t="str">
        <f>VLOOKUP($A332,Entries!$A$2:$F$401,6)</f>
        <v>Ipswich Harriers</v>
      </c>
      <c r="F332" s="33" t="str">
        <f>VLOOKUP($A332,Entries!$A$2:$H$401,7)</f>
        <v>c</v>
      </c>
      <c r="G332" s="33" t="str">
        <f>VLOOKUP($A332,Entries!$A$2:$H$401,8)</f>
        <v/>
      </c>
      <c r="H332" s="32"/>
      <c r="I332" s="31"/>
      <c r="J332" s="33"/>
      <c r="K332" s="31"/>
      <c r="L332" s="31"/>
      <c r="M332" s="31"/>
      <c r="N332" s="33"/>
      <c r="O332" s="33"/>
      <c r="P332" s="33"/>
    </row>
    <row r="333" spans="1:16" x14ac:dyDescent="0.25">
      <c r="A333" s="129">
        <v>81</v>
      </c>
      <c r="B333" s="33">
        <f t="shared" si="52"/>
        <v>81</v>
      </c>
      <c r="C333" s="31" t="str">
        <f>IF(A333=" "," ",VLOOKUP($A333,Entries!$A$2:$F$401,3))</f>
        <v>Jack</v>
      </c>
      <c r="D333" s="31" t="str">
        <f>IF(A333=" "," ",VLOOKUP($A333,Entries!$A$2:$F$401,4))</f>
        <v>Lugo-Hankins</v>
      </c>
      <c r="E333" s="31" t="str">
        <f>VLOOKUP($A333,Entries!$A$2:$F$401,6)</f>
        <v>Ipswich Harriers</v>
      </c>
      <c r="F333" s="33" t="str">
        <f>VLOOKUP($A333,Entries!$A$2:$H$401,7)</f>
        <v>c</v>
      </c>
      <c r="G333" s="33" t="str">
        <f>VLOOKUP($A333,Entries!$A$2:$H$401,8)</f>
        <v>s</v>
      </c>
      <c r="H333" s="32"/>
      <c r="I333" s="31"/>
      <c r="J333" s="33"/>
      <c r="K333" s="31"/>
      <c r="L333" s="31"/>
      <c r="M333" s="31"/>
      <c r="N333" s="33"/>
      <c r="O333" s="33"/>
      <c r="P333" s="33"/>
    </row>
    <row r="334" spans="1:16" x14ac:dyDescent="0.25">
      <c r="A334" s="129">
        <v>85</v>
      </c>
      <c r="B334" s="33">
        <f t="shared" si="52"/>
        <v>85</v>
      </c>
      <c r="C334" s="31" t="str">
        <f>IF(A334=" "," ",VLOOKUP($A334,Entries!$A$2:$F$401,3))</f>
        <v>Jasper</v>
      </c>
      <c r="D334" s="31" t="str">
        <f>IF(A334=" "," ",VLOOKUP($A334,Entries!$A$2:$F$401,4))</f>
        <v>Keith</v>
      </c>
      <c r="E334" s="31" t="str">
        <f>VLOOKUP($A334,Entries!$A$2:$F$401,6)</f>
        <v>Woodbridge School</v>
      </c>
      <c r="F334" s="33" t="str">
        <f>VLOOKUP($A334,Entries!$A$2:$H$401,7)</f>
        <v>c</v>
      </c>
      <c r="G334" s="33" t="str">
        <f>VLOOKUP($A334,Entries!$A$2:$H$401,8)</f>
        <v>s</v>
      </c>
      <c r="H334" s="32"/>
      <c r="I334" s="31"/>
      <c r="J334" s="33"/>
      <c r="K334" s="31"/>
      <c r="L334" s="31"/>
      <c r="M334" s="31"/>
      <c r="N334" s="33"/>
      <c r="O334" s="33"/>
      <c r="P334" s="33"/>
    </row>
    <row r="335" spans="1:16" x14ac:dyDescent="0.25">
      <c r="A335" s="129">
        <v>89</v>
      </c>
      <c r="B335" s="33">
        <f t="shared" si="52"/>
        <v>89</v>
      </c>
      <c r="C335" s="31" t="str">
        <f>IF(A335=" "," ",VLOOKUP($A335,Entries!$A$2:$F$401,3))</f>
        <v>Roman</v>
      </c>
      <c r="D335" s="31" t="str">
        <f>IF(A335=" "," ",VLOOKUP($A335,Entries!$A$2:$F$401,4))</f>
        <v>Gambling</v>
      </c>
      <c r="E335" s="31" t="str">
        <f>VLOOKUP($A335,Entries!$A$2:$F$401,6)</f>
        <v>Saint Edmund Pacers</v>
      </c>
      <c r="F335" s="33" t="str">
        <f>VLOOKUP($A335,Entries!$A$2:$H$401,7)</f>
        <v>c</v>
      </c>
      <c r="G335" s="33" t="str">
        <f>VLOOKUP($A335,Entries!$A$2:$H$401,8)</f>
        <v>s</v>
      </c>
      <c r="H335" s="32"/>
      <c r="I335" s="31"/>
      <c r="J335" s="33"/>
      <c r="K335" s="31"/>
      <c r="L335" s="31"/>
      <c r="M335" s="31"/>
      <c r="N335" s="33"/>
      <c r="O335" s="33"/>
      <c r="P335" s="33"/>
    </row>
    <row r="336" spans="1:16" x14ac:dyDescent="0.25">
      <c r="A336" s="129" t="s">
        <v>25</v>
      </c>
      <c r="B336" s="33" t="str">
        <f t="shared" si="52"/>
        <v xml:space="preserve"> </v>
      </c>
      <c r="C336" s="31" t="str">
        <f>IF(A336=" "," ",VLOOKUP($A336,Entries!$A$2:$F$401,3))</f>
        <v xml:space="preserve"> </v>
      </c>
      <c r="D336" s="31" t="str">
        <f>IF(A336=" "," ",VLOOKUP($A336,Entries!$A$2:$F$401,4))</f>
        <v xml:space="preserve"> </v>
      </c>
      <c r="E336" s="31"/>
      <c r="F336" s="33"/>
      <c r="G336" s="33" t="str">
        <f>VLOOKUP($A336,Entries!$A$2:$H$401,8)</f>
        <v/>
      </c>
      <c r="H336" s="32"/>
      <c r="I336" s="31"/>
      <c r="J336" s="33"/>
      <c r="K336" s="31"/>
      <c r="L336" s="31"/>
      <c r="M336" s="31"/>
      <c r="N336" s="33"/>
      <c r="O336" s="33"/>
      <c r="P336" s="33"/>
    </row>
    <row r="337" spans="1:16" x14ac:dyDescent="0.25">
      <c r="B337" s="30" t="s">
        <v>1157</v>
      </c>
      <c r="C337" s="99"/>
      <c r="D337" s="99"/>
      <c r="E337" s="99"/>
      <c r="F337" s="99"/>
      <c r="G337" s="99"/>
      <c r="H337" s="99"/>
      <c r="I337" s="99"/>
      <c r="J337" s="214"/>
      <c r="K337" s="214"/>
      <c r="L337" s="214"/>
      <c r="M337" s="214"/>
      <c r="N337" s="214"/>
      <c r="O337" s="214"/>
    </row>
    <row r="338" spans="1:16" x14ac:dyDescent="0.25">
      <c r="A338" s="129">
        <v>97</v>
      </c>
      <c r="B338" s="33">
        <f>IF(A338=" "," ",IF(A338&lt;=200,A338,A338-200))</f>
        <v>97</v>
      </c>
      <c r="C338" s="31" t="str">
        <f>IF(A338=" "," ",VLOOKUP($A338,Entries!$A$2:$F$401,3))</f>
        <v>Luca</v>
      </c>
      <c r="D338" s="31" t="str">
        <f>IF(A338=" "," ",VLOOKUP($A338,Entries!$A$2:$F$401,4))</f>
        <v>Gambling</v>
      </c>
      <c r="E338" s="31" t="str">
        <f>VLOOKUP($A338,Entries!$A$2:$F$401,6)</f>
        <v>Saint Edmund Pacers</v>
      </c>
      <c r="F338" s="33" t="str">
        <f>VLOOKUP($A338,Entries!$A$2:$H$401,7)</f>
        <v>c</v>
      </c>
      <c r="G338" s="33" t="str">
        <f>VLOOKUP($A338,Entries!$A$2:$H$401,8)</f>
        <v>s</v>
      </c>
      <c r="H338" s="32"/>
      <c r="I338" s="31"/>
      <c r="J338" s="33"/>
      <c r="K338" s="31"/>
      <c r="L338" s="31"/>
      <c r="M338" s="31"/>
      <c r="N338" s="33"/>
      <c r="O338" s="33"/>
      <c r="P338" s="33"/>
    </row>
    <row r="339" spans="1:16" x14ac:dyDescent="0.25">
      <c r="A339" s="129">
        <v>98</v>
      </c>
      <c r="B339" s="33">
        <f t="shared" ref="B339:B374" si="53">IF(A339=" "," ",IF(A339&lt;=200,A339,A339-200))</f>
        <v>98</v>
      </c>
      <c r="C339" s="31" t="str">
        <f>IF(A339=" "," ",VLOOKUP($A339,Entries!$A$2:$F$401,3))</f>
        <v>Max</v>
      </c>
      <c r="D339" s="31" t="str">
        <f>IF(A339=" "," ",VLOOKUP($A339,Entries!$A$2:$F$401,4))</f>
        <v>Fisher</v>
      </c>
      <c r="E339" s="31" t="str">
        <f>VLOOKUP($A339,Entries!$A$2:$F$401,6)</f>
        <v>Ipswich Harriers</v>
      </c>
      <c r="F339" s="33" t="str">
        <f>VLOOKUP($A339,Entries!$A$2:$H$401,7)</f>
        <v>c</v>
      </c>
      <c r="G339" s="33" t="str">
        <f>VLOOKUP($A339,Entries!$A$2:$H$401,8)</f>
        <v>s</v>
      </c>
      <c r="H339" s="32"/>
      <c r="I339" s="31"/>
      <c r="J339" s="33"/>
      <c r="K339" s="31"/>
      <c r="L339" s="31"/>
      <c r="M339" s="31"/>
      <c r="N339" s="33"/>
      <c r="O339" s="33"/>
      <c r="P339" s="33"/>
    </row>
    <row r="340" spans="1:16" x14ac:dyDescent="0.25">
      <c r="A340" s="129">
        <v>99</v>
      </c>
      <c r="B340" s="33">
        <f t="shared" ref="B340:B343" si="54">IF(A340=" "," ",IF(A340&lt;=200,A340,A340-200))</f>
        <v>99</v>
      </c>
      <c r="C340" s="31" t="str">
        <f>IF(A340=" "," ",VLOOKUP($A340,Entries!$A$2:$F$401,3))</f>
        <v>Thomas</v>
      </c>
      <c r="D340" s="31" t="str">
        <f>IF(A340=" "," ",VLOOKUP($A340,Entries!$A$2:$F$401,4))</f>
        <v>Taylor</v>
      </c>
      <c r="E340" s="31" t="str">
        <f>VLOOKUP($A340,Entries!$A$2:$F$401,6)</f>
        <v>Saint Edmund Pacers</v>
      </c>
      <c r="F340" s="33" t="str">
        <f>VLOOKUP($A340,Entries!$A$2:$H$401,7)</f>
        <v>c</v>
      </c>
      <c r="G340" s="33" t="str">
        <f>VLOOKUP($A340,Entries!$A$2:$H$401,8)</f>
        <v>s</v>
      </c>
      <c r="H340" s="32"/>
      <c r="I340" s="31"/>
      <c r="J340" s="33"/>
      <c r="K340" s="31"/>
      <c r="L340" s="31"/>
      <c r="M340" s="31"/>
      <c r="N340" s="33"/>
      <c r="O340" s="33"/>
      <c r="P340" s="33"/>
    </row>
    <row r="341" spans="1:16" x14ac:dyDescent="0.25">
      <c r="A341" s="129">
        <v>119</v>
      </c>
      <c r="B341" s="33">
        <f t="shared" si="54"/>
        <v>119</v>
      </c>
      <c r="C341" s="31" t="str">
        <f>IF(A341=" "," ",VLOOKUP($A341,Entries!$A$2:$F$401,3))</f>
        <v>Sid</v>
      </c>
      <c r="D341" s="31" t="str">
        <f>IF(A341=" "," ",VLOOKUP($A341,Entries!$A$2:$F$401,4))</f>
        <v>Tilley</v>
      </c>
      <c r="E341" s="31" t="str">
        <f>VLOOKUP($A341,Entries!$A$2:$F$401,6)</f>
        <v>Ipswich Harriers</v>
      </c>
      <c r="F341" s="33" t="str">
        <f>VLOOKUP($A341,Entries!$A$2:$H$401,7)</f>
        <v>c</v>
      </c>
      <c r="G341" s="33" t="str">
        <f>VLOOKUP($A341,Entries!$A$2:$H$401,8)</f>
        <v/>
      </c>
      <c r="H341" s="32"/>
      <c r="I341" s="31"/>
      <c r="J341" s="33"/>
      <c r="K341" s="31"/>
      <c r="L341" s="31"/>
      <c r="M341" s="31"/>
      <c r="N341" s="33"/>
      <c r="O341" s="33"/>
      <c r="P341" s="33"/>
    </row>
    <row r="342" spans="1:16" x14ac:dyDescent="0.25">
      <c r="A342" s="129">
        <v>122</v>
      </c>
      <c r="B342" s="33">
        <f t="shared" si="54"/>
        <v>122</v>
      </c>
      <c r="C342" s="31" t="str">
        <f>IF(A342=" "," ",VLOOKUP($A342,Entries!$A$2:$F$401,3))</f>
        <v>Rowan</v>
      </c>
      <c r="D342" s="31" t="str">
        <f>IF(A342=" "," ",VLOOKUP($A342,Entries!$A$2:$F$401,4))</f>
        <v>Shearer</v>
      </c>
      <c r="E342" s="31" t="str">
        <f>VLOOKUP($A342,Entries!$A$2:$F$401,6)</f>
        <v>Saint Edmund Pacers</v>
      </c>
      <c r="F342" s="33" t="str">
        <f>VLOOKUP($A342,Entries!$A$2:$H$401,7)</f>
        <v>c</v>
      </c>
      <c r="G342" s="33" t="str">
        <f>VLOOKUP($A342,Entries!$A$2:$H$401,8)</f>
        <v/>
      </c>
      <c r="H342" s="32"/>
      <c r="I342" s="31"/>
      <c r="K342" s="31"/>
      <c r="L342" s="31"/>
      <c r="M342" s="31"/>
      <c r="N342" s="33"/>
      <c r="O342" s="33"/>
      <c r="P342" s="33"/>
    </row>
    <row r="343" spans="1:16" x14ac:dyDescent="0.25">
      <c r="A343" s="129">
        <v>128</v>
      </c>
      <c r="B343" s="33">
        <f t="shared" si="54"/>
        <v>128</v>
      </c>
      <c r="C343" s="31" t="str">
        <f>IF(A343=" "," ",VLOOKUP($A343,Entries!$A$2:$F$401,3))</f>
        <v>Regan</v>
      </c>
      <c r="D343" s="31" t="str">
        <f>IF(A343=" "," ",VLOOKUP($A343,Entries!$A$2:$F$401,4))</f>
        <v>Tuck</v>
      </c>
      <c r="E343" s="31" t="str">
        <f>VLOOKUP($A343,Entries!$A$2:$F$401,6)</f>
        <v>Ipswich Harriers</v>
      </c>
      <c r="F343" s="33" t="str">
        <f>VLOOKUP($A343,Entries!$A$2:$H$401,7)</f>
        <v>c</v>
      </c>
      <c r="G343" s="33" t="str">
        <f>VLOOKUP($A343,Entries!$A$2:$H$401,8)</f>
        <v/>
      </c>
      <c r="H343" s="32"/>
      <c r="I343" s="31"/>
      <c r="J343" s="33"/>
      <c r="K343" s="31"/>
      <c r="L343" s="31"/>
      <c r="M343" s="31"/>
      <c r="N343" s="33"/>
      <c r="O343" s="33"/>
      <c r="P343" s="33"/>
    </row>
    <row r="344" spans="1:16" x14ac:dyDescent="0.25">
      <c r="A344" s="129">
        <v>141</v>
      </c>
      <c r="B344" s="33">
        <f t="shared" ref="B344" si="55">IF(A344=" "," ",IF(A344&lt;=200,A344,A344-200))</f>
        <v>141</v>
      </c>
      <c r="C344" s="31" t="str">
        <f>IF(A344=" "," ",VLOOKUP($A344,Entries!$A$2:$F$401,3))</f>
        <v>Jacob</v>
      </c>
      <c r="D344" s="31" t="str">
        <f>IF(A344=" "," ",VLOOKUP($A344,Entries!$A$2:$F$401,4))</f>
        <v>Trangmar</v>
      </c>
      <c r="E344" s="31" t="str">
        <f>VLOOKUP($A344,Entries!$A$2:$F$401,6)</f>
        <v>Saint Edmund Pacers</v>
      </c>
      <c r="F344" s="33" t="str">
        <f>VLOOKUP($A344,Entries!$A$2:$H$401,7)</f>
        <v>c</v>
      </c>
      <c r="G344" s="33"/>
      <c r="H344" s="32"/>
      <c r="I344" s="31"/>
      <c r="J344" s="33"/>
      <c r="K344" s="31"/>
      <c r="L344" s="31"/>
      <c r="M344" s="31"/>
      <c r="N344" s="33"/>
      <c r="O344" s="33"/>
      <c r="P344" s="33"/>
    </row>
    <row r="345" spans="1:16" x14ac:dyDescent="0.25">
      <c r="A345" s="129" t="s">
        <v>25</v>
      </c>
      <c r="B345" s="33" t="str">
        <f t="shared" si="53"/>
        <v xml:space="preserve"> </v>
      </c>
      <c r="C345" s="31" t="str">
        <f>IF(A345=" "," ",VLOOKUP($A345,Entries!$A$2:$F$401,3))</f>
        <v xml:space="preserve"> </v>
      </c>
      <c r="D345" s="31" t="str">
        <f>IF(A345=" "," ",VLOOKUP($A345,Entries!$A$2:$F$401,4))</f>
        <v xml:space="preserve"> </v>
      </c>
      <c r="E345" s="31"/>
      <c r="F345" s="33"/>
      <c r="G345" s="33" t="str">
        <f>VLOOKUP($A345,Entries!$A$2:$H$401,8)</f>
        <v/>
      </c>
      <c r="H345" s="32"/>
      <c r="I345" s="31"/>
      <c r="K345" s="31"/>
      <c r="L345" s="31"/>
      <c r="M345" s="31"/>
      <c r="N345" s="33"/>
      <c r="O345" s="33"/>
      <c r="P345" s="33"/>
    </row>
    <row r="346" spans="1:16" x14ac:dyDescent="0.25">
      <c r="A346" s="129" t="s">
        <v>25</v>
      </c>
      <c r="B346" s="30" t="s">
        <v>1158</v>
      </c>
      <c r="C346" s="31"/>
      <c r="D346" s="31"/>
      <c r="E346" s="31"/>
      <c r="F346" s="33"/>
      <c r="G346" s="33" t="str">
        <f>VLOOKUP($A346,Entries!$A$2:$H$401,8)</f>
        <v/>
      </c>
      <c r="H346" s="32"/>
      <c r="I346" s="31"/>
      <c r="J346" s="33"/>
      <c r="K346" s="31"/>
      <c r="L346" s="31"/>
      <c r="M346" s="31"/>
      <c r="N346" s="33"/>
      <c r="O346" s="33"/>
      <c r="P346" s="33"/>
    </row>
    <row r="347" spans="1:16" x14ac:dyDescent="0.25">
      <c r="A347" s="129">
        <v>201</v>
      </c>
      <c r="B347" s="33">
        <f t="shared" si="53"/>
        <v>1</v>
      </c>
      <c r="C347" s="31" t="str">
        <f>IF(A347=" "," ",VLOOKUP($A347,Entries!$A$2:$F$401,3))</f>
        <v>Chloe</v>
      </c>
      <c r="D347" s="31" t="str">
        <f>IF(A347=" "," ",VLOOKUP($A347,Entries!$A$2:$F$401,4))</f>
        <v>Godbold</v>
      </c>
      <c r="E347" s="31" t="str">
        <f>VLOOKUP($A347,Entries!$A$2:$F$401,6)</f>
        <v>Ipswich Harriers</v>
      </c>
      <c r="F347" s="33" t="str">
        <f>VLOOKUP($A347,Entries!$A$2:$H$401,7)</f>
        <v>c</v>
      </c>
      <c r="G347" s="33" t="str">
        <f>VLOOKUP($A347,Entries!$A$2:$H$401,8)</f>
        <v/>
      </c>
      <c r="H347" s="32"/>
      <c r="I347" s="31"/>
      <c r="J347" s="33"/>
      <c r="K347" s="31"/>
      <c r="L347" s="31"/>
      <c r="M347" s="31"/>
      <c r="N347" s="33"/>
      <c r="O347" s="33"/>
      <c r="P347" s="33"/>
    </row>
    <row r="348" spans="1:16" x14ac:dyDescent="0.25">
      <c r="A348" s="129">
        <v>203</v>
      </c>
      <c r="B348" s="33">
        <f t="shared" ref="B348:B352" si="56">IF(A348=" "," ",IF(A348&lt;=200,A348,A348-200))</f>
        <v>3</v>
      </c>
      <c r="C348" s="31" t="str">
        <f>IF(A348=" "," ",VLOOKUP($A348,Entries!$A$2:$F$401,3))</f>
        <v>Holly</v>
      </c>
      <c r="D348" s="31" t="str">
        <f>IF(A348=" "," ",VLOOKUP($A348,Entries!$A$2:$F$401,4))</f>
        <v>Scott</v>
      </c>
      <c r="E348" s="31" t="str">
        <f>VLOOKUP($A348,Entries!$A$2:$F$401,6)</f>
        <v>Ipswich Harriers</v>
      </c>
      <c r="F348" s="33" t="str">
        <f>VLOOKUP($A348,Entries!$A$2:$H$401,7)</f>
        <v>c</v>
      </c>
      <c r="G348" s="33" t="str">
        <f>VLOOKUP($A348,Entries!$A$2:$H$401,8)</f>
        <v/>
      </c>
      <c r="H348" s="32"/>
      <c r="I348" s="31"/>
      <c r="J348" s="33"/>
      <c r="K348" s="31"/>
      <c r="L348" s="31"/>
      <c r="M348" s="31"/>
      <c r="N348" s="33"/>
      <c r="O348" s="33"/>
      <c r="P348" s="33"/>
    </row>
    <row r="349" spans="1:16" x14ac:dyDescent="0.25">
      <c r="A349" s="129">
        <v>205</v>
      </c>
      <c r="B349" s="33">
        <f t="shared" si="56"/>
        <v>5</v>
      </c>
      <c r="C349" s="31" t="str">
        <f>IF(A349=" "," ",VLOOKUP($A349,Entries!$A$2:$F$401,3))</f>
        <v>Emily</v>
      </c>
      <c r="D349" s="31" t="str">
        <f>IF(A349=" "," ",VLOOKUP($A349,Entries!$A$2:$F$401,4))</f>
        <v>Lambert</v>
      </c>
      <c r="E349" s="31" t="str">
        <f>VLOOKUP($A349,Entries!$A$2:$F$401,6)</f>
        <v>Ipswich Harriers</v>
      </c>
      <c r="F349" s="33" t="str">
        <f>VLOOKUP($A349,Entries!$A$2:$H$401,7)</f>
        <v>c</v>
      </c>
      <c r="G349" s="33" t="str">
        <f>VLOOKUP($A349,Entries!$A$2:$H$401,8)</f>
        <v/>
      </c>
      <c r="H349" s="32"/>
      <c r="I349" s="31"/>
      <c r="K349" s="31"/>
      <c r="L349" s="31"/>
      <c r="M349" s="31"/>
      <c r="N349" s="33"/>
      <c r="O349" s="33"/>
      <c r="P349" s="33"/>
    </row>
    <row r="350" spans="1:16" x14ac:dyDescent="0.25">
      <c r="A350" s="129">
        <v>206</v>
      </c>
      <c r="B350" s="33">
        <f t="shared" si="56"/>
        <v>6</v>
      </c>
      <c r="C350" s="31" t="str">
        <f>IF(A350=" "," ",VLOOKUP($A350,Entries!$A$2:$F$401,3))</f>
        <v>Louise</v>
      </c>
      <c r="D350" s="31" t="str">
        <f>IF(A350=" "," ",VLOOKUP($A350,Entries!$A$2:$F$401,4))</f>
        <v>Brydon</v>
      </c>
      <c r="E350" s="31" t="str">
        <f>VLOOKUP($A350,Entries!$A$2:$F$401,6)</f>
        <v>Ipswich Harriers</v>
      </c>
      <c r="F350" s="33" t="str">
        <f>VLOOKUP($A350,Entries!$A$2:$H$401,7)</f>
        <v>c</v>
      </c>
      <c r="G350" s="33" t="str">
        <f>VLOOKUP($A350,Entries!$A$2:$H$401,8)</f>
        <v/>
      </c>
      <c r="H350" s="32"/>
      <c r="I350" s="31"/>
      <c r="J350" s="33"/>
      <c r="K350" s="31"/>
      <c r="L350" s="31"/>
      <c r="M350" s="31"/>
      <c r="N350" s="33"/>
      <c r="O350" s="33"/>
      <c r="P350" s="33"/>
    </row>
    <row r="351" spans="1:16" x14ac:dyDescent="0.25">
      <c r="A351" s="129">
        <v>207</v>
      </c>
      <c r="B351" s="33">
        <f t="shared" si="56"/>
        <v>7</v>
      </c>
      <c r="C351" s="31" t="str">
        <f>IF(A351=" "," ",VLOOKUP($A351,Entries!$A$2:$F$401,3))</f>
        <v>Elizabeth</v>
      </c>
      <c r="D351" s="31" t="str">
        <f>IF(A351=" "," ",VLOOKUP($A351,Entries!$A$2:$F$401,4))</f>
        <v>Welbourn</v>
      </c>
      <c r="E351" s="31" t="str">
        <f>VLOOKUP($A351,Entries!$A$2:$F$401,6)</f>
        <v>Ipswich Harriers</v>
      </c>
      <c r="F351" s="33" t="str">
        <f>VLOOKUP($A351,Entries!$A$2:$H$401,7)</f>
        <v>c</v>
      </c>
      <c r="G351" s="33" t="str">
        <f>VLOOKUP($A351,Entries!$A$2:$H$401,8)</f>
        <v/>
      </c>
      <c r="H351" s="32"/>
      <c r="I351" s="31"/>
      <c r="J351" s="33"/>
      <c r="K351" s="31"/>
      <c r="L351" s="31"/>
      <c r="M351" s="31"/>
      <c r="N351" s="33"/>
      <c r="O351" s="33"/>
      <c r="P351" s="33"/>
    </row>
    <row r="352" spans="1:16" x14ac:dyDescent="0.25">
      <c r="A352" s="129">
        <v>208</v>
      </c>
      <c r="B352" s="33">
        <f t="shared" si="56"/>
        <v>8</v>
      </c>
      <c r="C352" s="31" t="str">
        <f>IF(A352=" "," ",VLOOKUP($A352,Entries!$A$2:$F$401,3))</f>
        <v>Cassandra</v>
      </c>
      <c r="D352" s="31" t="str">
        <f>IF(A352=" "," ",VLOOKUP($A352,Entries!$A$2:$F$401,4))</f>
        <v>Badger</v>
      </c>
      <c r="E352" s="31" t="str">
        <f>VLOOKUP($A352,Entries!$A$2:$F$401,6)</f>
        <v>Ipswich Harriers</v>
      </c>
      <c r="F352" s="33" t="str">
        <f>VLOOKUP($A352,Entries!$A$2:$H$401,7)</f>
        <v>c</v>
      </c>
      <c r="G352" s="33" t="str">
        <f>VLOOKUP($A352,Entries!$A$2:$H$401,8)</f>
        <v/>
      </c>
      <c r="H352" s="32"/>
      <c r="I352" s="31"/>
      <c r="J352" s="33"/>
      <c r="K352" s="31"/>
      <c r="L352" s="31"/>
      <c r="M352" s="31"/>
      <c r="N352" s="33"/>
      <c r="O352" s="33"/>
      <c r="P352" s="33"/>
    </row>
    <row r="353" spans="1:16" x14ac:dyDescent="0.25">
      <c r="B353" s="33"/>
      <c r="C353" s="31"/>
      <c r="D353" s="31"/>
      <c r="E353" s="31"/>
      <c r="F353" s="33"/>
      <c r="G353" s="33"/>
      <c r="H353" s="32"/>
      <c r="I353" s="31"/>
      <c r="J353" s="33"/>
      <c r="K353" s="31"/>
      <c r="L353" s="31"/>
      <c r="M353" s="31"/>
      <c r="N353" s="33"/>
      <c r="O353" s="33"/>
      <c r="P353" s="33"/>
    </row>
    <row r="354" spans="1:16" x14ac:dyDescent="0.25">
      <c r="A354" s="129" t="s">
        <v>25</v>
      </c>
      <c r="B354" s="30" t="s">
        <v>1159</v>
      </c>
      <c r="C354" s="31"/>
      <c r="D354" s="31"/>
      <c r="E354" s="31"/>
      <c r="F354" s="33" t="str">
        <f>VLOOKUP($A354,Entries!$A$2:$H$401,7)</f>
        <v/>
      </c>
      <c r="G354" s="33" t="str">
        <f>VLOOKUP($A354,Entries!$A$2:$H$401,8)</f>
        <v/>
      </c>
      <c r="H354" s="32"/>
      <c r="I354" s="31"/>
      <c r="J354" s="33"/>
      <c r="K354" s="31"/>
      <c r="L354" s="31"/>
      <c r="M354" s="31"/>
      <c r="N354" s="33"/>
      <c r="O354" s="33"/>
      <c r="P354" s="33"/>
    </row>
    <row r="355" spans="1:16" x14ac:dyDescent="0.25">
      <c r="A355" s="129">
        <v>298</v>
      </c>
      <c r="B355" s="33">
        <f t="shared" si="53"/>
        <v>98</v>
      </c>
      <c r="C355" s="31" t="str">
        <f>IF(A355=" "," ",VLOOKUP($A355,Entries!$A$2:$F$401,3))</f>
        <v>Ines</v>
      </c>
      <c r="D355" s="31" t="str">
        <f>IF(A355=" "," ",VLOOKUP($A355,Entries!$A$2:$F$401,4))</f>
        <v>Green</v>
      </c>
      <c r="E355" s="31" t="str">
        <f>VLOOKUP($A355,Entries!$A$2:$F$401,6)</f>
        <v>Ipswich Harriers</v>
      </c>
      <c r="F355" s="33" t="str">
        <f>VLOOKUP($A355,Entries!$A$2:$H$401,7)</f>
        <v>c</v>
      </c>
      <c r="G355" s="33" t="str">
        <f>VLOOKUP($A355,Entries!$A$2:$H$401,8)</f>
        <v/>
      </c>
      <c r="H355" s="32"/>
      <c r="I355" s="31"/>
      <c r="J355" s="33"/>
      <c r="K355" s="31"/>
      <c r="L355" s="31"/>
      <c r="M355" s="31"/>
      <c r="N355" s="33"/>
      <c r="O355" s="33"/>
      <c r="P355" s="33"/>
    </row>
    <row r="356" spans="1:16" x14ac:dyDescent="0.25">
      <c r="A356" s="129">
        <v>311</v>
      </c>
      <c r="B356" s="33">
        <f t="shared" si="53"/>
        <v>111</v>
      </c>
      <c r="C356" s="31" t="str">
        <f>IF(A356=" "," ",VLOOKUP($A356,Entries!$A$2:$F$401,3))</f>
        <v>Grace</v>
      </c>
      <c r="D356" s="31" t="str">
        <f>IF(A356=" "," ",VLOOKUP($A356,Entries!$A$2:$F$401,4))</f>
        <v>Bestley</v>
      </c>
      <c r="E356" s="31" t="str">
        <f>VLOOKUP($A356,Entries!$A$2:$F$401,6)</f>
        <v>Ipswich Harriers</v>
      </c>
      <c r="F356" s="33" t="str">
        <f>VLOOKUP($A356,Entries!$A$2:$H$401,7)</f>
        <v>c</v>
      </c>
      <c r="G356" s="33" t="str">
        <f>VLOOKUP($A356,Entries!$A$2:$H$401,8)</f>
        <v>s</v>
      </c>
      <c r="H356" s="32"/>
      <c r="I356" s="31"/>
      <c r="K356" s="31"/>
      <c r="L356" s="31"/>
      <c r="M356" s="31"/>
      <c r="N356" s="33"/>
      <c r="O356" s="33"/>
      <c r="P356" s="33"/>
    </row>
    <row r="357" spans="1:16" x14ac:dyDescent="0.25">
      <c r="A357" s="129" t="s">
        <v>25</v>
      </c>
      <c r="B357" s="33" t="str">
        <f t="shared" si="53"/>
        <v xml:space="preserve"> </v>
      </c>
      <c r="C357" s="31" t="str">
        <f>IF(A357=" "," ",VLOOKUP($A357,Entries!$A$2:$F$401,3))</f>
        <v xml:space="preserve"> </v>
      </c>
      <c r="D357" s="31" t="str">
        <f>IF(A357=" "," ",VLOOKUP($A357,Entries!$A$2:$F$401,4))</f>
        <v xml:space="preserve"> </v>
      </c>
      <c r="E357" s="31"/>
      <c r="F357" s="33"/>
      <c r="G357" s="33" t="str">
        <f>VLOOKUP($A357,Entries!$A$2:$H$401,8)</f>
        <v/>
      </c>
      <c r="H357" s="32"/>
      <c r="I357" s="31"/>
      <c r="J357" s="33"/>
      <c r="K357" s="31"/>
      <c r="L357" s="31"/>
      <c r="M357" s="31"/>
      <c r="N357" s="33"/>
      <c r="O357" s="33"/>
      <c r="P357" s="33"/>
    </row>
    <row r="358" spans="1:16" x14ac:dyDescent="0.25">
      <c r="A358" s="129" t="s">
        <v>25</v>
      </c>
      <c r="B358" s="30" t="s">
        <v>1160</v>
      </c>
      <c r="C358" s="31"/>
      <c r="D358" s="31"/>
      <c r="E358" s="31"/>
      <c r="F358" s="33"/>
      <c r="G358" s="33" t="str">
        <f>VLOOKUP($A358,Entries!$A$2:$H$401,8)</f>
        <v/>
      </c>
      <c r="H358" s="32"/>
      <c r="I358" s="31"/>
      <c r="K358" s="31"/>
      <c r="L358" s="31"/>
      <c r="M358" s="31"/>
      <c r="N358" s="33"/>
      <c r="O358" s="33"/>
      <c r="P358" s="33"/>
    </row>
    <row r="359" spans="1:16" x14ac:dyDescent="0.25">
      <c r="A359" s="129">
        <v>275</v>
      </c>
      <c r="B359" s="33">
        <f t="shared" si="53"/>
        <v>75</v>
      </c>
      <c r="C359" s="31" t="str">
        <f>IF(A359=" "," ",VLOOKUP($A359,Entries!$A$2:$F$401,3))</f>
        <v>Annabel</v>
      </c>
      <c r="D359" s="31" t="str">
        <f>IF(A359=" "," ",VLOOKUP($A359,Entries!$A$2:$F$401,4))</f>
        <v>Smith</v>
      </c>
      <c r="E359" s="31" t="str">
        <f>VLOOKUP($A359,Entries!$A$2:$F$401,6)</f>
        <v>Ipswich Harriers</v>
      </c>
      <c r="F359" s="33" t="str">
        <f>VLOOKUP($A359,Entries!$A$2:$H$401,7)</f>
        <v>c</v>
      </c>
      <c r="G359" s="33" t="str">
        <f>VLOOKUP($A359,Entries!$A$2:$H$401,8)</f>
        <v>s</v>
      </c>
      <c r="H359" s="32"/>
      <c r="I359" s="31"/>
      <c r="J359" s="33"/>
      <c r="K359" s="31"/>
      <c r="L359" s="31"/>
      <c r="M359" s="31"/>
      <c r="N359" s="33"/>
      <c r="O359" s="33"/>
      <c r="P359" s="33"/>
    </row>
    <row r="360" spans="1:16" x14ac:dyDescent="0.25">
      <c r="A360" s="129">
        <v>282</v>
      </c>
      <c r="B360" s="33">
        <f t="shared" si="53"/>
        <v>82</v>
      </c>
      <c r="C360" s="31" t="str">
        <f>IF(A360=" "," ",VLOOKUP($A360,Entries!$A$2:$F$401,3))</f>
        <v>Lucy</v>
      </c>
      <c r="D360" s="31" t="str">
        <f>IF(A360=" "," ",VLOOKUP($A360,Entries!$A$2:$F$401,4))</f>
        <v>Frank</v>
      </c>
      <c r="E360" s="31" t="str">
        <f>VLOOKUP($A360,Entries!$A$2:$F$401,6)</f>
        <v>Colchester &amp; Tendring AC</v>
      </c>
      <c r="F360" s="33" t="str">
        <f>VLOOKUP($A360,Entries!$A$2:$H$401,7)</f>
        <v>c</v>
      </c>
      <c r="G360" s="33" t="str">
        <f>VLOOKUP($A360,Entries!$A$2:$H$401,8)</f>
        <v>s</v>
      </c>
      <c r="H360" s="32"/>
      <c r="I360" s="31"/>
      <c r="J360" s="33"/>
      <c r="K360" s="31"/>
      <c r="L360" s="31"/>
      <c r="M360" s="31"/>
      <c r="N360" s="33"/>
      <c r="O360" s="33"/>
      <c r="P360" s="33"/>
    </row>
    <row r="361" spans="1:16" x14ac:dyDescent="0.25">
      <c r="A361" s="129">
        <v>291</v>
      </c>
      <c r="B361" s="33">
        <f t="shared" ref="B361" si="57">IF(A361=" "," ",IF(A361&lt;=200,A361,A361-200))</f>
        <v>91</v>
      </c>
      <c r="C361" s="31" t="str">
        <f>IF(A361=" "," ",VLOOKUP($A361,Entries!$A$2:$F$401,3))</f>
        <v>Laura</v>
      </c>
      <c r="D361" s="31" t="str">
        <f>IF(A361=" "," ",VLOOKUP($A361,Entries!$A$2:$F$401,4))</f>
        <v>Osborne Kember</v>
      </c>
      <c r="E361" s="31" t="str">
        <f>VLOOKUP($A361,Entries!$A$2:$F$401,6)</f>
        <v>Woodbridge Wolves AC</v>
      </c>
      <c r="F361" s="33" t="str">
        <f>VLOOKUP($A361,Entries!$A$2:$H$401,7)</f>
        <v>c</v>
      </c>
      <c r="G361" s="33" t="str">
        <f>VLOOKUP($A361,Entries!$A$2:$H$401,8)</f>
        <v>s</v>
      </c>
      <c r="H361" s="32"/>
      <c r="I361" s="31"/>
      <c r="J361" s="33"/>
      <c r="K361" s="31"/>
      <c r="L361" s="31"/>
      <c r="M361" s="31"/>
      <c r="N361" s="33"/>
      <c r="O361" s="33"/>
      <c r="P361" s="33"/>
    </row>
    <row r="362" spans="1:16" x14ac:dyDescent="0.25">
      <c r="A362" s="129" t="s">
        <v>25</v>
      </c>
      <c r="B362" s="33" t="str">
        <f t="shared" si="53"/>
        <v xml:space="preserve"> </v>
      </c>
      <c r="C362" s="31" t="str">
        <f>IF(A362=" "," ",VLOOKUP($A362,Entries!$A$2:$F$401,3))</f>
        <v xml:space="preserve"> </v>
      </c>
      <c r="D362" s="31" t="str">
        <f>IF(A362=" "," ",VLOOKUP($A362,Entries!$A$2:$F$401,4))</f>
        <v xml:space="preserve"> </v>
      </c>
      <c r="E362" s="31"/>
      <c r="F362" s="33"/>
      <c r="G362" s="33" t="str">
        <f>VLOOKUP($A362,Entries!$A$2:$H$401,8)</f>
        <v/>
      </c>
      <c r="H362" s="32"/>
      <c r="I362" s="31"/>
      <c r="J362" s="33"/>
      <c r="K362" s="31"/>
      <c r="L362" s="31"/>
      <c r="M362" s="31"/>
      <c r="N362" s="33"/>
      <c r="O362" s="33"/>
      <c r="P362" s="33"/>
    </row>
    <row r="363" spans="1:16" x14ac:dyDescent="0.25">
      <c r="A363" s="129" t="s">
        <v>25</v>
      </c>
      <c r="B363" s="30" t="s">
        <v>1161</v>
      </c>
      <c r="C363" s="31"/>
      <c r="D363" s="31"/>
      <c r="E363" s="31"/>
      <c r="F363" s="33"/>
      <c r="G363" s="33" t="str">
        <f>VLOOKUP($A363,Entries!$A$2:$H$401,8)</f>
        <v/>
      </c>
      <c r="H363" s="32"/>
      <c r="I363" s="31"/>
      <c r="J363" s="33"/>
      <c r="K363" s="31"/>
      <c r="L363" s="31"/>
      <c r="M363" s="31"/>
      <c r="N363" s="33"/>
      <c r="O363" s="33"/>
      <c r="P363" s="33"/>
    </row>
    <row r="364" spans="1:16" x14ac:dyDescent="0.25">
      <c r="B364" s="30"/>
      <c r="C364" s="31"/>
      <c r="D364" s="31"/>
      <c r="E364" s="31"/>
      <c r="F364" s="33"/>
      <c r="G364" s="33"/>
      <c r="H364" s="32"/>
      <c r="I364" s="31"/>
      <c r="J364" s="33"/>
      <c r="K364" s="31"/>
      <c r="L364" s="31"/>
      <c r="M364" s="31"/>
      <c r="N364" s="33"/>
      <c r="O364" s="33"/>
      <c r="P364" s="33"/>
    </row>
    <row r="365" spans="1:16" x14ac:dyDescent="0.25">
      <c r="B365" s="30"/>
      <c r="C365" s="31"/>
      <c r="D365" s="31"/>
      <c r="E365" s="31"/>
      <c r="F365" s="33"/>
      <c r="G365" s="33"/>
      <c r="H365" s="32"/>
      <c r="I365" s="31"/>
      <c r="J365" s="33"/>
      <c r="K365" s="31"/>
      <c r="L365" s="31"/>
      <c r="M365" s="31"/>
      <c r="N365" s="33"/>
      <c r="O365" s="33"/>
      <c r="P365" s="33"/>
    </row>
    <row r="366" spans="1:16" x14ac:dyDescent="0.25">
      <c r="B366" s="217">
        <v>14</v>
      </c>
      <c r="C366" s="217"/>
      <c r="D366" s="217"/>
      <c r="E366" s="217"/>
      <c r="F366" s="217"/>
      <c r="G366" s="217"/>
      <c r="H366" s="32"/>
      <c r="I366" s="31"/>
      <c r="J366" s="33"/>
      <c r="K366" s="31"/>
      <c r="L366" s="31"/>
      <c r="M366" s="31"/>
      <c r="N366" s="33"/>
      <c r="O366" s="33"/>
      <c r="P366" s="33"/>
    </row>
    <row r="367" spans="1:16" x14ac:dyDescent="0.25">
      <c r="A367" s="129" t="s">
        <v>25</v>
      </c>
      <c r="B367" s="30" t="s">
        <v>1162</v>
      </c>
      <c r="C367" s="31"/>
      <c r="D367" s="31"/>
      <c r="E367" s="31"/>
      <c r="F367" s="33" t="s">
        <v>25</v>
      </c>
      <c r="G367" s="33" t="str">
        <f>VLOOKUP($A367,Entries!$A$2:$H$401,8)</f>
        <v/>
      </c>
      <c r="H367" s="32"/>
      <c r="I367" s="31"/>
      <c r="K367" s="31"/>
      <c r="L367" s="31"/>
      <c r="M367" s="31"/>
      <c r="N367" s="33"/>
      <c r="O367" s="33"/>
      <c r="P367" s="33"/>
    </row>
    <row r="368" spans="1:16" x14ac:dyDescent="0.25">
      <c r="A368" s="129">
        <v>213</v>
      </c>
      <c r="B368" s="33">
        <f t="shared" si="53"/>
        <v>13</v>
      </c>
      <c r="C368" s="31" t="str">
        <f>IF(A368=" "," ",VLOOKUP($A368,Entries!$A$2:$F$401,3))</f>
        <v>Nell</v>
      </c>
      <c r="D368" s="31" t="str">
        <f>IF(A368=" "," ",VLOOKUP($A368,Entries!$A$2:$F$401,4))</f>
        <v>Thomas</v>
      </c>
      <c r="E368" s="31" t="str">
        <f>VLOOKUP($A368,Entries!$A$2:$F$401,6)</f>
        <v>Saint Edmund Pacers</v>
      </c>
      <c r="F368" s="33" t="str">
        <f>VLOOKUP($A368,Entries!$A$2:$H$401,7)</f>
        <v>c</v>
      </c>
      <c r="G368" s="33" t="str">
        <f>VLOOKUP($A368,Entries!$A$2:$H$401,8)</f>
        <v/>
      </c>
      <c r="H368" s="32"/>
      <c r="I368" s="31"/>
      <c r="J368" s="33"/>
      <c r="K368" s="31"/>
      <c r="L368" s="31"/>
      <c r="M368" s="31"/>
      <c r="N368" s="33"/>
      <c r="O368" s="33"/>
      <c r="P368" s="33"/>
    </row>
    <row r="369" spans="1:16" x14ac:dyDescent="0.25">
      <c r="A369" s="129">
        <v>214</v>
      </c>
      <c r="B369" s="33">
        <f t="shared" si="53"/>
        <v>14</v>
      </c>
      <c r="C369" s="31" t="str">
        <f>IF(A369=" "," ",VLOOKUP($A369,Entries!$A$2:$F$401,3))</f>
        <v>Daisy</v>
      </c>
      <c r="D369" s="31" t="str">
        <f>IF(A369=" "," ",VLOOKUP($A369,Entries!$A$2:$F$401,4))</f>
        <v>Mullett</v>
      </c>
      <c r="E369" s="31" t="str">
        <f>VLOOKUP($A369,Entries!$A$2:$F$401,6)</f>
        <v>Ipswich Harriers</v>
      </c>
      <c r="F369" s="33" t="str">
        <f>VLOOKUP($A369,Entries!$A$2:$H$401,7)</f>
        <v>c</v>
      </c>
      <c r="G369" s="33" t="str">
        <f>VLOOKUP($A369,Entries!$A$2:$H$401,8)</f>
        <v/>
      </c>
      <c r="H369" s="32"/>
      <c r="I369" s="31"/>
      <c r="J369" s="33"/>
      <c r="K369" s="31"/>
      <c r="L369" s="31"/>
      <c r="M369" s="31"/>
      <c r="N369" s="33"/>
      <c r="O369" s="33"/>
      <c r="P369" s="33"/>
    </row>
    <row r="370" spans="1:16" x14ac:dyDescent="0.25">
      <c r="A370" s="129">
        <v>217</v>
      </c>
      <c r="B370" s="33">
        <f t="shared" ref="B370" si="58">IF(A370=" "," ",IF(A370&lt;=200,A370,A370-200))</f>
        <v>17</v>
      </c>
      <c r="C370" s="31" t="str">
        <f>IF(A370=" "," ",VLOOKUP($A370,Entries!$A$2:$F$401,3))</f>
        <v>Hester</v>
      </c>
      <c r="D370" s="31" t="str">
        <f>IF(A370=" "," ",VLOOKUP($A370,Entries!$A$2:$F$401,4))</f>
        <v>Bartrum</v>
      </c>
      <c r="E370" s="31" t="str">
        <f>VLOOKUP($A370,Entries!$A$2:$F$401,6)</f>
        <v>Unattached</v>
      </c>
      <c r="F370" s="33" t="str">
        <f>VLOOKUP($A370,Entries!$A$2:$H$401,7)</f>
        <v>c</v>
      </c>
      <c r="G370" s="33" t="str">
        <f>VLOOKUP($A370,Entries!$A$2:$H$401,8)</f>
        <v/>
      </c>
      <c r="H370" s="32"/>
      <c r="I370" s="31"/>
      <c r="J370" s="33"/>
      <c r="K370" s="31"/>
      <c r="L370" s="31"/>
      <c r="M370" s="31"/>
      <c r="N370" s="33"/>
      <c r="O370" s="33"/>
      <c r="P370" s="33"/>
    </row>
    <row r="371" spans="1:16" x14ac:dyDescent="0.25">
      <c r="A371" s="129">
        <v>220</v>
      </c>
      <c r="B371" s="33">
        <f t="shared" ref="B371" si="59">IF(A371=" "," ",IF(A371&lt;=200,A371,A371-200))</f>
        <v>20</v>
      </c>
      <c r="C371" s="31" t="str">
        <f>IF(A371=" "," ",VLOOKUP($A371,Entries!$A$2:$F$401,3))</f>
        <v>Isobel</v>
      </c>
      <c r="D371" s="31" t="str">
        <f>IF(A371=" "," ",VLOOKUP($A371,Entries!$A$2:$F$401,4))</f>
        <v>Grosett</v>
      </c>
      <c r="E371" s="31" t="str">
        <f>VLOOKUP($A371,Entries!$A$2:$F$401,6)</f>
        <v>Ipswich Jaffa RC</v>
      </c>
      <c r="F371" s="33" t="str">
        <f>VLOOKUP($A371,Entries!$A$2:$H$401,7)</f>
        <v>c</v>
      </c>
      <c r="G371" s="33" t="str">
        <f>VLOOKUP($A371,Entries!$A$2:$H$401,8)</f>
        <v/>
      </c>
      <c r="H371" s="32"/>
      <c r="I371" s="31"/>
      <c r="J371" s="33"/>
      <c r="K371" s="31"/>
      <c r="L371" s="31"/>
      <c r="M371" s="31"/>
      <c r="N371" s="33"/>
      <c r="O371" s="33"/>
      <c r="P371" s="33"/>
    </row>
    <row r="372" spans="1:16" x14ac:dyDescent="0.25">
      <c r="A372" s="129">
        <v>227</v>
      </c>
      <c r="B372" s="33">
        <f t="shared" si="53"/>
        <v>27</v>
      </c>
      <c r="C372" s="31" t="str">
        <f>IF(A372=" "," ",VLOOKUP($A372,Entries!$A$2:$F$401,3))</f>
        <v>Lucy</v>
      </c>
      <c r="D372" s="31" t="str">
        <f>IF(A372=" "," ",VLOOKUP($A372,Entries!$A$2:$F$401,4))</f>
        <v>Mansell</v>
      </c>
      <c r="E372" s="31" t="str">
        <f>VLOOKUP($A372,Entries!$A$2:$F$401,6)</f>
        <v>Waveney Valley AC</v>
      </c>
      <c r="F372" s="33" t="str">
        <f>VLOOKUP($A372,Entries!$A$2:$H$401,7)</f>
        <v>c</v>
      </c>
      <c r="G372" s="33" t="str">
        <f>VLOOKUP($A372,Entries!$A$2:$H$401,8)</f>
        <v/>
      </c>
      <c r="H372" s="32"/>
      <c r="I372" s="31"/>
      <c r="J372" s="33"/>
      <c r="K372" s="31"/>
      <c r="L372" s="31"/>
      <c r="M372" s="31"/>
      <c r="N372" s="33"/>
      <c r="O372" s="33"/>
      <c r="P372" s="33"/>
    </row>
    <row r="373" spans="1:16" x14ac:dyDescent="0.25">
      <c r="A373" s="129">
        <v>345</v>
      </c>
      <c r="B373" s="33">
        <f t="shared" ref="B373" si="60">IF(A373=" "," ",IF(A373&lt;=200,A373,A373-200))</f>
        <v>145</v>
      </c>
      <c r="C373" s="31" t="str">
        <f>IF(A373=" "," ",VLOOKUP($A373,Entries!$A$2:$F$401,3))</f>
        <v>Matilda</v>
      </c>
      <c r="D373" s="31" t="str">
        <f>IF(A373=" "," ",VLOOKUP($A373,Entries!$A$2:$F$401,4))</f>
        <v>Percy</v>
      </c>
      <c r="E373" s="31" t="str">
        <f>VLOOKUP($A373,Entries!$A$2:$F$401,6)</f>
        <v>Framlingham College</v>
      </c>
      <c r="F373" s="33" t="str">
        <f>VLOOKUP($A373,Entries!$A$2:$H$401,7)</f>
        <v>c</v>
      </c>
      <c r="G373" s="33" t="str">
        <f>VLOOKUP($A373,Entries!$A$2:$H$401,8)</f>
        <v>s</v>
      </c>
      <c r="H373" s="32"/>
      <c r="I373" s="31"/>
      <c r="J373" s="33"/>
      <c r="K373" s="31"/>
      <c r="L373" s="31"/>
      <c r="M373" s="31"/>
      <c r="N373" s="33"/>
      <c r="O373" s="33"/>
      <c r="P373" s="33"/>
    </row>
    <row r="374" spans="1:16" x14ac:dyDescent="0.25">
      <c r="A374" s="129" t="s">
        <v>25</v>
      </c>
      <c r="B374" s="33" t="str">
        <f t="shared" si="53"/>
        <v xml:space="preserve"> </v>
      </c>
      <c r="C374" s="31" t="str">
        <f>IF(A374=" "," ",VLOOKUP($A374,Entries!$A$2:$F$401,3))</f>
        <v xml:space="preserve"> </v>
      </c>
      <c r="D374" s="31" t="str">
        <f>IF(A374=" "," ",VLOOKUP($A374,Entries!$A$2:$F$401,4))</f>
        <v xml:space="preserve"> </v>
      </c>
      <c r="E374" s="31"/>
      <c r="F374" s="33"/>
      <c r="G374" s="33"/>
      <c r="H374" s="32"/>
      <c r="I374" s="31"/>
      <c r="K374" s="31"/>
      <c r="L374" s="31"/>
      <c r="M374" s="31"/>
      <c r="N374" s="33"/>
      <c r="O374" s="33"/>
      <c r="P374" s="33"/>
    </row>
    <row r="375" spans="1:16" x14ac:dyDescent="0.25">
      <c r="A375" s="129" t="s">
        <v>25</v>
      </c>
      <c r="B375" s="30" t="s">
        <v>1163</v>
      </c>
      <c r="C375" s="31"/>
      <c r="D375" s="31"/>
      <c r="E375" s="31"/>
      <c r="F375" s="33"/>
      <c r="G375" s="33" t="str">
        <f>VLOOKUP($A375,Entries!$A$2:$H$401,8)</f>
        <v/>
      </c>
      <c r="H375" s="32"/>
      <c r="I375" s="31"/>
      <c r="J375" s="33"/>
      <c r="K375" s="31"/>
      <c r="L375" s="31"/>
      <c r="M375" s="31"/>
      <c r="N375" s="33"/>
      <c r="O375" s="33"/>
      <c r="P375" s="33"/>
    </row>
    <row r="376" spans="1:16" x14ac:dyDescent="0.25">
      <c r="A376" s="129">
        <v>1</v>
      </c>
      <c r="B376" s="33">
        <f t="shared" ref="B376:B378" si="61">IF(A376=" "," ",IF(A376&lt;=200,A376,A376-200))</f>
        <v>1</v>
      </c>
      <c r="C376" s="31" t="str">
        <f>IF(A376=" "," ",VLOOKUP($A376,Entries!$A$2:$F$401,3))</f>
        <v>Bob</v>
      </c>
      <c r="D376" s="31" t="str">
        <f>IF(A376=" "," ",VLOOKUP($A376,Entries!$A$2:$F$401,4))</f>
        <v>Woolliams</v>
      </c>
      <c r="E376" s="31" t="str">
        <f>VLOOKUP($A376,Entries!$A$2:$F$401,6)</f>
        <v>Ipswich Harriers</v>
      </c>
      <c r="F376" s="33" t="str">
        <f>VLOOKUP($A376,Entries!$A$2:$H$401,7)</f>
        <v>c</v>
      </c>
      <c r="G376" s="33" t="str">
        <f>VLOOKUP($A376,Entries!$A$2:$H$401,8)</f>
        <v/>
      </c>
      <c r="H376" s="32"/>
      <c r="I376" s="31"/>
      <c r="J376" s="33"/>
      <c r="K376" s="31"/>
      <c r="L376" s="31"/>
      <c r="M376" s="31"/>
      <c r="N376" s="33"/>
      <c r="O376" s="33"/>
      <c r="P376" s="33"/>
    </row>
    <row r="377" spans="1:16" x14ac:dyDescent="0.25">
      <c r="A377" s="129">
        <v>2</v>
      </c>
      <c r="B377" s="33">
        <f t="shared" si="61"/>
        <v>2</v>
      </c>
      <c r="C377" s="31" t="str">
        <f>IF(A377=" "," ",VLOOKUP($A377,Entries!$A$2:$F$401,3))</f>
        <v>Jared</v>
      </c>
      <c r="D377" s="31" t="str">
        <f>IF(A377=" "," ",VLOOKUP($A377,Entries!$A$2:$F$401,4))</f>
        <v>Fortune</v>
      </c>
      <c r="E377" s="31" t="str">
        <f>VLOOKUP($A377,Entries!$A$2:$F$401,6)</f>
        <v>Ipswich Harriers</v>
      </c>
      <c r="F377" s="33" t="str">
        <f>VLOOKUP($A377,Entries!$A$2:$H$401,7)</f>
        <v>c</v>
      </c>
      <c r="G377" s="33" t="str">
        <f>VLOOKUP($A377,Entries!$A$2:$H$401,8)</f>
        <v/>
      </c>
      <c r="H377" s="32"/>
      <c r="I377" s="31"/>
      <c r="J377" s="33"/>
      <c r="K377" s="31"/>
      <c r="L377" s="31"/>
      <c r="M377" s="31"/>
      <c r="N377" s="33"/>
      <c r="O377" s="33"/>
      <c r="P377" s="33"/>
    </row>
    <row r="378" spans="1:16" x14ac:dyDescent="0.25">
      <c r="A378" s="129" t="s">
        <v>25</v>
      </c>
      <c r="B378" s="33" t="str">
        <f t="shared" si="61"/>
        <v xml:space="preserve"> </v>
      </c>
      <c r="C378" s="31" t="str">
        <f>IF(A378=" "," ",VLOOKUP($A378,Entries!$A$2:$F$401,3))</f>
        <v xml:space="preserve"> </v>
      </c>
      <c r="D378" s="31" t="str">
        <f>IF(A378=" "," ",VLOOKUP($A378,Entries!$A$2:$F$401,4))</f>
        <v xml:space="preserve"> </v>
      </c>
      <c r="E378" s="31"/>
      <c r="F378" s="33"/>
      <c r="G378" s="33" t="str">
        <f>VLOOKUP($A378,Entries!$A$2:$H$401,8)</f>
        <v/>
      </c>
      <c r="H378" s="32"/>
      <c r="I378" s="31"/>
      <c r="J378" s="33"/>
      <c r="K378" s="31"/>
      <c r="L378" s="31"/>
      <c r="M378" s="31"/>
      <c r="N378" s="33"/>
      <c r="O378" s="33"/>
      <c r="P378" s="33"/>
    </row>
    <row r="379" spans="1:16" x14ac:dyDescent="0.25">
      <c r="A379" s="129" t="s">
        <v>25</v>
      </c>
      <c r="B379" s="30" t="s">
        <v>1164</v>
      </c>
      <c r="C379" s="31"/>
      <c r="D379" s="31"/>
      <c r="E379" s="31"/>
      <c r="F379" s="33"/>
      <c r="G379" s="33" t="str">
        <f>VLOOKUP($A379,Entries!$A$2:$H$401,8)</f>
        <v/>
      </c>
      <c r="H379" s="32"/>
      <c r="I379" s="31"/>
      <c r="J379" s="33"/>
      <c r="K379" s="31"/>
      <c r="L379" s="31"/>
      <c r="M379" s="31"/>
      <c r="N379" s="33"/>
      <c r="O379" s="33"/>
      <c r="P379" s="33"/>
    </row>
    <row r="380" spans="1:16" x14ac:dyDescent="0.25">
      <c r="A380" s="129">
        <v>93</v>
      </c>
      <c r="B380" s="33">
        <f t="shared" ref="B380:B383" si="62">IF(A380=" "," ",IF(A380&lt;=200,A380,A380-200))</f>
        <v>93</v>
      </c>
      <c r="C380" s="31" t="str">
        <f>IF(A380=" "," ",VLOOKUP($A380,Entries!$A$2:$F$401,3))</f>
        <v>Mario</v>
      </c>
      <c r="D380" s="31" t="str">
        <f>IF(A380=" "," ",VLOOKUP($A380,Entries!$A$2:$F$401,4))</f>
        <v>Salter</v>
      </c>
      <c r="E380" s="31" t="str">
        <f>VLOOKUP($A380,Entries!$A$2:$F$401,6)</f>
        <v>Ipswich Harriers</v>
      </c>
      <c r="F380" s="33" t="str">
        <f>VLOOKUP($A380,Entries!$A$2:$H$401,7)</f>
        <v>c</v>
      </c>
      <c r="G380" s="33" t="str">
        <f>VLOOKUP($A380,Entries!$A$2:$H$401,8)</f>
        <v>s</v>
      </c>
    </row>
    <row r="381" spans="1:16" x14ac:dyDescent="0.25">
      <c r="A381" s="129">
        <v>94</v>
      </c>
      <c r="B381" s="33">
        <f t="shared" si="62"/>
        <v>94</v>
      </c>
      <c r="C381" s="31" t="str">
        <f>IF(A381=" "," ",VLOOKUP($A381,Entries!$A$2:$F$401,3))</f>
        <v>Arthur</v>
      </c>
      <c r="D381" s="31" t="str">
        <f>IF(A381=" "," ",VLOOKUP($A381,Entries!$A$2:$F$401,4))</f>
        <v>Ward</v>
      </c>
      <c r="E381" s="31" t="str">
        <f>VLOOKUP($A381,Entries!$A$2:$F$401,6)</f>
        <v>Ipswich Harriers</v>
      </c>
      <c r="F381" s="33" t="str">
        <f>VLOOKUP($A381,Entries!$A$2:$H$401,7)</f>
        <v>c</v>
      </c>
      <c r="G381" s="33" t="str">
        <f>VLOOKUP($A381,Entries!$A$2:$H$401,8)</f>
        <v>s</v>
      </c>
    </row>
    <row r="382" spans="1:16" x14ac:dyDescent="0.25">
      <c r="A382" s="129">
        <v>100</v>
      </c>
      <c r="B382" s="33">
        <f t="shared" si="62"/>
        <v>100</v>
      </c>
      <c r="C382" s="31" t="str">
        <f>IF(A382=" "," ",VLOOKUP($A382,Entries!$A$2:$F$401,3))</f>
        <v>Ben</v>
      </c>
      <c r="D382" s="31" t="str">
        <f>IF(A382=" "," ",VLOOKUP($A382,Entries!$A$2:$F$401,4))</f>
        <v>Greenleaf</v>
      </c>
      <c r="E382" s="31" t="str">
        <f>VLOOKUP($A382,Entries!$A$2:$F$401,6)</f>
        <v>Ipswich Harriers</v>
      </c>
      <c r="F382" s="33" t="str">
        <f>VLOOKUP($A382,Entries!$A$2:$H$401,7)</f>
        <v>c</v>
      </c>
      <c r="G382" s="33" t="str">
        <f>VLOOKUP($A382,Entries!$A$2:$H$401,8)</f>
        <v>s</v>
      </c>
    </row>
    <row r="383" spans="1:16" x14ac:dyDescent="0.25">
      <c r="A383" s="129">
        <v>123</v>
      </c>
      <c r="B383" s="33">
        <f t="shared" si="62"/>
        <v>123</v>
      </c>
      <c r="C383" s="31" t="str">
        <f>IF(A383=" "," ",VLOOKUP($A383,Entries!$A$2:$F$401,3))</f>
        <v>Stan</v>
      </c>
      <c r="D383" s="31" t="str">
        <f>IF(A383=" "," ",VLOOKUP($A383,Entries!$A$2:$F$401,4))</f>
        <v>Chevous</v>
      </c>
      <c r="E383" s="31" t="str">
        <f>VLOOKUP($A383,Entries!$A$2:$F$401,6)</f>
        <v>Ipswich Harriers</v>
      </c>
      <c r="F383" s="33" t="str">
        <f>VLOOKUP($A383,Entries!$A$2:$H$401,7)</f>
        <v>c</v>
      </c>
      <c r="G383" s="33" t="str">
        <f>VLOOKUP($A383,Entries!$A$2:$H$401,8)</f>
        <v/>
      </c>
    </row>
    <row r="385" spans="1:7" x14ac:dyDescent="0.25">
      <c r="B385" s="30" t="s">
        <v>1165</v>
      </c>
    </row>
    <row r="386" spans="1:7" x14ac:dyDescent="0.25">
      <c r="A386" s="129">
        <v>41</v>
      </c>
      <c r="B386" s="33">
        <f t="shared" ref="B386:B388" si="63">IF(A386=" "," ",IF(A386&lt;=200,A386,A386-200))</f>
        <v>41</v>
      </c>
      <c r="C386" s="31" t="str">
        <f>IF(A386=" "," ",VLOOKUP($A386,Entries!$A$2:$F$401,3))</f>
        <v>George</v>
      </c>
      <c r="D386" s="31" t="str">
        <f>IF(A386=" "," ",VLOOKUP($A386,Entries!$A$2:$F$401,4))</f>
        <v>Trehearn</v>
      </c>
      <c r="E386" s="31" t="str">
        <f>VLOOKUP($A386,Entries!$A$2:$F$401,6)</f>
        <v>Ipswich Harriers</v>
      </c>
      <c r="F386" s="33" t="str">
        <f>VLOOKUP($A386,Entries!$A$2:$H$401,7)</f>
        <v>c</v>
      </c>
      <c r="G386" s="33" t="str">
        <f>VLOOKUP($A386,Entries!$A$2:$H$401,8)</f>
        <v/>
      </c>
    </row>
    <row r="387" spans="1:7" x14ac:dyDescent="0.25">
      <c r="A387" s="129">
        <v>52</v>
      </c>
      <c r="B387" s="33">
        <f t="shared" si="63"/>
        <v>52</v>
      </c>
      <c r="C387" s="31" t="str">
        <f>IF(A387=" "," ",VLOOKUP($A387,Entries!$A$2:$F$401,3))</f>
        <v>Edward</v>
      </c>
      <c r="D387" s="31" t="str">
        <f>IF(A387=" "," ",VLOOKUP($A387,Entries!$A$2:$F$401,4))</f>
        <v>Herd</v>
      </c>
      <c r="E387" s="31" t="str">
        <f>VLOOKUP($A387,Entries!$A$2:$F$401,6)</f>
        <v>Culford</v>
      </c>
      <c r="F387" s="33" t="str">
        <f>VLOOKUP($A387,Entries!$A$2:$H$401,7)</f>
        <v>c</v>
      </c>
      <c r="G387" s="33" t="str">
        <f>VLOOKUP($A387,Entries!$A$2:$H$401,8)</f>
        <v>s</v>
      </c>
    </row>
    <row r="388" spans="1:7" x14ac:dyDescent="0.25">
      <c r="A388" s="129">
        <v>54</v>
      </c>
      <c r="B388" s="33">
        <f t="shared" si="63"/>
        <v>54</v>
      </c>
      <c r="C388" s="31" t="str">
        <f>IF(A388=" "," ",VLOOKUP($A388,Entries!$A$2:$F$401,3))</f>
        <v>Zane</v>
      </c>
      <c r="D388" s="31" t="str">
        <f>IF(A388=" "," ",VLOOKUP($A388,Entries!$A$2:$F$401,4))</f>
        <v>Landell</v>
      </c>
      <c r="E388" s="31" t="str">
        <f>VLOOKUP($A388,Entries!$A$2:$F$401,6)</f>
        <v>Royal Hospital School</v>
      </c>
      <c r="F388" s="33" t="str">
        <f>VLOOKUP($A388,Entries!$A$2:$H$401,7)</f>
        <v>c</v>
      </c>
      <c r="G388" s="33" t="str">
        <f>VLOOKUP($A388,Entries!$A$2:$H$401,8)</f>
        <v>s</v>
      </c>
    </row>
    <row r="390" spans="1:7" x14ac:dyDescent="0.25">
      <c r="B390" s="30" t="s">
        <v>1166</v>
      </c>
    </row>
    <row r="391" spans="1:7" x14ac:dyDescent="0.25">
      <c r="A391" s="129">
        <v>1</v>
      </c>
      <c r="B391" s="33">
        <f t="shared" ref="B391:B396" si="64">IF(A391=" "," ",IF(A391&lt;=200,A391,A391-200))</f>
        <v>1</v>
      </c>
      <c r="C391" s="31" t="str">
        <f>IF(A391=" "," ",VLOOKUP($A391,Entries!$A$2:$F$401,3))</f>
        <v>Bob</v>
      </c>
      <c r="D391" s="31" t="str">
        <f>IF(A391=" "," ",VLOOKUP($A391,Entries!$A$2:$F$401,4))</f>
        <v>Woolliams</v>
      </c>
      <c r="E391" s="31" t="str">
        <f>VLOOKUP($A391,Entries!$A$2:$F$401,6)</f>
        <v>Ipswich Harriers</v>
      </c>
      <c r="F391" s="33" t="str">
        <f>VLOOKUP($A391,Entries!$A$2:$H$401,7)</f>
        <v>c</v>
      </c>
      <c r="G391" s="33" t="str">
        <f>VLOOKUP($A391,Entries!$A$2:$H$401,8)</f>
        <v/>
      </c>
    </row>
    <row r="392" spans="1:7" x14ac:dyDescent="0.25">
      <c r="A392" s="129">
        <v>24</v>
      </c>
      <c r="B392" s="33">
        <f t="shared" si="64"/>
        <v>24</v>
      </c>
      <c r="C392" s="31" t="str">
        <f>IF(A392=" "," ",VLOOKUP($A392,Entries!$A$2:$F$401,3))</f>
        <v>Jack</v>
      </c>
      <c r="D392" s="31" t="str">
        <f>IF(A392=" "," ",VLOOKUP($A392,Entries!$A$2:$F$401,4))</f>
        <v>Seager</v>
      </c>
      <c r="E392" s="31" t="str">
        <f>VLOOKUP($A392,Entries!$A$2:$F$401,6)</f>
        <v>Saint Edmund Pacers</v>
      </c>
      <c r="F392" s="33" t="str">
        <f>VLOOKUP($A392,Entries!$A$2:$H$401,7)</f>
        <v>c</v>
      </c>
      <c r="G392" s="33" t="str">
        <f>VLOOKUP($A392,Entries!$A$2:$H$401,8)</f>
        <v>s</v>
      </c>
    </row>
    <row r="393" spans="1:7" x14ac:dyDescent="0.25">
      <c r="A393" s="129">
        <v>25</v>
      </c>
      <c r="B393" s="33">
        <f t="shared" si="64"/>
        <v>25</v>
      </c>
      <c r="C393" s="31" t="str">
        <f>IF(A393=" "," ",VLOOKUP($A393,Entries!$A$2:$F$401,3))</f>
        <v>Bobbie</v>
      </c>
      <c r="D393" s="31" t="str">
        <f>IF(A393=" "," ",VLOOKUP($A393,Entries!$A$2:$F$401,4))</f>
        <v>Seager</v>
      </c>
      <c r="E393" s="31" t="str">
        <f>VLOOKUP($A393,Entries!$A$2:$F$401,6)</f>
        <v>Saint Edmund Pacers</v>
      </c>
      <c r="F393" s="33" t="str">
        <f>VLOOKUP($A393,Entries!$A$2:$H$401,7)</f>
        <v>c</v>
      </c>
      <c r="G393" s="33" t="str">
        <f>VLOOKUP($A393,Entries!$A$2:$H$401,8)</f>
        <v>s</v>
      </c>
    </row>
    <row r="394" spans="1:7" x14ac:dyDescent="0.25">
      <c r="A394" s="129">
        <v>27</v>
      </c>
      <c r="B394" s="33">
        <f t="shared" si="64"/>
        <v>27</v>
      </c>
      <c r="C394" s="31" t="str">
        <f>IF(A394=" "," ",VLOOKUP($A394,Entries!$A$2:$F$401,3))</f>
        <v>Freddy</v>
      </c>
      <c r="D394" s="31" t="str">
        <f>IF(A394=" "," ",VLOOKUP($A394,Entries!$A$2:$F$401,4))</f>
        <v>Cole</v>
      </c>
      <c r="E394" s="31" t="str">
        <f>VLOOKUP($A394,Entries!$A$2:$F$401,6)</f>
        <v>Framlingham College P</v>
      </c>
      <c r="F394" s="33" t="str">
        <f>VLOOKUP($A394,Entries!$A$2:$H$401,7)</f>
        <v>c</v>
      </c>
      <c r="G394" s="33" t="str">
        <f>VLOOKUP($A394,Entries!$A$2:$H$401,8)</f>
        <v>s</v>
      </c>
    </row>
    <row r="395" spans="1:7" x14ac:dyDescent="0.25">
      <c r="A395" s="129">
        <v>32</v>
      </c>
      <c r="B395" s="33">
        <f t="shared" si="64"/>
        <v>32</v>
      </c>
      <c r="C395" s="31" t="str">
        <f>IF(A395=" "," ",VLOOKUP($A395,Entries!$A$2:$F$401,3))</f>
        <v>William</v>
      </c>
      <c r="D395" s="31" t="str">
        <f>IF(A395=" "," ",VLOOKUP($A395,Entries!$A$2:$F$401,4))</f>
        <v>Marfleet</v>
      </c>
      <c r="E395" s="31" t="str">
        <f>VLOOKUP($A395,Entries!$A$2:$F$401,6)</f>
        <v>Royal Hospital School</v>
      </c>
      <c r="F395" s="33" t="str">
        <f>VLOOKUP($A395,Entries!$A$2:$H$401,7)</f>
        <v/>
      </c>
      <c r="G395" s="33" t="str">
        <f>VLOOKUP($A395,Entries!$A$2:$H$401,8)</f>
        <v>s</v>
      </c>
    </row>
    <row r="396" spans="1:7" x14ac:dyDescent="0.25">
      <c r="A396" s="129" t="s">
        <v>25</v>
      </c>
      <c r="B396" s="33" t="str">
        <f t="shared" si="64"/>
        <v xml:space="preserve"> </v>
      </c>
      <c r="C396" s="31" t="str">
        <f>IF(A396=" "," ",VLOOKUP($A396,Entries!$A$2:$F$401,3))</f>
        <v xml:space="preserve"> </v>
      </c>
      <c r="D396" s="31" t="str">
        <f>IF(A396=" "," ",VLOOKUP($A396,Entries!$A$2:$F$401,4))</f>
        <v xml:space="preserve"> </v>
      </c>
      <c r="E396" s="31"/>
      <c r="F396" s="33"/>
      <c r="G396" s="33" t="str">
        <f>VLOOKUP($A396,Entries!$A$2:$H$401,8)</f>
        <v/>
      </c>
    </row>
    <row r="397" spans="1:7" x14ac:dyDescent="0.25">
      <c r="B397" s="30" t="s">
        <v>1167</v>
      </c>
      <c r="F397" s="129" t="s">
        <v>25</v>
      </c>
    </row>
    <row r="398" spans="1:7" x14ac:dyDescent="0.25">
      <c r="B398" s="30"/>
    </row>
    <row r="399" spans="1:7" x14ac:dyDescent="0.25">
      <c r="B399" s="30"/>
    </row>
    <row r="400" spans="1:7" x14ac:dyDescent="0.25">
      <c r="B400" s="30"/>
    </row>
    <row r="401" spans="2:2" x14ac:dyDescent="0.25">
      <c r="B401" s="30"/>
    </row>
    <row r="402" spans="2:2" x14ac:dyDescent="0.25">
      <c r="B402" s="30"/>
    </row>
    <row r="403" spans="2:2" x14ac:dyDescent="0.25">
      <c r="B403" s="30"/>
    </row>
    <row r="404" spans="2:2" x14ac:dyDescent="0.25">
      <c r="B404" s="30"/>
    </row>
    <row r="405" spans="2:2" x14ac:dyDescent="0.25">
      <c r="B405" s="30"/>
    </row>
    <row r="406" spans="2:2" x14ac:dyDescent="0.25">
      <c r="B406" s="30"/>
    </row>
    <row r="407" spans="2:2" x14ac:dyDescent="0.25">
      <c r="B407" s="30"/>
    </row>
    <row r="408" spans="2:2" x14ac:dyDescent="0.25">
      <c r="B408" s="30"/>
    </row>
    <row r="409" spans="2:2" x14ac:dyDescent="0.25">
      <c r="B409" s="30"/>
    </row>
    <row r="410" spans="2:2" x14ac:dyDescent="0.25">
      <c r="B410" s="30"/>
    </row>
    <row r="411" spans="2:2" x14ac:dyDescent="0.25">
      <c r="B411" s="30"/>
    </row>
    <row r="412" spans="2:2" x14ac:dyDescent="0.25">
      <c r="B412" s="30"/>
    </row>
    <row r="413" spans="2:2" x14ac:dyDescent="0.25">
      <c r="B413" s="30"/>
    </row>
    <row r="414" spans="2:2" x14ac:dyDescent="0.25">
      <c r="B414" s="30"/>
    </row>
    <row r="415" spans="2:2" x14ac:dyDescent="0.25">
      <c r="B415" s="30"/>
    </row>
    <row r="416" spans="2:2" x14ac:dyDescent="0.25">
      <c r="B416" s="30"/>
    </row>
    <row r="417" spans="1:7" x14ac:dyDescent="0.25">
      <c r="B417" s="30"/>
    </row>
    <row r="418" spans="1:7" x14ac:dyDescent="0.25">
      <c r="B418" s="30"/>
    </row>
    <row r="419" spans="1:7" x14ac:dyDescent="0.25">
      <c r="B419" s="30"/>
    </row>
    <row r="420" spans="1:7" x14ac:dyDescent="0.25">
      <c r="B420" s="30"/>
    </row>
    <row r="421" spans="1:7" x14ac:dyDescent="0.25">
      <c r="B421" s="30"/>
    </row>
    <row r="422" spans="1:7" x14ac:dyDescent="0.25">
      <c r="B422" s="30"/>
    </row>
    <row r="423" spans="1:7" x14ac:dyDescent="0.25">
      <c r="B423" s="30"/>
    </row>
    <row r="424" spans="1:7" x14ac:dyDescent="0.25">
      <c r="B424" s="30"/>
    </row>
    <row r="425" spans="1:7" ht="14.25" customHeight="1" x14ac:dyDescent="0.25">
      <c r="B425" s="30"/>
    </row>
    <row r="426" spans="1:7" x14ac:dyDescent="0.25">
      <c r="B426" s="30"/>
    </row>
    <row r="427" spans="1:7" x14ac:dyDescent="0.25">
      <c r="B427" s="213">
        <v>15</v>
      </c>
      <c r="C427" s="213"/>
      <c r="D427" s="213"/>
      <c r="E427" s="213"/>
      <c r="F427" s="213"/>
      <c r="G427" s="213"/>
    </row>
    <row r="428" spans="1:7" x14ac:dyDescent="0.25">
      <c r="B428" s="128" t="s">
        <v>62</v>
      </c>
    </row>
    <row r="430" spans="1:7" x14ac:dyDescent="0.25">
      <c r="B430" s="128" t="s">
        <v>1074</v>
      </c>
    </row>
    <row r="431" spans="1:7" x14ac:dyDescent="0.25">
      <c r="A431" s="33">
        <v>3</v>
      </c>
      <c r="B431" s="33">
        <f t="shared" ref="B431" si="65">IF(A431=" "," ",IF(A431&lt;=200,A431,A431-200))</f>
        <v>3</v>
      </c>
      <c r="C431" s="31" t="str">
        <f>IF(A431=" "," ",VLOOKUP($A431,Entries!$A$2:$F$401,3))</f>
        <v>Oliver</v>
      </c>
      <c r="D431" s="31" t="str">
        <f>IF(A431=" "," ",VLOOKUP($A431,Entries!$A$2:$F$401,4))</f>
        <v>Graham</v>
      </c>
      <c r="E431" s="31" t="str">
        <f>VLOOKUP($A431,Entries!$A$2:$F$401,6)</f>
        <v>Chelmsford AC</v>
      </c>
      <c r="F431" s="33" t="str">
        <f>VLOOKUP($A431,Entries!$A$2:$H$401,7)</f>
        <v>c</v>
      </c>
      <c r="G431" s="33" t="str">
        <f>VLOOKUP($A431,Entries!$A$2:$H$401,8)</f>
        <v/>
      </c>
    </row>
    <row r="432" spans="1:7" x14ac:dyDescent="0.25">
      <c r="A432" s="129">
        <v>6</v>
      </c>
      <c r="B432" s="33">
        <f t="shared" ref="B432:B496" si="66">IF(A432=" "," ",IF(A432&lt;=200,A432,A432-200))</f>
        <v>6</v>
      </c>
      <c r="C432" s="31" t="str">
        <f>IF(A432=" "," ",VLOOKUP($A432,Entries!$A$2:$F$401,3))</f>
        <v>Christopher</v>
      </c>
      <c r="D432" s="31" t="str">
        <f>IF(A432=" "," ",VLOOKUP($A432,Entries!$A$2:$F$401,4))</f>
        <v>Kent</v>
      </c>
      <c r="E432" s="31" t="str">
        <f>VLOOKUP($A432,Entries!$A$2:$F$401,6)</f>
        <v>West Suffolk AC</v>
      </c>
      <c r="F432" s="33" t="str">
        <f>VLOOKUP($A432,Entries!$A$2:$H$401,7)</f>
        <v>c</v>
      </c>
      <c r="G432" s="33" t="str">
        <f>VLOOKUP($A432,Entries!$A$2:$H$401,8)</f>
        <v/>
      </c>
    </row>
    <row r="433" spans="1:7" x14ac:dyDescent="0.25">
      <c r="A433" s="129" t="s">
        <v>25</v>
      </c>
      <c r="B433" s="33" t="str">
        <f t="shared" si="66"/>
        <v xml:space="preserve"> </v>
      </c>
      <c r="C433" s="31" t="str">
        <f>IF(A433=" "," ",VLOOKUP($A433,Entries!$A$2:$F$401,3))</f>
        <v xml:space="preserve"> </v>
      </c>
      <c r="D433" s="31" t="str">
        <f>IF(A433=" "," ",VLOOKUP($A433,Entries!$A$2:$F$401,4))</f>
        <v xml:space="preserve"> </v>
      </c>
      <c r="E433" s="31"/>
      <c r="F433" s="33"/>
      <c r="G433" s="33" t="str">
        <f>VLOOKUP($A433,Entries!$A$2:$H$401,8)</f>
        <v/>
      </c>
    </row>
    <row r="434" spans="1:7" x14ac:dyDescent="0.25">
      <c r="A434" s="129" t="s">
        <v>25</v>
      </c>
      <c r="B434" s="128" t="s">
        <v>1075</v>
      </c>
      <c r="E434" s="31" t="s">
        <v>25</v>
      </c>
      <c r="F434" s="33"/>
      <c r="G434" s="33" t="str">
        <f>VLOOKUP($A434,Entries!$A$2:$H$401,8)</f>
        <v/>
      </c>
    </row>
    <row r="435" spans="1:7" x14ac:dyDescent="0.25">
      <c r="A435" s="129">
        <v>95</v>
      </c>
      <c r="B435" s="33">
        <f t="shared" si="66"/>
        <v>95</v>
      </c>
      <c r="C435" s="31" t="str">
        <f>IF(A435=" "," ",VLOOKUP($A435,Entries!$A$2:$F$401,3))</f>
        <v>Alastair</v>
      </c>
      <c r="D435" s="31" t="str">
        <f>IF(A435=" "," ",VLOOKUP($A435,Entries!$A$2:$F$401,4))</f>
        <v>Brown</v>
      </c>
      <c r="E435" s="31" t="str">
        <f>VLOOKUP($A435,Entries!$A$2:$F$401,6)</f>
        <v>Chelmsford AC</v>
      </c>
      <c r="F435" s="33" t="str">
        <f>VLOOKUP($A435,Entries!$A$2:$H$401,7)</f>
        <v>c</v>
      </c>
      <c r="G435" s="33" t="str">
        <f>VLOOKUP($A435,Entries!$A$2:$H$401,8)</f>
        <v>s</v>
      </c>
    </row>
    <row r="436" spans="1:7" x14ac:dyDescent="0.25">
      <c r="A436" s="129" t="s">
        <v>25</v>
      </c>
      <c r="B436" s="33" t="str">
        <f t="shared" si="66"/>
        <v xml:space="preserve"> </v>
      </c>
      <c r="C436" s="31" t="str">
        <f>IF(A436=" "," ",VLOOKUP($A436,Entries!$A$2:$F$401,3))</f>
        <v xml:space="preserve"> </v>
      </c>
      <c r="D436" s="31" t="str">
        <f>IF(A436=" "," ",VLOOKUP($A436,Entries!$A$2:$F$401,4))</f>
        <v xml:space="preserve"> </v>
      </c>
      <c r="E436" s="31" t="s">
        <v>25</v>
      </c>
      <c r="F436" s="33"/>
      <c r="G436" s="33" t="str">
        <f>VLOOKUP($A436,Entries!$A$2:$H$401,8)</f>
        <v/>
      </c>
    </row>
    <row r="437" spans="1:7" x14ac:dyDescent="0.25">
      <c r="A437" s="129" t="s">
        <v>25</v>
      </c>
      <c r="B437" s="128" t="s">
        <v>1076</v>
      </c>
      <c r="E437" s="31" t="s">
        <v>25</v>
      </c>
      <c r="F437" s="33"/>
      <c r="G437" s="33" t="str">
        <f>VLOOKUP($A437,Entries!$A$2:$H$401,8)</f>
        <v/>
      </c>
    </row>
    <row r="438" spans="1:7" x14ac:dyDescent="0.25">
      <c r="A438" s="129">
        <v>64</v>
      </c>
      <c r="B438" s="33">
        <f t="shared" si="66"/>
        <v>64</v>
      </c>
      <c r="C438" s="31" t="str">
        <f>IF(A438=" "," ",VLOOKUP($A438,Entries!$A$2:$F$401,3))</f>
        <v>Alfie</v>
      </c>
      <c r="D438" s="31" t="str">
        <f>IF(A438=" "," ",VLOOKUP($A438,Entries!$A$2:$F$401,4))</f>
        <v>Girling</v>
      </c>
      <c r="E438" s="31" t="str">
        <f>VLOOKUP($A438,Entries!$A$2:$F$401,6)</f>
        <v>Waveney Valley AC</v>
      </c>
      <c r="F438" s="33" t="str">
        <f>VLOOKUP($A438,Entries!$A$2:$H$401,7)</f>
        <v>c</v>
      </c>
      <c r="G438" s="33" t="str">
        <f>VLOOKUP($A438,Entries!$A$2:$H$401,8)</f>
        <v/>
      </c>
    </row>
    <row r="439" spans="1:7" x14ac:dyDescent="0.25">
      <c r="A439" s="129">
        <v>71</v>
      </c>
      <c r="B439" s="33">
        <f t="shared" si="66"/>
        <v>71</v>
      </c>
      <c r="C439" s="31" t="str">
        <f>IF(A439=" "," ",VLOOKUP($A439,Entries!$A$2:$F$401,3))</f>
        <v>James</v>
      </c>
      <c r="D439" s="31" t="str">
        <f>IF(A439=" "," ",VLOOKUP($A439,Entries!$A$2:$F$401,4))</f>
        <v>Campbell</v>
      </c>
      <c r="E439" s="31" t="str">
        <f>VLOOKUP($A439,Entries!$A$2:$F$401,6)</f>
        <v>Ipswich Harriers</v>
      </c>
      <c r="F439" s="33" t="str">
        <f>VLOOKUP($A439,Entries!$A$2:$H$401,7)</f>
        <v>c</v>
      </c>
      <c r="G439" s="33" t="str">
        <f>VLOOKUP($A439,Entries!$A$2:$H$401,8)</f>
        <v>s</v>
      </c>
    </row>
    <row r="440" spans="1:7" x14ac:dyDescent="0.25">
      <c r="A440" s="129" t="s">
        <v>25</v>
      </c>
      <c r="B440" s="33" t="str">
        <f t="shared" si="66"/>
        <v xml:space="preserve"> </v>
      </c>
      <c r="C440" s="31" t="str">
        <f>IF(A440=" "," ",VLOOKUP($A440,Entries!$A$2:$F$401,3))</f>
        <v xml:space="preserve"> </v>
      </c>
      <c r="D440" s="31" t="str">
        <f>IF(A440=" "," ",VLOOKUP($A440,Entries!$A$2:$F$401,4))</f>
        <v xml:space="preserve"> </v>
      </c>
      <c r="E440" s="31" t="s">
        <v>25</v>
      </c>
      <c r="F440" s="33"/>
      <c r="G440" s="33" t="str">
        <f>VLOOKUP($A440,Entries!$A$2:$H$401,8)</f>
        <v/>
      </c>
    </row>
    <row r="441" spans="1:7" x14ac:dyDescent="0.25">
      <c r="A441" s="129" t="s">
        <v>25</v>
      </c>
      <c r="B441" s="128" t="s">
        <v>1077</v>
      </c>
      <c r="E441" s="31" t="s">
        <v>25</v>
      </c>
      <c r="F441" s="33"/>
      <c r="G441" s="33" t="str">
        <f>VLOOKUP($A441,Entries!$A$2:$H$401,8)</f>
        <v/>
      </c>
    </row>
    <row r="442" spans="1:7" x14ac:dyDescent="0.25">
      <c r="A442" s="129">
        <v>36</v>
      </c>
      <c r="B442" s="33">
        <f t="shared" si="66"/>
        <v>36</v>
      </c>
      <c r="C442" s="31" t="str">
        <f>IF(A442=" "," ",VLOOKUP($A442,Entries!$A$2:$F$401,3))</f>
        <v>Kyerese</v>
      </c>
      <c r="D442" s="31" t="str">
        <f>IF(A442=" "," ",VLOOKUP($A442,Entries!$A$2:$F$401,4))</f>
        <v>McDonnell</v>
      </c>
      <c r="E442" s="31" t="str">
        <f>VLOOKUP($A442,Entries!$A$2:$F$401,6)</f>
        <v>Ipswich Harriers</v>
      </c>
      <c r="F442" s="33" t="str">
        <f>VLOOKUP($A442,Entries!$A$2:$H$401,7)</f>
        <v>c</v>
      </c>
      <c r="G442" s="33" t="str">
        <f>VLOOKUP($A442,Entries!$A$2:$H$401,8)</f>
        <v>s</v>
      </c>
    </row>
    <row r="443" spans="1:7" x14ac:dyDescent="0.25">
      <c r="A443" s="129">
        <v>42</v>
      </c>
      <c r="B443" s="33">
        <f t="shared" si="66"/>
        <v>42</v>
      </c>
      <c r="C443" s="31" t="str">
        <f>IF(A443=" "," ",VLOOKUP($A443,Entries!$A$2:$F$401,3))</f>
        <v>Miles</v>
      </c>
      <c r="D443" s="31" t="str">
        <f>IF(A443=" "," ",VLOOKUP($A443,Entries!$A$2:$F$401,4))</f>
        <v>Lugo-Hankins</v>
      </c>
      <c r="E443" s="31" t="str">
        <f>VLOOKUP($A443,Entries!$A$2:$F$401,6)</f>
        <v>Ipswich Harriers</v>
      </c>
      <c r="F443" s="33" t="str">
        <f>VLOOKUP($A443,Entries!$A$2:$H$401,7)</f>
        <v>c</v>
      </c>
      <c r="G443" s="33" t="str">
        <f>VLOOKUP($A443,Entries!$A$2:$H$401,8)</f>
        <v>s</v>
      </c>
    </row>
    <row r="444" spans="1:7" x14ac:dyDescent="0.25">
      <c r="A444" s="129">
        <v>53</v>
      </c>
      <c r="B444" s="33">
        <f t="shared" si="66"/>
        <v>53</v>
      </c>
      <c r="C444" s="31" t="str">
        <f>IF(A444=" "," ",VLOOKUP($A444,Entries!$A$2:$F$401,3))</f>
        <v>Luke</v>
      </c>
      <c r="D444" s="31" t="str">
        <f>IF(A444=" "," ",VLOOKUP($A444,Entries!$A$2:$F$401,4))</f>
        <v>Oldroyde</v>
      </c>
      <c r="E444" s="31" t="str">
        <f>VLOOKUP($A444,Entries!$A$2:$F$401,6)</f>
        <v>Finborough School</v>
      </c>
      <c r="F444" s="33" t="str">
        <f>VLOOKUP($A444,Entries!$A$2:$H$401,7)</f>
        <v>c</v>
      </c>
      <c r="G444" s="33" t="str">
        <f>VLOOKUP($A444,Entries!$A$2:$H$401,8)</f>
        <v>s</v>
      </c>
    </row>
    <row r="445" spans="1:7" x14ac:dyDescent="0.25">
      <c r="A445" s="129" t="s">
        <v>25</v>
      </c>
      <c r="B445" s="33" t="str">
        <f t="shared" si="66"/>
        <v xml:space="preserve"> </v>
      </c>
      <c r="C445" s="31" t="str">
        <f>IF(A445=" "," ",VLOOKUP($A445,Entries!$A$2:$F$401,3))</f>
        <v xml:space="preserve"> </v>
      </c>
      <c r="D445" s="31" t="str">
        <f>IF(A445=" "," ",VLOOKUP($A445,Entries!$A$2:$F$401,4))</f>
        <v xml:space="preserve"> </v>
      </c>
      <c r="E445" s="31" t="s">
        <v>25</v>
      </c>
      <c r="F445" s="33"/>
      <c r="G445" s="33" t="str">
        <f>VLOOKUP($A445,Entries!$A$2:$H$401,8)</f>
        <v/>
      </c>
    </row>
    <row r="446" spans="1:7" x14ac:dyDescent="0.25">
      <c r="A446" s="129" t="s">
        <v>25</v>
      </c>
      <c r="B446" s="128" t="s">
        <v>1078</v>
      </c>
      <c r="E446" s="31" t="s">
        <v>25</v>
      </c>
      <c r="F446" s="33"/>
      <c r="G446" s="33" t="str">
        <f>VLOOKUP($A446,Entries!$A$2:$H$401,8)</f>
        <v/>
      </c>
    </row>
    <row r="447" spans="1:7" x14ac:dyDescent="0.25">
      <c r="A447" s="129">
        <v>285</v>
      </c>
      <c r="B447" s="33">
        <f t="shared" si="66"/>
        <v>85</v>
      </c>
      <c r="C447" s="31" t="str">
        <f>IF(A447=" "," ",VLOOKUP($A447,Entries!$A$2:$F$401,3))</f>
        <v>Alicia</v>
      </c>
      <c r="D447" s="31" t="str">
        <f>IF(A447=" "," ",VLOOKUP($A447,Entries!$A$2:$F$401,4))</f>
        <v>Burman</v>
      </c>
      <c r="E447" s="31" t="str">
        <f>VLOOKUP($A447,Entries!$A$2:$F$401,6)</f>
        <v>Ipswich Harriers</v>
      </c>
      <c r="F447" s="33" t="str">
        <f>VLOOKUP($A447,Entries!$A$2:$H$401,7)</f>
        <v>c</v>
      </c>
      <c r="G447" s="33" t="str">
        <f>VLOOKUP($A447,Entries!$A$2:$H$401,8)</f>
        <v>s</v>
      </c>
    </row>
    <row r="448" spans="1:7" x14ac:dyDescent="0.25">
      <c r="A448" s="129" t="s">
        <v>25</v>
      </c>
      <c r="B448" s="33" t="str">
        <f t="shared" si="66"/>
        <v xml:space="preserve"> </v>
      </c>
      <c r="C448" s="31" t="str">
        <f>IF(A448=" "," ",VLOOKUP($A448,Entries!$A$2:$F$401,3))</f>
        <v xml:space="preserve"> </v>
      </c>
      <c r="D448" s="31" t="str">
        <f>IF(A448=" "," ",VLOOKUP($A448,Entries!$A$2:$F$401,4))</f>
        <v xml:space="preserve"> </v>
      </c>
      <c r="E448" s="31" t="s">
        <v>25</v>
      </c>
      <c r="F448" s="33"/>
      <c r="G448" s="33" t="str">
        <f>VLOOKUP($A448,Entries!$A$2:$H$401,8)</f>
        <v/>
      </c>
    </row>
    <row r="449" spans="1:7" x14ac:dyDescent="0.25">
      <c r="A449" s="129" t="s">
        <v>25</v>
      </c>
      <c r="B449" s="128" t="s">
        <v>1079</v>
      </c>
      <c r="E449" s="31" t="s">
        <v>25</v>
      </c>
      <c r="F449" s="33"/>
      <c r="G449" s="33" t="str">
        <f>VLOOKUP($A449,Entries!$A$2:$H$401,8)</f>
        <v/>
      </c>
    </row>
    <row r="450" spans="1:7" x14ac:dyDescent="0.25">
      <c r="A450" s="129">
        <v>245</v>
      </c>
      <c r="B450" s="33">
        <f t="shared" si="66"/>
        <v>45</v>
      </c>
      <c r="C450" s="31" t="str">
        <f>IF(A450=" "," ",VLOOKUP($A450,Entries!$A$2:$F$401,3))</f>
        <v>Francesca</v>
      </c>
      <c r="D450" s="31" t="str">
        <f>IF(A450=" "," ",VLOOKUP($A450,Entries!$A$2:$F$401,4))</f>
        <v>Birch</v>
      </c>
      <c r="E450" s="31" t="str">
        <f>VLOOKUP($A450,Entries!$A$2:$F$401,6)</f>
        <v>Ipswich Harriers</v>
      </c>
      <c r="F450" s="33" t="str">
        <f>VLOOKUP($A450,Entries!$A$2:$H$401,7)</f>
        <v>c</v>
      </c>
      <c r="G450" s="33" t="str">
        <f>VLOOKUP($A450,Entries!$A$2:$H$401,8)</f>
        <v>s</v>
      </c>
    </row>
    <row r="451" spans="1:7" x14ac:dyDescent="0.25">
      <c r="A451" s="129" t="s">
        <v>25</v>
      </c>
      <c r="B451" s="33" t="str">
        <f t="shared" si="66"/>
        <v xml:space="preserve"> </v>
      </c>
      <c r="C451" s="31" t="str">
        <f>IF(A451=" "," ",VLOOKUP($A451,Entries!$A$2:$F$401,3))</f>
        <v xml:space="preserve"> </v>
      </c>
      <c r="D451" s="31" t="str">
        <f>IF(A451=" "," ",VLOOKUP($A451,Entries!$A$2:$F$401,4))</f>
        <v xml:space="preserve"> </v>
      </c>
      <c r="E451" s="31" t="s">
        <v>25</v>
      </c>
      <c r="F451" s="33"/>
      <c r="G451" s="33" t="str">
        <f>VLOOKUP($A451,Entries!$A$2:$H$401,8)</f>
        <v/>
      </c>
    </row>
    <row r="452" spans="1:7" x14ac:dyDescent="0.25">
      <c r="A452" s="129" t="s">
        <v>25</v>
      </c>
      <c r="B452" s="128" t="s">
        <v>1080</v>
      </c>
      <c r="E452" s="31" t="s">
        <v>25</v>
      </c>
      <c r="F452" s="33"/>
      <c r="G452" s="33" t="str">
        <f>VLOOKUP($A452,Entries!$A$2:$H$401,8)</f>
        <v/>
      </c>
    </row>
    <row r="453" spans="1:7" x14ac:dyDescent="0.25">
      <c r="A453" s="129">
        <v>2</v>
      </c>
      <c r="B453" s="33">
        <f t="shared" si="66"/>
        <v>2</v>
      </c>
      <c r="C453" s="31" t="str">
        <f>IF(A453=" "," ",VLOOKUP($A453,Entries!$A$2:$F$401,3))</f>
        <v>Jared</v>
      </c>
      <c r="D453" s="31" t="str">
        <f>IF(A453=" "," ",VLOOKUP($A453,Entries!$A$2:$F$401,4))</f>
        <v>Fortune</v>
      </c>
      <c r="E453" s="31" t="str">
        <f>VLOOKUP($A453,Entries!$A$2:$F$401,6)</f>
        <v>Ipswich Harriers</v>
      </c>
      <c r="F453" s="33" t="str">
        <f>VLOOKUP($A453,Entries!$A$2:$H$401,7)</f>
        <v>c</v>
      </c>
      <c r="G453" s="33" t="str">
        <f>VLOOKUP($A453,Entries!$A$2:$H$401,8)</f>
        <v/>
      </c>
    </row>
    <row r="454" spans="1:7" x14ac:dyDescent="0.25">
      <c r="A454" s="129" t="s">
        <v>25</v>
      </c>
      <c r="B454" s="33" t="str">
        <f t="shared" si="66"/>
        <v xml:space="preserve"> </v>
      </c>
      <c r="C454" s="31" t="str">
        <f>IF(A454=" "," ",VLOOKUP($A454,Entries!$A$2:$F$401,3))</f>
        <v xml:space="preserve"> </v>
      </c>
      <c r="D454" s="31" t="str">
        <f>IF(A454=" "," ",VLOOKUP($A454,Entries!$A$2:$F$401,4))</f>
        <v xml:space="preserve"> </v>
      </c>
      <c r="E454" s="31"/>
      <c r="F454" s="33"/>
      <c r="G454" s="33" t="str">
        <f>VLOOKUP($A454,Entries!$A$2:$H$401,8)</f>
        <v/>
      </c>
    </row>
    <row r="455" spans="1:7" x14ac:dyDescent="0.25">
      <c r="A455" s="129" t="s">
        <v>25</v>
      </c>
      <c r="B455" s="128" t="s">
        <v>1081</v>
      </c>
      <c r="E455" s="31"/>
      <c r="F455" s="33"/>
      <c r="G455" s="33" t="str">
        <f>VLOOKUP($A455,Entries!$A$2:$H$401,8)</f>
        <v/>
      </c>
    </row>
    <row r="456" spans="1:7" x14ac:dyDescent="0.25">
      <c r="A456" s="129">
        <v>209</v>
      </c>
      <c r="B456" s="33">
        <f t="shared" si="66"/>
        <v>9</v>
      </c>
      <c r="C456" s="31" t="str">
        <f>IF(A456=" "," ",VLOOKUP($A456,Entries!$A$2:$F$401,3))</f>
        <v>Chantelle</v>
      </c>
      <c r="D456" s="31" t="str">
        <f>IF(A456=" "," ",VLOOKUP($A456,Entries!$A$2:$F$401,4))</f>
        <v>Kilpatrick</v>
      </c>
      <c r="E456" s="31" t="str">
        <f>VLOOKUP($A456,Entries!$A$2:$F$401,6)</f>
        <v>Ipswich Harriers</v>
      </c>
      <c r="F456" s="33" t="str">
        <f>VLOOKUP($A456,Entries!$A$2:$H$401,7)</f>
        <v>c</v>
      </c>
      <c r="G456" s="33" t="str">
        <f>VLOOKUP($A456,Entries!$A$2:$H$401,8)</f>
        <v/>
      </c>
    </row>
    <row r="457" spans="1:7" x14ac:dyDescent="0.25">
      <c r="A457" s="129" t="s">
        <v>25</v>
      </c>
      <c r="B457" s="33" t="str">
        <f t="shared" si="66"/>
        <v xml:space="preserve"> </v>
      </c>
      <c r="C457" s="31" t="str">
        <f>IF(A457=" "," ",VLOOKUP($A457,Entries!$A$2:$F$401,3))</f>
        <v xml:space="preserve"> </v>
      </c>
      <c r="D457" s="31" t="str">
        <f>IF(A457=" "," ",VLOOKUP($A457,Entries!$A$2:$F$401,4))</f>
        <v xml:space="preserve"> </v>
      </c>
      <c r="E457" s="31"/>
      <c r="F457" s="33"/>
      <c r="G457" s="33" t="str">
        <f>VLOOKUP($A457,Entries!$A$2:$H$401,8)</f>
        <v/>
      </c>
    </row>
    <row r="458" spans="1:7" x14ac:dyDescent="0.25">
      <c r="A458" s="129" t="s">
        <v>25</v>
      </c>
      <c r="B458" s="128" t="s">
        <v>1082</v>
      </c>
      <c r="E458" s="31"/>
      <c r="F458" s="33"/>
      <c r="G458" s="33" t="str">
        <f>VLOOKUP($A458,Entries!$A$2:$H$401,8)</f>
        <v/>
      </c>
    </row>
    <row r="459" spans="1:7" x14ac:dyDescent="0.25">
      <c r="A459" s="129">
        <v>307</v>
      </c>
      <c r="B459" s="33">
        <f t="shared" si="66"/>
        <v>107</v>
      </c>
      <c r="C459" s="31" t="str">
        <f>IF(A459=" "," ",VLOOKUP($A459,Entries!$A$2:$F$401,3))</f>
        <v>Agatha</v>
      </c>
      <c r="D459" s="31" t="str">
        <f>IF(A459=" "," ",VLOOKUP($A459,Entries!$A$2:$F$401,4))</f>
        <v>Gouldby</v>
      </c>
      <c r="E459" s="31" t="str">
        <f>VLOOKUP($A459,Entries!$A$2:$F$401,6)</f>
        <v>Waveney Valley AC</v>
      </c>
      <c r="F459" s="33" t="str">
        <f>VLOOKUP($A459,Entries!$A$2:$H$401,7)</f>
        <v>c</v>
      </c>
      <c r="G459" s="33" t="str">
        <f>VLOOKUP($A459,Entries!$A$2:$H$401,8)</f>
        <v>s</v>
      </c>
    </row>
    <row r="460" spans="1:7" x14ac:dyDescent="0.25">
      <c r="A460" s="129" t="s">
        <v>25</v>
      </c>
      <c r="B460" s="33" t="str">
        <f t="shared" si="66"/>
        <v xml:space="preserve"> </v>
      </c>
      <c r="C460" s="31" t="str">
        <f>IF(A460=" "," ",VLOOKUP($A460,Entries!$A$2:$F$401,3))</f>
        <v xml:space="preserve"> </v>
      </c>
      <c r="D460" s="31" t="str">
        <f>IF(A460=" "," ",VLOOKUP($A460,Entries!$A$2:$F$401,4))</f>
        <v xml:space="preserve"> </v>
      </c>
      <c r="E460" s="31"/>
      <c r="F460" s="33"/>
      <c r="G460" s="33" t="str">
        <f>VLOOKUP($A460,Entries!$A$2:$H$401,8)</f>
        <v/>
      </c>
    </row>
    <row r="461" spans="1:7" x14ac:dyDescent="0.25">
      <c r="B461" s="128" t="s">
        <v>1083</v>
      </c>
      <c r="E461" s="31"/>
      <c r="F461" s="33"/>
      <c r="G461" s="33"/>
    </row>
    <row r="462" spans="1:7" x14ac:dyDescent="0.25">
      <c r="A462" s="129">
        <v>292</v>
      </c>
      <c r="B462" s="33">
        <f t="shared" si="66"/>
        <v>92</v>
      </c>
      <c r="C462" s="31" t="str">
        <f>IF(A462=" "," ",VLOOKUP($A462,Entries!$A$2:$F$401,3))</f>
        <v>Laura</v>
      </c>
      <c r="D462" s="31" t="str">
        <f>IF(A462=" "," ",VLOOKUP($A462,Entries!$A$2:$F$401,4))</f>
        <v>Osborne Kember</v>
      </c>
      <c r="E462" s="31" t="str">
        <f>VLOOKUP($A462,Entries!$A$2:$F$401,6)</f>
        <v>Woodbridge Wolves AC</v>
      </c>
      <c r="F462" s="33" t="str">
        <f>VLOOKUP($A462,Entries!$A$2:$H$401,7)</f>
        <v>c</v>
      </c>
      <c r="G462" s="33" t="str">
        <f>VLOOKUP($A462,Entries!$A$2:$H$401,8)</f>
        <v>s</v>
      </c>
    </row>
    <row r="463" spans="1:7" x14ac:dyDescent="0.25">
      <c r="A463" s="129">
        <v>294</v>
      </c>
      <c r="B463" s="33">
        <f t="shared" si="66"/>
        <v>94</v>
      </c>
      <c r="C463" s="31" t="str">
        <f>IF(A463=" "," ",VLOOKUP($A463,Entries!$A$2:$F$401,3))</f>
        <v>Eloise</v>
      </c>
      <c r="D463" s="31" t="str">
        <f>IF(A463=" "," ",VLOOKUP($A463,Entries!$A$2:$F$401,4))</f>
        <v>Crouch Carter</v>
      </c>
      <c r="E463" s="31" t="str">
        <f>VLOOKUP($A463,Entries!$A$2:$F$401,6)</f>
        <v>Woodbridge School</v>
      </c>
      <c r="F463" s="33" t="str">
        <f>VLOOKUP($A463,Entries!$A$2:$H$401,7)</f>
        <v>c</v>
      </c>
      <c r="G463" s="33" t="str">
        <f>VLOOKUP($A463,Entries!$A$2:$H$401,8)</f>
        <v>s</v>
      </c>
    </row>
    <row r="464" spans="1:7" x14ac:dyDescent="0.25">
      <c r="A464" s="129" t="s">
        <v>25</v>
      </c>
      <c r="B464" s="33" t="str">
        <f t="shared" si="66"/>
        <v xml:space="preserve"> </v>
      </c>
      <c r="C464" s="31" t="str">
        <f>IF(A464=" "," ",VLOOKUP($A464,Entries!$A$2:$F$401,3))</f>
        <v xml:space="preserve"> </v>
      </c>
      <c r="D464" s="31" t="str">
        <f>IF(A464=" "," ",VLOOKUP($A464,Entries!$A$2:$F$401,4))</f>
        <v xml:space="preserve"> </v>
      </c>
      <c r="E464" s="31"/>
      <c r="F464" s="33"/>
      <c r="G464" s="33" t="str">
        <f>VLOOKUP($A464,Entries!$A$2:$H$401,8)</f>
        <v/>
      </c>
    </row>
    <row r="465" spans="1:7" x14ac:dyDescent="0.25">
      <c r="A465" s="129" t="s">
        <v>25</v>
      </c>
      <c r="B465" s="128" t="s">
        <v>1084</v>
      </c>
      <c r="E465" s="31"/>
      <c r="F465" s="33"/>
      <c r="G465" s="33" t="str">
        <f>VLOOKUP($A465,Entries!$A$2:$H$401,8)</f>
        <v/>
      </c>
    </row>
    <row r="466" spans="1:7" x14ac:dyDescent="0.25">
      <c r="A466" s="129">
        <v>233</v>
      </c>
      <c r="B466" s="33">
        <f t="shared" si="66"/>
        <v>33</v>
      </c>
      <c r="C466" s="31" t="str">
        <f>IF(A466=" "," ",VLOOKUP($A466,Entries!$A$2:$F$401,3))</f>
        <v>Erin</v>
      </c>
      <c r="D466" s="31" t="str">
        <f>IF(A466=" "," ",VLOOKUP($A466,Entries!$A$2:$F$401,4))</f>
        <v>Stocking</v>
      </c>
      <c r="E466" s="31" t="str">
        <f>VLOOKUP($A466,Entries!$A$2:$F$401,6)</f>
        <v>Waveney Valley AC</v>
      </c>
      <c r="F466" s="33" t="str">
        <f>VLOOKUP($A466,Entries!$A$2:$H$401,7)</f>
        <v>c</v>
      </c>
      <c r="G466" s="33" t="str">
        <f>VLOOKUP($A466,Entries!$A$2:$H$401,8)</f>
        <v/>
      </c>
    </row>
    <row r="467" spans="1:7" x14ac:dyDescent="0.25">
      <c r="A467" s="129">
        <v>240</v>
      </c>
      <c r="B467" s="33">
        <f t="shared" si="66"/>
        <v>40</v>
      </c>
      <c r="C467" s="31" t="str">
        <f>IF(A467=" "," ",VLOOKUP($A467,Entries!$A$2:$F$401,3))</f>
        <v>Lotachi</v>
      </c>
      <c r="D467" s="31" t="str">
        <f>IF(A467=" "," ",VLOOKUP($A467,Entries!$A$2:$F$401,4))</f>
        <v>Adigwe</v>
      </c>
      <c r="E467" s="31" t="str">
        <f>VLOOKUP($A467,Entries!$A$2:$F$401,6)</f>
        <v>Ipswich Harriers</v>
      </c>
      <c r="F467" s="33" t="str">
        <f>VLOOKUP($A467,Entries!$A$2:$H$401,7)</f>
        <v>c</v>
      </c>
      <c r="G467" s="33" t="str">
        <f>VLOOKUP($A467,Entries!$A$2:$H$401,8)</f>
        <v>s</v>
      </c>
    </row>
    <row r="468" spans="1:7" x14ac:dyDescent="0.25">
      <c r="A468" s="129">
        <v>244</v>
      </c>
      <c r="B468" s="33">
        <f t="shared" si="66"/>
        <v>44</v>
      </c>
      <c r="C468" s="31" t="str">
        <f>IF(A468=" "," ",VLOOKUP($A468,Entries!$A$2:$F$401,3))</f>
        <v>Abbie</v>
      </c>
      <c r="D468" s="31" t="str">
        <f>IF(A468=" "," ",VLOOKUP($A468,Entries!$A$2:$F$401,4))</f>
        <v>Cook</v>
      </c>
      <c r="E468" s="31" t="str">
        <f>VLOOKUP($A468,Entries!$A$2:$F$401,6)</f>
        <v>Waveney Valley AC</v>
      </c>
      <c r="F468" s="33" t="str">
        <f>VLOOKUP($A468,Entries!$A$2:$H$401,7)</f>
        <v>c</v>
      </c>
      <c r="G468" s="33" t="str">
        <f>VLOOKUP($A468,Entries!$A$2:$H$401,8)</f>
        <v/>
      </c>
    </row>
    <row r="469" spans="1:7" x14ac:dyDescent="0.25">
      <c r="A469" s="129">
        <v>246</v>
      </c>
      <c r="B469" s="33">
        <f t="shared" si="66"/>
        <v>46</v>
      </c>
      <c r="C469" s="31" t="str">
        <f>IF(A469=" "," ",VLOOKUP($A469,Entries!$A$2:$F$401,3))</f>
        <v>Nell</v>
      </c>
      <c r="D469" s="31" t="str">
        <f>IF(A469=" "," ",VLOOKUP($A469,Entries!$A$2:$F$401,4))</f>
        <v>Mills</v>
      </c>
      <c r="E469" s="31" t="str">
        <f>VLOOKUP($A469,Entries!$A$2:$F$401,6)</f>
        <v>Ipswich Harriers</v>
      </c>
      <c r="F469" s="33" t="str">
        <f>VLOOKUP($A469,Entries!$A$2:$H$401,7)</f>
        <v>c</v>
      </c>
      <c r="G469" s="33" t="str">
        <f>VLOOKUP($A469,Entries!$A$2:$H$401,8)</f>
        <v>s</v>
      </c>
    </row>
    <row r="470" spans="1:7" x14ac:dyDescent="0.25">
      <c r="A470" s="129">
        <v>251</v>
      </c>
      <c r="B470" s="33">
        <f t="shared" si="66"/>
        <v>51</v>
      </c>
      <c r="C470" s="31" t="str">
        <f>IF(A470=" "," ",VLOOKUP($A470,Entries!$A$2:$F$401,3))</f>
        <v>Isla</v>
      </c>
      <c r="D470" s="31" t="str">
        <f>IF(A470=" "," ",VLOOKUP($A470,Entries!$A$2:$F$401,4))</f>
        <v>Barker</v>
      </c>
      <c r="E470" s="31" t="str">
        <f>VLOOKUP($A470,Entries!$A$2:$F$401,6)</f>
        <v>Ipswich Harriers</v>
      </c>
      <c r="F470" s="33" t="str">
        <f>VLOOKUP($A470,Entries!$A$2:$H$401,7)</f>
        <v>c</v>
      </c>
      <c r="G470" s="33" t="str">
        <f>VLOOKUP($A470,Entries!$A$2:$H$401,8)</f>
        <v>s</v>
      </c>
    </row>
    <row r="471" spans="1:7" x14ac:dyDescent="0.25">
      <c r="A471" s="129">
        <v>252</v>
      </c>
      <c r="B471" s="33">
        <f t="shared" si="66"/>
        <v>52</v>
      </c>
      <c r="C471" s="31" t="str">
        <f>IF(A471=" "," ",VLOOKUP($A471,Entries!$A$2:$F$401,3))</f>
        <v>Grace</v>
      </c>
      <c r="D471" s="31" t="str">
        <f>IF(A471=" "," ",VLOOKUP($A471,Entries!$A$2:$F$401,4))</f>
        <v>Keogh</v>
      </c>
      <c r="E471" s="31" t="str">
        <f>VLOOKUP($A471,Entries!$A$2:$F$401,6)</f>
        <v>Farlingaye High School</v>
      </c>
      <c r="F471" s="33" t="str">
        <f>VLOOKUP($A471,Entries!$A$2:$H$401,7)</f>
        <v>c</v>
      </c>
      <c r="G471" s="33" t="str">
        <f>VLOOKUP($A471,Entries!$A$2:$H$401,8)</f>
        <v>s</v>
      </c>
    </row>
    <row r="472" spans="1:7" x14ac:dyDescent="0.25">
      <c r="A472" s="129">
        <v>257</v>
      </c>
      <c r="B472" s="33">
        <f t="shared" si="66"/>
        <v>57</v>
      </c>
      <c r="C472" s="31" t="str">
        <f>IF(A472=" "," ",VLOOKUP($A472,Entries!$A$2:$F$401,3))</f>
        <v>Amelia</v>
      </c>
      <c r="D472" s="31" t="str">
        <f>IF(A472=" "," ",VLOOKUP($A472,Entries!$A$2:$F$401,4))</f>
        <v>Smith</v>
      </c>
      <c r="E472" s="31" t="str">
        <f>VLOOKUP($A472,Entries!$A$2:$F$401,6)</f>
        <v>Unattached</v>
      </c>
      <c r="F472" s="33" t="str">
        <f>VLOOKUP($A472,Entries!$A$2:$H$401,7)</f>
        <v>c</v>
      </c>
      <c r="G472" s="33" t="str">
        <f>VLOOKUP($A472,Entries!$A$2:$H$401,8)</f>
        <v/>
      </c>
    </row>
    <row r="473" spans="1:7" x14ac:dyDescent="0.25">
      <c r="A473" s="129">
        <v>259</v>
      </c>
      <c r="B473" s="33">
        <f t="shared" si="66"/>
        <v>59</v>
      </c>
      <c r="C473" s="31" t="str">
        <f>IF(A473=" "," ",VLOOKUP($A473,Entries!$A$2:$F$401,3))</f>
        <v>Temi</v>
      </c>
      <c r="D473" s="31" t="str">
        <f>IF(A473=" "," ",VLOOKUP($A473,Entries!$A$2:$F$401,4))</f>
        <v>Oghoetuoma</v>
      </c>
      <c r="E473" s="31" t="str">
        <f>VLOOKUP($A473,Entries!$A$2:$F$401,6)</f>
        <v>Culford School</v>
      </c>
      <c r="F473" s="33" t="str">
        <f>VLOOKUP($A473,Entries!$A$2:$H$401,7)</f>
        <v>c</v>
      </c>
      <c r="G473" s="33" t="str">
        <f>VLOOKUP($A473,Entries!$A$2:$H$401,8)</f>
        <v>s</v>
      </c>
    </row>
    <row r="474" spans="1:7" x14ac:dyDescent="0.25">
      <c r="A474" s="129">
        <v>265</v>
      </c>
      <c r="B474" s="33">
        <f t="shared" si="66"/>
        <v>65</v>
      </c>
      <c r="C474" s="31" t="str">
        <f>IF(A474=" "," ",VLOOKUP($A474,Entries!$A$2:$F$401,3))</f>
        <v>Amber</v>
      </c>
      <c r="D474" s="31" t="str">
        <f>IF(A474=" "," ",VLOOKUP($A474,Entries!$A$2:$F$401,4))</f>
        <v>Sharp</v>
      </c>
      <c r="E474" s="31" t="str">
        <f>VLOOKUP($A474,Entries!$A$2:$F$401,6)</f>
        <v>West Suffolk AC</v>
      </c>
      <c r="F474" s="33" t="str">
        <f>VLOOKUP($A474,Entries!$A$2:$H$401,7)</f>
        <v>c</v>
      </c>
      <c r="G474" s="33" t="str">
        <f>VLOOKUP($A474,Entries!$A$2:$H$401,8)</f>
        <v/>
      </c>
    </row>
    <row r="475" spans="1:7" x14ac:dyDescent="0.25">
      <c r="A475" s="129">
        <v>270</v>
      </c>
      <c r="B475" s="33">
        <f t="shared" si="66"/>
        <v>70</v>
      </c>
      <c r="C475" s="31" t="str">
        <f>IF(A475=" "," ",VLOOKUP($A475,Entries!$A$2:$F$401,3))</f>
        <v>Clementine</v>
      </c>
      <c r="D475" s="31" t="str">
        <f>IF(A475=" "," ",VLOOKUP($A475,Entries!$A$2:$F$401,4))</f>
        <v>Wilson</v>
      </c>
      <c r="E475" s="31" t="str">
        <f>VLOOKUP($A475,Entries!$A$2:$F$401,6)</f>
        <v>Ipswich Harriers</v>
      </c>
      <c r="F475" s="33" t="str">
        <f>VLOOKUP($A475,Entries!$A$2:$H$401,7)</f>
        <v>c</v>
      </c>
      <c r="G475" s="33" t="str">
        <f>VLOOKUP($A475,Entries!$A$2:$H$401,8)</f>
        <v/>
      </c>
    </row>
    <row r="476" spans="1:7" x14ac:dyDescent="0.25">
      <c r="A476" s="129" t="s">
        <v>25</v>
      </c>
      <c r="B476" s="33" t="str">
        <f t="shared" si="66"/>
        <v xml:space="preserve"> </v>
      </c>
      <c r="C476" s="31" t="str">
        <f>IF(A476=" "," ",VLOOKUP($A476,Entries!$A$2:$F$401,3))</f>
        <v xml:space="preserve"> </v>
      </c>
      <c r="D476" s="31" t="str">
        <f>IF(A476=" "," ",VLOOKUP($A476,Entries!$A$2:$F$401,4))</f>
        <v xml:space="preserve"> </v>
      </c>
      <c r="E476" s="31"/>
      <c r="F476" s="33"/>
      <c r="G476" s="33" t="str">
        <f>VLOOKUP($A476,Entries!$A$2:$H$401,8)</f>
        <v/>
      </c>
    </row>
    <row r="477" spans="1:7" x14ac:dyDescent="0.25">
      <c r="A477" s="129" t="s">
        <v>25</v>
      </c>
      <c r="B477" s="128" t="s">
        <v>1085</v>
      </c>
      <c r="E477" s="31"/>
      <c r="F477" s="33"/>
      <c r="G477" s="33" t="str">
        <f>VLOOKUP($A477,Entries!$A$2:$H$401,8)</f>
        <v/>
      </c>
    </row>
    <row r="478" spans="1:7" x14ac:dyDescent="0.25">
      <c r="A478" s="129">
        <v>345</v>
      </c>
      <c r="B478" s="33">
        <f t="shared" si="66"/>
        <v>145</v>
      </c>
      <c r="C478" s="31" t="str">
        <f>IF(A478=" "," ",VLOOKUP($A478,Entries!$A$2:$F$401,3))</f>
        <v>Matilda</v>
      </c>
      <c r="D478" s="31" t="str">
        <f>IF(A478=" "," ",VLOOKUP($A478,Entries!$A$2:$F$401,4))</f>
        <v>Percy</v>
      </c>
      <c r="E478" s="31" t="str">
        <f>VLOOKUP($A478,Entries!$A$2:$F$401,6)</f>
        <v>Framlingham College</v>
      </c>
      <c r="F478" s="33" t="str">
        <f>VLOOKUP($A478,Entries!$A$2:$H$401,7)</f>
        <v>c</v>
      </c>
      <c r="G478" s="33" t="str">
        <f>VLOOKUP($A478,Entries!$A$2:$H$401,8)</f>
        <v>s</v>
      </c>
    </row>
    <row r="479" spans="1:7" x14ac:dyDescent="0.25">
      <c r="A479" s="129" t="s">
        <v>25</v>
      </c>
      <c r="B479" s="33" t="str">
        <f t="shared" si="66"/>
        <v xml:space="preserve"> </v>
      </c>
      <c r="C479" s="31" t="str">
        <f>IF(A479=" "," ",VLOOKUP($A479,Entries!$A$2:$F$401,3))</f>
        <v xml:space="preserve"> </v>
      </c>
      <c r="D479" s="31" t="str">
        <f>IF(A479=" "," ",VLOOKUP($A479,Entries!$A$2:$F$401,4))</f>
        <v xml:space="preserve"> </v>
      </c>
      <c r="E479" s="31"/>
      <c r="F479" s="33"/>
      <c r="G479" s="33" t="str">
        <f>VLOOKUP($A479,Entries!$A$2:$H$401,8)</f>
        <v/>
      </c>
    </row>
    <row r="480" spans="1:7" x14ac:dyDescent="0.25">
      <c r="B480" s="128" t="s">
        <v>1086</v>
      </c>
      <c r="E480" s="31"/>
      <c r="F480" s="33"/>
      <c r="G480" s="33"/>
    </row>
    <row r="481" spans="1:7" x14ac:dyDescent="0.25">
      <c r="A481" s="129">
        <v>246</v>
      </c>
      <c r="B481" s="33">
        <f t="shared" si="66"/>
        <v>46</v>
      </c>
      <c r="C481" s="31" t="str">
        <f>IF(A481=" "," ",VLOOKUP($A481,Entries!$A$2:$F$401,3))</f>
        <v>Nell</v>
      </c>
      <c r="D481" s="31" t="str">
        <f>IF(A481=" "," ",VLOOKUP($A481,Entries!$A$2:$F$401,4))</f>
        <v>Mills</v>
      </c>
      <c r="E481" s="31" t="str">
        <f>VLOOKUP($A481,Entries!$A$2:$F$401,6)</f>
        <v>Ipswich Harriers</v>
      </c>
      <c r="F481" s="33" t="str">
        <f>VLOOKUP($A481,Entries!$A$2:$H$401,7)</f>
        <v>c</v>
      </c>
      <c r="G481" s="33" t="str">
        <f>VLOOKUP($A481,Entries!$A$2:$H$401,8)</f>
        <v>s</v>
      </c>
    </row>
    <row r="482" spans="1:7" x14ac:dyDescent="0.25">
      <c r="A482" s="129" t="s">
        <v>25</v>
      </c>
      <c r="B482" s="33" t="str">
        <f t="shared" si="66"/>
        <v xml:space="preserve"> </v>
      </c>
      <c r="C482" s="31" t="str">
        <f>IF(A482=" "," ",VLOOKUP($A482,Entries!$A$2:$F$401,3))</f>
        <v xml:space="preserve"> </v>
      </c>
      <c r="D482" s="31" t="str">
        <f>IF(A482=" "," ",VLOOKUP($A482,Entries!$A$2:$F$401,4))</f>
        <v xml:space="preserve"> </v>
      </c>
      <c r="E482" s="31"/>
      <c r="F482" s="33"/>
      <c r="G482" s="33" t="str">
        <f>VLOOKUP($A482,Entries!$A$2:$H$401,8)</f>
        <v/>
      </c>
    </row>
    <row r="483" spans="1:7" x14ac:dyDescent="0.25">
      <c r="B483" s="128" t="s">
        <v>1087</v>
      </c>
      <c r="E483" s="31"/>
      <c r="F483" s="33"/>
      <c r="G483" s="33"/>
    </row>
    <row r="484" spans="1:7" x14ac:dyDescent="0.25">
      <c r="A484" s="129">
        <v>289</v>
      </c>
      <c r="B484" s="33">
        <f t="shared" si="66"/>
        <v>89</v>
      </c>
      <c r="C484" s="31" t="str">
        <f>IF(A484=" "," ",VLOOKUP($A484,Entries!$A$2:$F$401,3))</f>
        <v>Margot</v>
      </c>
      <c r="D484" s="31" t="str">
        <f>IF(A484=" "," ",VLOOKUP($A484,Entries!$A$2:$F$401,4))</f>
        <v>Dornton-Duff</v>
      </c>
      <c r="E484" s="31" t="str">
        <f>VLOOKUP($A484,Entries!$A$2:$F$401,6)</f>
        <v>Woodbridge School</v>
      </c>
      <c r="F484" s="33" t="str">
        <f>VLOOKUP($A484,Entries!$A$2:$H$401,7)</f>
        <v>c</v>
      </c>
      <c r="G484" s="33" t="str">
        <f>VLOOKUP($A484,Entries!$A$2:$H$401,8)</f>
        <v>s</v>
      </c>
    </row>
    <row r="485" spans="1:7" x14ac:dyDescent="0.25">
      <c r="A485" s="129">
        <v>290</v>
      </c>
      <c r="B485" s="33">
        <f t="shared" si="66"/>
        <v>90</v>
      </c>
      <c r="C485" s="31" t="str">
        <f>IF(A485=" "," ",VLOOKUP($A485,Entries!$A$2:$F$401,3))</f>
        <v>Lily</v>
      </c>
      <c r="D485" s="31" t="str">
        <f>IF(A485=" "," ",VLOOKUP($A485,Entries!$A$2:$F$401,4))</f>
        <v>Fisher</v>
      </c>
      <c r="E485" s="31" t="str">
        <f>VLOOKUP($A485,Entries!$A$2:$F$401,6)</f>
        <v>Woodbridge School</v>
      </c>
      <c r="F485" s="33" t="str">
        <f>VLOOKUP($A485,Entries!$A$2:$H$401,7)</f>
        <v>c</v>
      </c>
      <c r="G485" s="33" t="str">
        <f>VLOOKUP($A485,Entries!$A$2:$H$401,8)</f>
        <v>s</v>
      </c>
    </row>
    <row r="486" spans="1:7" x14ac:dyDescent="0.25">
      <c r="B486" s="33"/>
      <c r="C486" s="31"/>
      <c r="D486" s="31"/>
      <c r="E486" s="31"/>
      <c r="F486" s="33"/>
      <c r="G486" s="33"/>
    </row>
    <row r="487" spans="1:7" x14ac:dyDescent="0.25">
      <c r="B487" s="33"/>
      <c r="C487" s="31"/>
      <c r="D487" s="31"/>
      <c r="E487" s="31"/>
      <c r="F487" s="33"/>
      <c r="G487" s="33"/>
    </row>
    <row r="488" spans="1:7" x14ac:dyDescent="0.25">
      <c r="B488" s="212">
        <v>16</v>
      </c>
      <c r="C488" s="212"/>
      <c r="D488" s="212"/>
      <c r="E488" s="212"/>
      <c r="F488" s="212"/>
      <c r="G488" s="212"/>
    </row>
    <row r="489" spans="1:7" x14ac:dyDescent="0.25">
      <c r="B489" s="128" t="s">
        <v>1088</v>
      </c>
      <c r="E489" s="31"/>
      <c r="F489" s="33"/>
      <c r="G489" s="33"/>
    </row>
    <row r="490" spans="1:7" x14ac:dyDescent="0.25">
      <c r="A490" s="129">
        <v>17</v>
      </c>
      <c r="B490" s="33">
        <f t="shared" si="66"/>
        <v>17</v>
      </c>
      <c r="C490" s="31" t="str">
        <f>IF(A490=" "," ",VLOOKUP($A490,Entries!$A$2:$F$401,3))</f>
        <v>Stanley</v>
      </c>
      <c r="D490" s="31" t="str">
        <f>IF(A490=" "," ",VLOOKUP($A490,Entries!$A$2:$F$401,4))</f>
        <v>Aldred</v>
      </c>
      <c r="E490" s="31" t="str">
        <f>VLOOKUP($A490,Entries!$A$2:$F$401,6)</f>
        <v>Framlingham Flyers</v>
      </c>
      <c r="F490" s="33" t="str">
        <f>VLOOKUP($A490,Entries!$A$2:$H$401,7)</f>
        <v>c</v>
      </c>
      <c r="G490" s="33" t="str">
        <f>VLOOKUP($A490,Entries!$A$2:$H$401,8)</f>
        <v>s</v>
      </c>
    </row>
    <row r="491" spans="1:7" x14ac:dyDescent="0.25">
      <c r="A491" s="129">
        <v>24</v>
      </c>
      <c r="B491" s="33">
        <f t="shared" si="66"/>
        <v>24</v>
      </c>
      <c r="C491" s="31" t="str">
        <f>IF(A491=" "," ",VLOOKUP($A491,Entries!$A$2:$F$401,3))</f>
        <v>Jack</v>
      </c>
      <c r="D491" s="31" t="str">
        <f>IF(A491=" "," ",VLOOKUP($A491,Entries!$A$2:$F$401,4))</f>
        <v>Seager</v>
      </c>
      <c r="E491" s="31" t="str">
        <f>VLOOKUP($A491,Entries!$A$2:$F$401,6)</f>
        <v>Saint Edmund Pacers</v>
      </c>
      <c r="F491" s="33" t="str">
        <f>VLOOKUP($A491,Entries!$A$2:$H$401,7)</f>
        <v>c</v>
      </c>
      <c r="G491" s="33" t="str">
        <f>VLOOKUP($A491,Entries!$A$2:$H$401,8)</f>
        <v>s</v>
      </c>
    </row>
    <row r="492" spans="1:7" x14ac:dyDescent="0.25">
      <c r="A492" s="129">
        <v>34</v>
      </c>
      <c r="B492" s="33">
        <f t="shared" si="66"/>
        <v>34</v>
      </c>
      <c r="C492" s="31" t="str">
        <f>IF(A492=" "," ",VLOOKUP($A492,Entries!$A$2:$F$401,3))</f>
        <v>Robert</v>
      </c>
      <c r="D492" s="31" t="str">
        <f>IF(A492=" "," ",VLOOKUP($A492,Entries!$A$2:$F$401,4))</f>
        <v>Dines</v>
      </c>
      <c r="E492" s="31" t="str">
        <f>VLOOKUP($A492,Entries!$A$2:$F$401,6)</f>
        <v>Finborough School</v>
      </c>
      <c r="F492" s="33" t="str">
        <f>VLOOKUP($A492,Entries!$A$2:$H$401,7)</f>
        <v/>
      </c>
      <c r="G492" s="33" t="str">
        <f>VLOOKUP($A492,Entries!$A$2:$H$401,8)</f>
        <v>s</v>
      </c>
    </row>
    <row r="493" spans="1:7" x14ac:dyDescent="0.25">
      <c r="A493" s="129" t="s">
        <v>25</v>
      </c>
      <c r="B493" s="33" t="str">
        <f t="shared" si="66"/>
        <v xml:space="preserve"> </v>
      </c>
      <c r="C493" s="31" t="str">
        <f>IF(A493=" "," ",VLOOKUP($A493,Entries!$A$2:$F$401,3))</f>
        <v xml:space="preserve"> </v>
      </c>
      <c r="D493" s="31" t="str">
        <f>IF(A493=" "," ",VLOOKUP($A493,Entries!$A$2:$F$401,4))</f>
        <v xml:space="preserve"> </v>
      </c>
      <c r="E493" s="31"/>
      <c r="F493" s="33"/>
      <c r="G493" s="33" t="str">
        <f>VLOOKUP($A493,Entries!$A$2:$H$401,8)</f>
        <v/>
      </c>
    </row>
    <row r="494" spans="1:7" x14ac:dyDescent="0.25">
      <c r="B494" s="128" t="s">
        <v>1089</v>
      </c>
      <c r="E494" s="31"/>
      <c r="F494" s="33"/>
      <c r="G494" s="33"/>
    </row>
    <row r="495" spans="1:7" x14ac:dyDescent="0.25">
      <c r="A495" s="129">
        <v>227</v>
      </c>
      <c r="B495" s="33">
        <f t="shared" si="66"/>
        <v>27</v>
      </c>
      <c r="C495" s="31" t="str">
        <f>IF(A495=" "," ",VLOOKUP($A495,Entries!$A$2:$F$401,3))</f>
        <v>Lucy</v>
      </c>
      <c r="D495" s="31" t="str">
        <f>IF(A495=" "," ",VLOOKUP($A495,Entries!$A$2:$F$401,4))</f>
        <v>Mansell</v>
      </c>
      <c r="E495" s="31" t="str">
        <f>VLOOKUP($A495,Entries!$A$2:$F$401,6)</f>
        <v>Waveney Valley AC</v>
      </c>
      <c r="F495" s="33"/>
      <c r="G495" s="33"/>
    </row>
    <row r="496" spans="1:7" x14ac:dyDescent="0.25">
      <c r="A496" s="129" t="s">
        <v>25</v>
      </c>
      <c r="B496" s="33" t="str">
        <f t="shared" si="66"/>
        <v xml:space="preserve"> </v>
      </c>
      <c r="C496" s="31" t="str">
        <f>IF(A496=" "," ",VLOOKUP($A496,Entries!$A$2:$F$401,3))</f>
        <v xml:space="preserve"> </v>
      </c>
      <c r="D496" s="31" t="str">
        <f>IF(A496=" "," ",VLOOKUP($A496,Entries!$A$2:$F$401,4))</f>
        <v xml:space="preserve"> </v>
      </c>
      <c r="E496" s="31"/>
      <c r="F496" s="33"/>
      <c r="G496" s="33" t="str">
        <f>VLOOKUP($A496,Entries!$A$2:$H$401,8)</f>
        <v/>
      </c>
    </row>
    <row r="497" spans="1:7" x14ac:dyDescent="0.25">
      <c r="B497" s="128" t="s">
        <v>1090</v>
      </c>
      <c r="E497" s="31"/>
      <c r="F497" s="33"/>
      <c r="G497" s="33"/>
    </row>
    <row r="498" spans="1:7" x14ac:dyDescent="0.25">
      <c r="A498" s="129">
        <v>245</v>
      </c>
      <c r="B498" s="33">
        <f t="shared" ref="B498:B561" si="67">IF(A498=" "," ",IF(A498&lt;=200,A498,A498-200))</f>
        <v>45</v>
      </c>
      <c r="C498" s="31" t="str">
        <f>IF(A498=" "," ",VLOOKUP($A498,Entries!$A$2:$F$401,3))</f>
        <v>Francesca</v>
      </c>
      <c r="D498" s="31" t="str">
        <f>IF(A498=" "," ",VLOOKUP($A498,Entries!$A$2:$F$401,4))</f>
        <v>Birch</v>
      </c>
      <c r="E498" s="31" t="str">
        <f>VLOOKUP($A498,Entries!$A$2:$F$401,6)</f>
        <v>Ipswich Harriers</v>
      </c>
      <c r="F498" s="33" t="str">
        <f>VLOOKUP($A498,Entries!$A$2:$H$401,7)</f>
        <v>c</v>
      </c>
      <c r="G498" s="33" t="str">
        <f>VLOOKUP($A498,Entries!$A$2:$H$401,8)</f>
        <v>s</v>
      </c>
    </row>
    <row r="499" spans="1:7" x14ac:dyDescent="0.25">
      <c r="A499" s="129">
        <v>264</v>
      </c>
      <c r="B499" s="33">
        <f t="shared" si="67"/>
        <v>64</v>
      </c>
      <c r="C499" s="31" t="str">
        <f>IF(A499=" "," ",VLOOKUP($A499,Entries!$A$2:$F$401,3))</f>
        <v>Hanna</v>
      </c>
      <c r="D499" s="31" t="str">
        <f>IF(A499=" "," ",VLOOKUP($A499,Entries!$A$2:$F$401,4))</f>
        <v>Edwards</v>
      </c>
      <c r="E499" s="31" t="str">
        <f>VLOOKUP($A499,Entries!$A$2:$F$401,6)</f>
        <v>Ipswich Harriers</v>
      </c>
      <c r="F499" s="33" t="str">
        <f>VLOOKUP($A499,Entries!$A$2:$H$401,7)</f>
        <v>c</v>
      </c>
      <c r="G499" s="33" t="str">
        <f>VLOOKUP($A499,Entries!$A$2:$H$401,8)</f>
        <v>s</v>
      </c>
    </row>
    <row r="500" spans="1:7" x14ac:dyDescent="0.25">
      <c r="A500" s="129">
        <v>267</v>
      </c>
      <c r="B500" s="33">
        <f t="shared" si="67"/>
        <v>67</v>
      </c>
      <c r="C500" s="31" t="str">
        <f>IF(A500=" "," ",VLOOKUP($A500,Entries!$A$2:$F$401,3))</f>
        <v>Annabel</v>
      </c>
      <c r="D500" s="31" t="str">
        <f>IF(A500=" "," ",VLOOKUP($A500,Entries!$A$2:$F$401,4))</f>
        <v>Mott</v>
      </c>
      <c r="E500" s="31" t="str">
        <f>VLOOKUP($A500,Entries!$A$2:$F$401,6)</f>
        <v>Woodbridge School</v>
      </c>
      <c r="F500" s="33" t="str">
        <f>VLOOKUP($A500,Entries!$A$2:$H$401,7)</f>
        <v>c</v>
      </c>
      <c r="G500" s="33" t="str">
        <f>VLOOKUP($A500,Entries!$A$2:$H$401,8)</f>
        <v>s</v>
      </c>
    </row>
    <row r="501" spans="1:7" x14ac:dyDescent="0.25">
      <c r="B501" s="33"/>
      <c r="C501" s="31"/>
      <c r="D501" s="31"/>
      <c r="E501" s="31"/>
      <c r="F501" s="33"/>
      <c r="G501" s="33"/>
    </row>
    <row r="502" spans="1:7" x14ac:dyDescent="0.25">
      <c r="B502" s="128" t="s">
        <v>1091</v>
      </c>
      <c r="E502" s="31"/>
      <c r="F502" s="33"/>
      <c r="G502" s="33"/>
    </row>
    <row r="503" spans="1:7" x14ac:dyDescent="0.25">
      <c r="A503" s="129">
        <v>278</v>
      </c>
      <c r="B503" s="33">
        <f t="shared" si="67"/>
        <v>78</v>
      </c>
      <c r="C503" s="31" t="str">
        <f>IF(A503=" "," ",VLOOKUP($A503,Entries!$A$2:$F$401,3))</f>
        <v>Rosie</v>
      </c>
      <c r="D503" s="31" t="str">
        <f>IF(A503=" "," ",VLOOKUP($A503,Entries!$A$2:$F$401,4))</f>
        <v>Belham</v>
      </c>
      <c r="E503" s="31" t="str">
        <f>VLOOKUP($A503,Entries!$A$2:$F$401,6)</f>
        <v>Finborough School</v>
      </c>
      <c r="F503" s="33" t="str">
        <f>VLOOKUP($A503,Entries!$A$2:$H$401,7)</f>
        <v>c</v>
      </c>
      <c r="G503" s="33" t="str">
        <f>VLOOKUP($A503,Entries!$A$2:$H$401,8)</f>
        <v>s</v>
      </c>
    </row>
    <row r="504" spans="1:7" x14ac:dyDescent="0.25">
      <c r="A504" s="129">
        <v>280</v>
      </c>
      <c r="B504" s="33">
        <f t="shared" si="67"/>
        <v>80</v>
      </c>
      <c r="C504" s="31" t="str">
        <f>IF(A504=" "," ",VLOOKUP($A504,Entries!$A$2:$F$401,3))</f>
        <v>Dasia</v>
      </c>
      <c r="D504" s="31" t="str">
        <f>IF(A504=" "," ",VLOOKUP($A504,Entries!$A$2:$F$401,4))</f>
        <v>Oladele</v>
      </c>
      <c r="E504" s="31" t="str">
        <f>VLOOKUP($A504,Entries!$A$2:$F$401,6)</f>
        <v>Thurrock Harriers</v>
      </c>
      <c r="F504" s="33"/>
      <c r="G504" s="33" t="str">
        <f>VLOOKUP($A504,Entries!$A$2:$H$401,8)</f>
        <v>s</v>
      </c>
    </row>
    <row r="505" spans="1:7" x14ac:dyDescent="0.25">
      <c r="A505" s="129">
        <v>285</v>
      </c>
      <c r="B505" s="33">
        <f t="shared" si="67"/>
        <v>85</v>
      </c>
      <c r="C505" s="31" t="str">
        <f>IF(A505=" "," ",VLOOKUP($A505,Entries!$A$2:$F$401,3))</f>
        <v>Alicia</v>
      </c>
      <c r="D505" s="31" t="str">
        <f>IF(A505=" "," ",VLOOKUP($A505,Entries!$A$2:$F$401,4))</f>
        <v>Burman</v>
      </c>
      <c r="E505" s="31" t="str">
        <f>VLOOKUP($A505,Entries!$A$2:$F$401,6)</f>
        <v>Ipswich Harriers</v>
      </c>
      <c r="F505" s="33" t="str">
        <f>VLOOKUP($A505,Entries!$A$2:$H$401,7)</f>
        <v>c</v>
      </c>
      <c r="G505" s="33" t="str">
        <f>VLOOKUP($A505,Entries!$A$2:$H$401,8)</f>
        <v>s</v>
      </c>
    </row>
    <row r="506" spans="1:7" x14ac:dyDescent="0.25">
      <c r="A506" s="129">
        <v>295</v>
      </c>
      <c r="B506" s="33">
        <f t="shared" si="67"/>
        <v>95</v>
      </c>
      <c r="C506" s="31" t="str">
        <f>IF(A506=" "," ",VLOOKUP($A506,Entries!$A$2:$F$401,3))</f>
        <v>Jess</v>
      </c>
      <c r="D506" s="31" t="str">
        <f>IF(A506=" "," ",VLOOKUP($A506,Entries!$A$2:$F$401,4))</f>
        <v>Lamprell</v>
      </c>
      <c r="E506" s="31" t="str">
        <f>VLOOKUP($A506,Entries!$A$2:$F$401,6)</f>
        <v>Ipswich School</v>
      </c>
      <c r="F506" s="33" t="str">
        <f>VLOOKUP($A506,Entries!$A$2:$H$401,7)</f>
        <v>c</v>
      </c>
      <c r="G506" s="33" t="str">
        <f>VLOOKUP($A506,Entries!$A$2:$H$401,8)</f>
        <v>s</v>
      </c>
    </row>
    <row r="507" spans="1:7" x14ac:dyDescent="0.25">
      <c r="A507" s="129" t="s">
        <v>25</v>
      </c>
      <c r="B507" s="33" t="str">
        <f t="shared" si="67"/>
        <v xml:space="preserve"> </v>
      </c>
      <c r="C507" s="31" t="str">
        <f>IF(A507=" "," ",VLOOKUP($A507,Entries!$A$2:$F$401,3))</f>
        <v xml:space="preserve"> </v>
      </c>
      <c r="D507" s="31" t="str">
        <f>IF(A507=" "," ",VLOOKUP($A507,Entries!$A$2:$F$401,4))</f>
        <v xml:space="preserve"> </v>
      </c>
      <c r="E507" s="31"/>
      <c r="F507" s="33"/>
      <c r="G507" s="33" t="str">
        <f>VLOOKUP($A507,Entries!$A$2:$H$401,8)</f>
        <v/>
      </c>
    </row>
    <row r="508" spans="1:7" x14ac:dyDescent="0.25">
      <c r="A508" s="129" t="s">
        <v>25</v>
      </c>
      <c r="B508" s="128" t="s">
        <v>1092</v>
      </c>
      <c r="E508" s="31"/>
      <c r="F508" s="33"/>
      <c r="G508" s="33" t="str">
        <f>VLOOKUP($A508,Entries!$A$2:$H$401,8)</f>
        <v/>
      </c>
    </row>
    <row r="509" spans="1:7" x14ac:dyDescent="0.25">
      <c r="A509" s="129">
        <v>202</v>
      </c>
      <c r="B509" s="33">
        <f t="shared" si="67"/>
        <v>2</v>
      </c>
      <c r="C509" s="31" t="str">
        <f>IF(A509=" "," ",VLOOKUP($A509,Entries!$A$2:$F$401,3))</f>
        <v>Charlotte</v>
      </c>
      <c r="D509" s="31" t="str">
        <f>IF(A509=" "," ",VLOOKUP($A509,Entries!$A$2:$F$401,4))</f>
        <v>Graham</v>
      </c>
      <c r="E509" s="31" t="str">
        <f>VLOOKUP($A509,Entries!$A$2:$F$401,6)</f>
        <v>Chelmsford AC</v>
      </c>
      <c r="F509" s="33" t="str">
        <f>VLOOKUP($A509,Entries!$A$2:$H$401,7)</f>
        <v>c</v>
      </c>
      <c r="G509" s="33" t="str">
        <f>VLOOKUP($A509,Entries!$A$2:$H$401,8)</f>
        <v/>
      </c>
    </row>
    <row r="510" spans="1:7" x14ac:dyDescent="0.25">
      <c r="A510" s="129" t="s">
        <v>25</v>
      </c>
      <c r="B510" s="33" t="str">
        <f t="shared" si="67"/>
        <v xml:space="preserve"> </v>
      </c>
      <c r="C510" s="31" t="str">
        <f>IF(A510=" "," ",VLOOKUP($A510,Entries!$A$2:$F$401,3))</f>
        <v xml:space="preserve"> </v>
      </c>
      <c r="D510" s="31" t="str">
        <f>IF(A510=" "," ",VLOOKUP($A510,Entries!$A$2:$F$401,4))</f>
        <v xml:space="preserve"> </v>
      </c>
      <c r="E510" s="31"/>
      <c r="F510" s="33"/>
      <c r="G510" s="33" t="str">
        <f>VLOOKUP($A510,Entries!$A$2:$H$401,8)</f>
        <v/>
      </c>
    </row>
    <row r="511" spans="1:7" x14ac:dyDescent="0.25">
      <c r="A511" s="129" t="s">
        <v>25</v>
      </c>
      <c r="B511" s="128" t="s">
        <v>1099</v>
      </c>
      <c r="E511" s="31"/>
      <c r="F511" s="33"/>
      <c r="G511" s="33" t="str">
        <f>VLOOKUP($A511,Entries!$A$2:$H$401,8)</f>
        <v/>
      </c>
    </row>
    <row r="512" spans="1:7" x14ac:dyDescent="0.25">
      <c r="A512" s="129">
        <v>68</v>
      </c>
      <c r="B512" s="33">
        <f t="shared" si="67"/>
        <v>68</v>
      </c>
      <c r="C512" s="31" t="str">
        <f>IF(A512=" "," ",VLOOKUP($A512,Entries!$A$2:$F$401,3))</f>
        <v>Lester</v>
      </c>
      <c r="D512" s="31" t="str">
        <f>IF(A512=" "," ",VLOOKUP($A512,Entries!$A$2:$F$401,4))</f>
        <v>Palmer</v>
      </c>
      <c r="E512" s="31" t="str">
        <f>VLOOKUP($A512,Entries!$A$2:$F$401,6)</f>
        <v>Ipswich Harriers</v>
      </c>
      <c r="F512" s="33" t="str">
        <f>VLOOKUP($A512,Entries!$A$2:$H$401,7)</f>
        <v>c</v>
      </c>
      <c r="G512" s="33" t="str">
        <f>VLOOKUP($A512,Entries!$A$2:$H$401,8)</f>
        <v>s</v>
      </c>
    </row>
    <row r="513" spans="1:7" x14ac:dyDescent="0.25">
      <c r="A513" s="129">
        <v>72</v>
      </c>
      <c r="B513" s="33">
        <f t="shared" si="67"/>
        <v>72</v>
      </c>
      <c r="C513" s="31" t="str">
        <f>IF(A513=" "," ",VLOOKUP($A513,Entries!$A$2:$F$401,3))</f>
        <v>Kambili</v>
      </c>
      <c r="D513" s="31" t="str">
        <f>IF(A513=" "," ",VLOOKUP($A513,Entries!$A$2:$F$401,4))</f>
        <v>Adigwe</v>
      </c>
      <c r="E513" s="31" t="str">
        <f>VLOOKUP($A513,Entries!$A$2:$F$401,6)</f>
        <v>Ipswich Harriers</v>
      </c>
      <c r="F513" s="33" t="str">
        <f>VLOOKUP($A513,Entries!$A$2:$H$401,7)</f>
        <v>c</v>
      </c>
      <c r="G513" s="33" t="str">
        <f>VLOOKUP($A513,Entries!$A$2:$H$401,8)</f>
        <v>s</v>
      </c>
    </row>
    <row r="514" spans="1:7" x14ac:dyDescent="0.25">
      <c r="A514" s="129">
        <v>84</v>
      </c>
      <c r="B514" s="33">
        <f t="shared" si="67"/>
        <v>84</v>
      </c>
      <c r="C514" s="31" t="str">
        <f>IF(A514=" "," ",VLOOKUP($A514,Entries!$A$2:$F$401,3))</f>
        <v>Ethan</v>
      </c>
      <c r="D514" s="31" t="str">
        <f>IF(A514=" "," ",VLOOKUP($A514,Entries!$A$2:$F$401,4))</f>
        <v>Fennell</v>
      </c>
      <c r="E514" s="31" t="str">
        <f>VLOOKUP($A514,Entries!$A$2:$F$401,6)</f>
        <v>Royal Hospital School</v>
      </c>
      <c r="F514" s="33" t="str">
        <f>VLOOKUP($A514,Entries!$A$2:$H$401,7)</f>
        <v>c</v>
      </c>
      <c r="G514" s="33" t="str">
        <f>VLOOKUP($A514,Entries!$A$2:$H$401,8)</f>
        <v>s</v>
      </c>
    </row>
    <row r="515" spans="1:7" x14ac:dyDescent="0.25">
      <c r="A515" s="129" t="s">
        <v>25</v>
      </c>
      <c r="B515" s="33" t="str">
        <f t="shared" si="67"/>
        <v xml:space="preserve"> </v>
      </c>
      <c r="C515" s="31" t="str">
        <f>IF(A515=" "," ",VLOOKUP($A515,Entries!$A$2:$F$401,3))</f>
        <v xml:space="preserve"> </v>
      </c>
      <c r="D515" s="31" t="str">
        <f>IF(A515=" "," ",VLOOKUP($A515,Entries!$A$2:$F$401,4))</f>
        <v xml:space="preserve"> </v>
      </c>
      <c r="E515" s="31"/>
      <c r="F515" s="33"/>
      <c r="G515" s="33" t="str">
        <f>VLOOKUP($A515,Entries!$A$2:$H$401,8)</f>
        <v/>
      </c>
    </row>
    <row r="516" spans="1:7" x14ac:dyDescent="0.25">
      <c r="A516" s="129" t="s">
        <v>25</v>
      </c>
      <c r="B516" s="128" t="s">
        <v>1100</v>
      </c>
      <c r="E516" s="31"/>
      <c r="F516" s="33" t="s">
        <v>25</v>
      </c>
      <c r="G516" s="33" t="str">
        <f>VLOOKUP($A516,Entries!$A$2:$H$401,8)</f>
        <v/>
      </c>
    </row>
    <row r="517" spans="1:7" x14ac:dyDescent="0.25">
      <c r="A517" s="129">
        <v>39</v>
      </c>
      <c r="B517" s="33">
        <f t="shared" si="67"/>
        <v>39</v>
      </c>
      <c r="C517" s="31" t="str">
        <f>IF(A517=" "," ",VLOOKUP($A517,Entries!$A$2:$F$401,3))</f>
        <v>Benjamin</v>
      </c>
      <c r="D517" s="31" t="str">
        <f>IF(A517=" "," ",VLOOKUP($A517,Entries!$A$2:$F$401,4))</f>
        <v>Ryder</v>
      </c>
      <c r="E517" s="31" t="str">
        <f>VLOOKUP($A517,Entries!$A$2:$F$401,6)</f>
        <v>Chelmsford AC</v>
      </c>
      <c r="F517" s="33" t="str">
        <f>VLOOKUP($A517,Entries!$A$2:$H$401,7)</f>
        <v>c</v>
      </c>
      <c r="G517" s="33" t="str">
        <f>VLOOKUP($A517,Entries!$A$2:$H$401,8)</f>
        <v/>
      </c>
    </row>
    <row r="518" spans="1:7" x14ac:dyDescent="0.25">
      <c r="A518" s="129">
        <v>43</v>
      </c>
      <c r="B518" s="33">
        <f t="shared" si="67"/>
        <v>43</v>
      </c>
      <c r="C518" s="31" t="str">
        <f>IF(A518=" "," ",VLOOKUP($A518,Entries!$A$2:$F$401,3))</f>
        <v>Elliot</v>
      </c>
      <c r="D518" s="31" t="str">
        <f>IF(A518=" "," ",VLOOKUP($A518,Entries!$A$2:$F$401,4))</f>
        <v>Hobson</v>
      </c>
      <c r="E518" s="31" t="str">
        <f>VLOOKUP($A518,Entries!$A$2:$F$401,6)</f>
        <v>Ipswich Jaffa RC</v>
      </c>
      <c r="F518" s="33" t="str">
        <f>VLOOKUP($A518,Entries!$A$2:$H$401,7)</f>
        <v>c</v>
      </c>
      <c r="G518" s="33" t="str">
        <f>VLOOKUP($A518,Entries!$A$2:$H$401,8)</f>
        <v/>
      </c>
    </row>
    <row r="519" spans="1:7" x14ac:dyDescent="0.25">
      <c r="A519" s="129">
        <v>50</v>
      </c>
      <c r="B519" s="33">
        <f t="shared" si="67"/>
        <v>50</v>
      </c>
      <c r="C519" s="31" t="str">
        <f>IF(A519=" "," ",VLOOKUP($A519,Entries!$A$2:$F$401,3))</f>
        <v>Alfie</v>
      </c>
      <c r="D519" s="31" t="str">
        <f>IF(A519=" "," ",VLOOKUP($A519,Entries!$A$2:$F$401,4))</f>
        <v>Kelly</v>
      </c>
      <c r="E519" s="31" t="str">
        <f>VLOOKUP($A519,Entries!$A$2:$F$401,6)</f>
        <v>Ipswich Jaffa RC</v>
      </c>
      <c r="F519" s="33" t="str">
        <f>VLOOKUP($A519,Entries!$A$2:$H$401,7)</f>
        <v>c</v>
      </c>
      <c r="G519" s="33" t="str">
        <f>VLOOKUP($A519,Entries!$A$2:$H$401,8)</f>
        <v>s</v>
      </c>
    </row>
    <row r="520" spans="1:7" x14ac:dyDescent="0.25">
      <c r="A520" s="129">
        <v>51</v>
      </c>
      <c r="B520" s="33">
        <f t="shared" si="67"/>
        <v>51</v>
      </c>
      <c r="C520" s="31" t="str">
        <f>IF(A520=" "," ",VLOOKUP($A520,Entries!$A$2:$F$401,3))</f>
        <v>Oliver</v>
      </c>
      <c r="D520" s="31" t="str">
        <f>IF(A520=" "," ",VLOOKUP($A520,Entries!$A$2:$F$401,4))</f>
        <v>Gale</v>
      </c>
      <c r="E520" s="31" t="str">
        <f>VLOOKUP($A520,Entries!$A$2:$F$401,6)</f>
        <v>Finborough School</v>
      </c>
      <c r="F520" s="33" t="str">
        <f>VLOOKUP($A520,Entries!$A$2:$H$401,7)</f>
        <v>c</v>
      </c>
      <c r="G520" s="33" t="str">
        <f>VLOOKUP($A520,Entries!$A$2:$H$401,8)</f>
        <v>s</v>
      </c>
    </row>
    <row r="521" spans="1:7" x14ac:dyDescent="0.25">
      <c r="A521" s="129">
        <v>54</v>
      </c>
      <c r="B521" s="33">
        <f t="shared" si="67"/>
        <v>54</v>
      </c>
      <c r="C521" s="31" t="str">
        <f>IF(A521=" "," ",VLOOKUP($A521,Entries!$A$2:$F$401,3))</f>
        <v>Zane</v>
      </c>
      <c r="D521" s="31" t="str">
        <f>IF(A521=" "," ",VLOOKUP($A521,Entries!$A$2:$F$401,4))</f>
        <v>Landell</v>
      </c>
      <c r="E521" s="31" t="str">
        <f>VLOOKUP($A521,Entries!$A$2:$F$401,6)</f>
        <v>Royal Hospital School</v>
      </c>
      <c r="F521" s="33" t="str">
        <f>VLOOKUP($A521,Entries!$A$2:$H$401,7)</f>
        <v>c</v>
      </c>
      <c r="G521" s="33" t="str">
        <f>VLOOKUP($A521,Entries!$A$2:$H$401,8)</f>
        <v>s</v>
      </c>
    </row>
    <row r="522" spans="1:7" x14ac:dyDescent="0.25">
      <c r="A522" s="129">
        <v>57</v>
      </c>
      <c r="B522" s="33">
        <f t="shared" si="67"/>
        <v>57</v>
      </c>
      <c r="C522" s="31" t="str">
        <f>IF(A522=" "," ",VLOOKUP($A522,Entries!$A$2:$F$401,3))</f>
        <v>Adam</v>
      </c>
      <c r="D522" s="31" t="str">
        <f>IF(A522=" "," ",VLOOKUP($A522,Entries!$A$2:$F$401,4))</f>
        <v>Tomlin</v>
      </c>
      <c r="E522" s="31" t="str">
        <f>VLOOKUP($A522,Entries!$A$2:$F$401,6)</f>
        <v>Farlingaye High School</v>
      </c>
      <c r="F522" s="33" t="str">
        <f>VLOOKUP($A522,Entries!$A$2:$H$401,7)</f>
        <v>c</v>
      </c>
      <c r="G522" s="33" t="str">
        <f>VLOOKUP($A522,Entries!$A$2:$H$401,8)</f>
        <v>s</v>
      </c>
    </row>
    <row r="523" spans="1:7" x14ac:dyDescent="0.25">
      <c r="A523" s="129" t="s">
        <v>398</v>
      </c>
      <c r="B523" s="33"/>
      <c r="C523" s="31"/>
      <c r="D523" s="31"/>
      <c r="E523" s="31"/>
      <c r="F523" s="33"/>
      <c r="G523" s="33" t="str">
        <f>VLOOKUP($A523,Entries!$A$2:$H$401,8)</f>
        <v/>
      </c>
    </row>
    <row r="524" spans="1:7" x14ac:dyDescent="0.25">
      <c r="B524" s="128" t="s">
        <v>1093</v>
      </c>
      <c r="E524" s="31"/>
      <c r="F524" s="33"/>
      <c r="G524" s="33"/>
    </row>
    <row r="525" spans="1:7" x14ac:dyDescent="0.25">
      <c r="A525" s="129">
        <v>210</v>
      </c>
      <c r="B525" s="33">
        <f t="shared" si="67"/>
        <v>10</v>
      </c>
      <c r="C525" s="31" t="str">
        <f>IF(A525=" "," ",VLOOKUP($A525,Entries!$A$2:$F$401,3))</f>
        <v>Freya</v>
      </c>
      <c r="D525" s="31" t="str">
        <f>IF(A525=" "," ",VLOOKUP($A525,Entries!$A$2:$F$401,4))</f>
        <v>Stocking</v>
      </c>
      <c r="E525" s="31" t="str">
        <f>VLOOKUP($A525,Entries!$A$2:$F$401,6)</f>
        <v>Waveney Valley AC</v>
      </c>
      <c r="F525" s="33" t="str">
        <f>VLOOKUP($A525,Entries!$A$2:$H$401,7)</f>
        <v>c</v>
      </c>
      <c r="G525" s="33" t="str">
        <f>VLOOKUP($A525,Entries!$A$2:$H$401,8)</f>
        <v/>
      </c>
    </row>
    <row r="526" spans="1:7" x14ac:dyDescent="0.25">
      <c r="A526" s="129" t="s">
        <v>25</v>
      </c>
      <c r="B526" s="33" t="str">
        <f t="shared" si="67"/>
        <v xml:space="preserve"> </v>
      </c>
      <c r="C526" s="31" t="str">
        <f>IF(A526=" "," ",VLOOKUP($A526,Entries!$A$2:$F$401,3))</f>
        <v xml:space="preserve"> </v>
      </c>
      <c r="D526" s="31" t="str">
        <f>IF(A526=" "," ",VLOOKUP($A526,Entries!$A$2:$F$401,4))</f>
        <v xml:space="preserve"> </v>
      </c>
      <c r="E526" s="31"/>
      <c r="F526" s="33"/>
      <c r="G526" s="33" t="str">
        <f>VLOOKUP($A526,Entries!$A$2:$H$401,8)</f>
        <v/>
      </c>
    </row>
    <row r="527" spans="1:7" x14ac:dyDescent="0.25">
      <c r="A527" s="129" t="s">
        <v>25</v>
      </c>
      <c r="B527" s="128" t="s">
        <v>1094</v>
      </c>
      <c r="E527" s="31"/>
      <c r="F527" s="33"/>
      <c r="G527" s="33" t="str">
        <f>VLOOKUP($A527,Entries!$A$2:$H$401,8)</f>
        <v/>
      </c>
    </row>
    <row r="528" spans="1:7" x14ac:dyDescent="0.25">
      <c r="A528" s="129">
        <v>254</v>
      </c>
      <c r="B528" s="33">
        <f t="shared" si="67"/>
        <v>54</v>
      </c>
      <c r="C528" s="31" t="str">
        <f>IF(A528=" "," ",VLOOKUP($A528,Entries!$A$2:$F$401,3))</f>
        <v>Lola</v>
      </c>
      <c r="D528" s="31" t="str">
        <f>IF(A528=" "," ",VLOOKUP($A528,Entries!$A$2:$F$401,4))</f>
        <v>Hill</v>
      </c>
      <c r="E528" s="31" t="str">
        <f>VLOOKUP($A528,Entries!$A$2:$F$401,6)</f>
        <v>Woodbridge School</v>
      </c>
      <c r="F528" s="33" t="str">
        <f>VLOOKUP($A528,Entries!$A$2:$H$401,7)</f>
        <v>c</v>
      </c>
      <c r="G528" s="33" t="str">
        <f>VLOOKUP($A528,Entries!$A$2:$H$401,8)</f>
        <v>s</v>
      </c>
    </row>
    <row r="529" spans="1:7" x14ac:dyDescent="0.25">
      <c r="A529" s="129">
        <v>267</v>
      </c>
      <c r="B529" s="33">
        <f t="shared" si="67"/>
        <v>67</v>
      </c>
      <c r="C529" s="31" t="str">
        <f>IF(A529=" "," ",VLOOKUP($A529,Entries!$A$2:$F$401,3))</f>
        <v>Annabel</v>
      </c>
      <c r="D529" s="31" t="str">
        <f>IF(A529=" "," ",VLOOKUP($A529,Entries!$A$2:$F$401,4))</f>
        <v>Mott</v>
      </c>
      <c r="E529" s="31" t="str">
        <f>VLOOKUP($A529,Entries!$A$2:$F$401,6)</f>
        <v>Woodbridge School</v>
      </c>
      <c r="F529" s="33" t="str">
        <f>VLOOKUP($A529,Entries!$A$2:$H$401,7)</f>
        <v>c</v>
      </c>
      <c r="G529" s="33" t="str">
        <f>VLOOKUP($A529,Entries!$A$2:$H$401,8)</f>
        <v>s</v>
      </c>
    </row>
    <row r="530" spans="1:7" x14ac:dyDescent="0.25">
      <c r="A530" s="129" t="s">
        <v>25</v>
      </c>
      <c r="B530" s="33" t="str">
        <f t="shared" si="67"/>
        <v xml:space="preserve"> </v>
      </c>
      <c r="C530" s="31" t="str">
        <f>IF(A530=" "," ",VLOOKUP($A530,Entries!$A$2:$F$401,3))</f>
        <v xml:space="preserve"> </v>
      </c>
      <c r="D530" s="31" t="str">
        <f>IF(A530=" "," ",VLOOKUP($A530,Entries!$A$2:$F$401,4))</f>
        <v xml:space="preserve"> </v>
      </c>
      <c r="E530" s="31"/>
      <c r="F530" s="33"/>
      <c r="G530" s="33" t="str">
        <f>VLOOKUP($A530,Entries!$A$2:$H$401,8)</f>
        <v/>
      </c>
    </row>
    <row r="531" spans="1:7" x14ac:dyDescent="0.25">
      <c r="A531" s="129" t="s">
        <v>25</v>
      </c>
      <c r="B531" s="128" t="s">
        <v>1095</v>
      </c>
      <c r="E531" s="31"/>
      <c r="F531" s="33"/>
      <c r="G531" s="33"/>
    </row>
    <row r="532" spans="1:7" x14ac:dyDescent="0.25">
      <c r="A532" s="129">
        <v>278</v>
      </c>
      <c r="B532" s="33">
        <f t="shared" si="67"/>
        <v>78</v>
      </c>
      <c r="C532" s="31" t="str">
        <f>IF(A532=" "," ",VLOOKUP($A532,Entries!$A$2:$F$401,3))</f>
        <v>Rosie</v>
      </c>
      <c r="D532" s="31" t="str">
        <f>IF(A532=" "," ",VLOOKUP($A532,Entries!$A$2:$F$401,4))</f>
        <v>Belham</v>
      </c>
      <c r="E532" s="31" t="str">
        <f>VLOOKUP($A532,Entries!$A$2:$F$401,6)</f>
        <v>Finborough School</v>
      </c>
      <c r="F532" s="33" t="str">
        <f>VLOOKUP($A532,Entries!$A$2:$H$401,7)</f>
        <v>c</v>
      </c>
      <c r="G532" s="33" t="str">
        <f>VLOOKUP($A532,Entries!$A$2:$H$401,8)</f>
        <v>s</v>
      </c>
    </row>
    <row r="533" spans="1:7" x14ac:dyDescent="0.25">
      <c r="A533" s="129">
        <v>280</v>
      </c>
      <c r="B533" s="33">
        <f t="shared" si="67"/>
        <v>80</v>
      </c>
      <c r="C533" s="31" t="str">
        <f>IF(A533=" "," ",VLOOKUP($A533,Entries!$A$2:$F$401,3))</f>
        <v>Dasia</v>
      </c>
      <c r="D533" s="31" t="str">
        <f>IF(A533=" "," ",VLOOKUP($A533,Entries!$A$2:$F$401,4))</f>
        <v>Oladele</v>
      </c>
      <c r="E533" s="31" t="str">
        <f>VLOOKUP($A533,Entries!$A$2:$F$401,6)</f>
        <v>Thurrock Harriers</v>
      </c>
      <c r="F533" s="33"/>
      <c r="G533" s="33" t="str">
        <f>VLOOKUP($A533,Entries!$A$2:$H$401,8)</f>
        <v>s</v>
      </c>
    </row>
    <row r="534" spans="1:7" x14ac:dyDescent="0.25">
      <c r="A534" s="129">
        <v>295</v>
      </c>
      <c r="B534" s="33">
        <f t="shared" si="67"/>
        <v>95</v>
      </c>
      <c r="C534" s="31" t="str">
        <f>IF(A534=" "," ",VLOOKUP($A534,Entries!$A$2:$F$401,3))</f>
        <v>Jess</v>
      </c>
      <c r="D534" s="31" t="str">
        <f>IF(A534=" "," ",VLOOKUP($A534,Entries!$A$2:$F$401,4))</f>
        <v>Lamprell</v>
      </c>
      <c r="E534" s="31" t="str">
        <f>VLOOKUP($A534,Entries!$A$2:$F$401,6)</f>
        <v>Ipswich School</v>
      </c>
      <c r="F534" s="33" t="str">
        <f>VLOOKUP($A534,Entries!$A$2:$H$401,7)</f>
        <v>c</v>
      </c>
      <c r="G534" s="33" t="str">
        <f>VLOOKUP($A534,Entries!$A$2:$H$401,8)</f>
        <v>s</v>
      </c>
    </row>
    <row r="535" spans="1:7" x14ac:dyDescent="0.25">
      <c r="A535" s="129" t="s">
        <v>25</v>
      </c>
      <c r="B535" s="33" t="str">
        <f t="shared" si="67"/>
        <v xml:space="preserve"> </v>
      </c>
      <c r="C535" s="31" t="str">
        <f>IF(A535=" "," ",VLOOKUP($A535,Entries!$A$2:$F$401,3))</f>
        <v xml:space="preserve"> </v>
      </c>
      <c r="D535" s="31" t="str">
        <f>IF(A535=" "," ",VLOOKUP($A535,Entries!$A$2:$F$401,4))</f>
        <v xml:space="preserve"> </v>
      </c>
      <c r="E535" s="31"/>
      <c r="F535" s="33"/>
      <c r="G535" s="33"/>
    </row>
    <row r="536" spans="1:7" x14ac:dyDescent="0.25">
      <c r="A536" s="129" t="s">
        <v>25</v>
      </c>
      <c r="B536" s="128" t="s">
        <v>1096</v>
      </c>
      <c r="E536" s="31"/>
      <c r="F536" s="33"/>
      <c r="G536" s="33" t="str">
        <f>VLOOKUP($A536,Entries!$A$2:$H$401,8)</f>
        <v/>
      </c>
    </row>
    <row r="537" spans="1:7" x14ac:dyDescent="0.25">
      <c r="A537" s="129">
        <v>307</v>
      </c>
      <c r="B537" s="33">
        <f t="shared" si="67"/>
        <v>107</v>
      </c>
      <c r="C537" s="31" t="str">
        <f>IF(A537=" "," ",VLOOKUP($A537,Entries!$A$2:$F$401,3))</f>
        <v>Agatha</v>
      </c>
      <c r="D537" s="31" t="str">
        <f>IF(A537=" "," ",VLOOKUP($A537,Entries!$A$2:$F$401,4))</f>
        <v>Gouldby</v>
      </c>
      <c r="E537" s="31" t="str">
        <f>VLOOKUP($A537,Entries!$A$2:$F$401,6)</f>
        <v>Waveney Valley AC</v>
      </c>
      <c r="F537" s="33" t="str">
        <f>VLOOKUP($A537,Entries!$A$2:$H$401,7)</f>
        <v>c</v>
      </c>
      <c r="G537" s="33" t="str">
        <f>VLOOKUP($A537,Entries!$A$2:$H$401,8)</f>
        <v>s</v>
      </c>
    </row>
    <row r="538" spans="1:7" x14ac:dyDescent="0.25">
      <c r="A538" s="129">
        <v>313</v>
      </c>
      <c r="B538" s="33">
        <f t="shared" si="67"/>
        <v>113</v>
      </c>
      <c r="C538" s="31" t="str">
        <f>IF(A538=" "," ",VLOOKUP($A538,Entries!$A$2:$F$401,3))</f>
        <v>Daniella</v>
      </c>
      <c r="D538" s="31" t="str">
        <f>IF(A538=" "," ",VLOOKUP($A538,Entries!$A$2:$F$401,4))</f>
        <v xml:space="preserve">Oladele </v>
      </c>
      <c r="E538" s="31" t="str">
        <f>VLOOKUP($A538,Entries!$A$2:$F$401,6)</f>
        <v>Thurrock Harriers</v>
      </c>
      <c r="F538" s="33" t="str">
        <f>VLOOKUP($A538,Entries!$A$2:$H$401,7)</f>
        <v>c</v>
      </c>
      <c r="G538" s="33" t="str">
        <f>VLOOKUP($A538,Entries!$A$2:$H$401,8)</f>
        <v>s</v>
      </c>
    </row>
    <row r="539" spans="1:7" x14ac:dyDescent="0.25">
      <c r="A539" s="129" t="s">
        <v>25</v>
      </c>
      <c r="B539" s="33" t="str">
        <f t="shared" si="67"/>
        <v xml:space="preserve"> </v>
      </c>
      <c r="C539" s="31" t="str">
        <f>IF(A539=" "," ",VLOOKUP($A539,Entries!$A$2:$F$401,3))</f>
        <v xml:space="preserve"> </v>
      </c>
      <c r="D539" s="31" t="str">
        <f>IF(A539=" "," ",VLOOKUP($A539,Entries!$A$2:$F$401,4))</f>
        <v xml:space="preserve"> </v>
      </c>
      <c r="E539" s="31"/>
      <c r="F539" s="33"/>
      <c r="G539" s="33" t="str">
        <f>VLOOKUP($A539,Entries!$A$2:$H$401,8)</f>
        <v/>
      </c>
    </row>
    <row r="540" spans="1:7" x14ac:dyDescent="0.25">
      <c r="B540" s="128" t="s">
        <v>1097</v>
      </c>
      <c r="E540" s="31"/>
      <c r="F540" s="33"/>
      <c r="G540" s="33"/>
    </row>
    <row r="541" spans="1:7" x14ac:dyDescent="0.25">
      <c r="A541" s="129">
        <v>202</v>
      </c>
      <c r="B541" s="33">
        <f t="shared" si="67"/>
        <v>2</v>
      </c>
      <c r="C541" s="31" t="str">
        <f>IF(A541=" "," ",VLOOKUP($A541,Entries!$A$2:$F$401,3))</f>
        <v>Charlotte</v>
      </c>
      <c r="D541" s="31" t="str">
        <f>IF(A541=" "," ",VLOOKUP($A541,Entries!$A$2:$F$401,4))</f>
        <v>Graham</v>
      </c>
      <c r="E541" s="31" t="str">
        <f>VLOOKUP($A541,Entries!$A$2:$F$401,6)</f>
        <v>Chelmsford AC</v>
      </c>
      <c r="F541" s="33" t="str">
        <f>VLOOKUP($A541,Entries!$A$2:$H$401,7)</f>
        <v>c</v>
      </c>
      <c r="G541" s="33" t="str">
        <f>VLOOKUP($A541,Entries!$A$2:$H$401,8)</f>
        <v/>
      </c>
    </row>
    <row r="542" spans="1:7" x14ac:dyDescent="0.25">
      <c r="A542" s="129" t="s">
        <v>25</v>
      </c>
      <c r="B542" s="33" t="str">
        <f t="shared" si="67"/>
        <v xml:space="preserve"> </v>
      </c>
      <c r="C542" s="31" t="str">
        <f>IF(A542=" "," ",VLOOKUP($A542,Entries!$A$2:$F$401,3))</f>
        <v xml:space="preserve"> </v>
      </c>
      <c r="D542" s="31" t="str">
        <f>IF(A542=" "," ",VLOOKUP($A542,Entries!$A$2:$F$401,4))</f>
        <v xml:space="preserve"> </v>
      </c>
      <c r="E542" s="31"/>
      <c r="F542" s="33"/>
      <c r="G542" s="33"/>
    </row>
    <row r="543" spans="1:7" x14ac:dyDescent="0.25">
      <c r="B543" s="128" t="s">
        <v>1098</v>
      </c>
      <c r="E543" s="31"/>
      <c r="F543" s="33"/>
      <c r="G543" s="33"/>
    </row>
    <row r="544" spans="1:7" x14ac:dyDescent="0.25">
      <c r="A544" s="129">
        <v>18</v>
      </c>
      <c r="B544" s="33">
        <f t="shared" si="67"/>
        <v>18</v>
      </c>
      <c r="C544" s="31" t="str">
        <f>IF(A544=" "," ",VLOOKUP($A544,Entries!$A$2:$F$401,3))</f>
        <v>Luke</v>
      </c>
      <c r="D544" s="31" t="str">
        <f>IF(A544=" "," ",VLOOKUP($A544,Entries!$A$2:$F$401,4))</f>
        <v>Birch</v>
      </c>
      <c r="E544" s="31" t="str">
        <f>VLOOKUP($A544,Entries!$A$2:$F$401,6)</f>
        <v>Ipswich Harriers</v>
      </c>
      <c r="F544" s="33" t="str">
        <f>VLOOKUP($A544,Entries!$A$2:$H$401,7)</f>
        <v>c</v>
      </c>
      <c r="G544" s="33" t="str">
        <f>VLOOKUP($A544,Entries!$A$2:$H$401,8)</f>
        <v>s</v>
      </c>
    </row>
    <row r="545" spans="1:7" x14ac:dyDescent="0.25">
      <c r="B545" s="128" t="s">
        <v>1101</v>
      </c>
      <c r="E545" s="31"/>
      <c r="F545" s="33"/>
      <c r="G545" s="33"/>
    </row>
    <row r="546" spans="1:7" x14ac:dyDescent="0.25">
      <c r="A546" s="129">
        <v>36</v>
      </c>
      <c r="B546" s="33">
        <f t="shared" si="67"/>
        <v>36</v>
      </c>
      <c r="C546" s="31" t="str">
        <f>IF(A546=" "," ",VLOOKUP($A546,Entries!$A$2:$F$401,3))</f>
        <v>Kyerese</v>
      </c>
      <c r="D546" s="31" t="str">
        <f>IF(A546=" "," ",VLOOKUP($A546,Entries!$A$2:$F$401,4))</f>
        <v>McDonnell</v>
      </c>
      <c r="E546" s="31" t="str">
        <f>VLOOKUP($A546,Entries!$A$2:$F$401,6)</f>
        <v>Ipswich Harriers</v>
      </c>
      <c r="F546" s="33" t="str">
        <f>VLOOKUP($A546,Entries!$A$2:$H$401,7)</f>
        <v>c</v>
      </c>
      <c r="G546" s="33" t="str">
        <f>VLOOKUP($A546,Entries!$A$2:$H$401,8)</f>
        <v>s</v>
      </c>
    </row>
    <row r="547" spans="1:7" x14ac:dyDescent="0.25">
      <c r="A547" s="129">
        <v>42</v>
      </c>
      <c r="B547" s="33">
        <f t="shared" si="67"/>
        <v>42</v>
      </c>
      <c r="C547" s="31" t="str">
        <f>IF(A547=" "," ",VLOOKUP($A547,Entries!$A$2:$F$401,3))</f>
        <v>Miles</v>
      </c>
      <c r="D547" s="31" t="str">
        <f>IF(A547=" "," ",VLOOKUP($A547,Entries!$A$2:$F$401,4))</f>
        <v>Lugo-Hankins</v>
      </c>
      <c r="E547" s="31" t="str">
        <f>VLOOKUP($A547,Entries!$A$2:$F$401,6)</f>
        <v>Ipswich Harriers</v>
      </c>
      <c r="F547" s="33" t="str">
        <f>VLOOKUP($A547,Entries!$A$2:$H$401,7)</f>
        <v>c</v>
      </c>
      <c r="G547" s="33" t="str">
        <f>VLOOKUP($A547,Entries!$A$2:$H$401,8)</f>
        <v>s</v>
      </c>
    </row>
    <row r="548" spans="1:7" x14ac:dyDescent="0.25">
      <c r="A548" s="129">
        <v>46</v>
      </c>
      <c r="B548" s="33">
        <f t="shared" si="67"/>
        <v>46</v>
      </c>
      <c r="C548" s="31" t="str">
        <f>IF(A548=" "," ",VLOOKUP($A548,Entries!$A$2:$F$401,3))</f>
        <v>Deante</v>
      </c>
      <c r="D548" s="31" t="str">
        <f>IF(A548=" "," ",VLOOKUP($A548,Entries!$A$2:$F$401,4))</f>
        <v>Mavimbela</v>
      </c>
      <c r="E548" s="31" t="str">
        <f>VLOOKUP($A548,Entries!$A$2:$F$401,6)</f>
        <v>Ipswich Harriers</v>
      </c>
      <c r="F548" s="33" t="str">
        <f>VLOOKUP($A548,Entries!$A$2:$H$401,7)</f>
        <v>c</v>
      </c>
      <c r="G548" s="33" t="str">
        <f>VLOOKUP($A548,Entries!$A$2:$H$401,8)</f>
        <v>s</v>
      </c>
    </row>
    <row r="549" spans="1:7" x14ac:dyDescent="0.25">
      <c r="A549" s="129" t="s">
        <v>25</v>
      </c>
      <c r="B549" s="212">
        <v>17</v>
      </c>
      <c r="C549" s="212"/>
      <c r="D549" s="212"/>
      <c r="E549" s="212"/>
      <c r="F549" s="212"/>
      <c r="G549" s="212"/>
    </row>
    <row r="550" spans="1:7" x14ac:dyDescent="0.25">
      <c r="B550" s="128" t="s">
        <v>1102</v>
      </c>
      <c r="E550" s="31"/>
      <c r="F550" s="33"/>
      <c r="G550" s="33"/>
    </row>
    <row r="551" spans="1:7" x14ac:dyDescent="0.25">
      <c r="A551" s="129">
        <v>60</v>
      </c>
      <c r="B551" s="33">
        <f t="shared" si="67"/>
        <v>60</v>
      </c>
      <c r="C551" s="31" t="str">
        <f>IF(A551=" "," ",VLOOKUP($A551,Entries!$A$2:$F$401,3))</f>
        <v>Oscar</v>
      </c>
      <c r="D551" s="31" t="str">
        <f>IF(A551=" "," ",VLOOKUP($A551,Entries!$A$2:$F$401,4))</f>
        <v>Jerman</v>
      </c>
      <c r="E551" s="31" t="str">
        <f>VLOOKUP($A551,Entries!$A$2:$F$401,6)</f>
        <v>City Of Norwich AC</v>
      </c>
      <c r="F551" s="33" t="str">
        <f>VLOOKUP($A551,Entries!$A$2:$H$401,7)</f>
        <v>c</v>
      </c>
      <c r="G551" s="33" t="str">
        <f>VLOOKUP($A551,Entries!$A$2:$H$401,8)</f>
        <v>s</v>
      </c>
    </row>
    <row r="552" spans="1:7" x14ac:dyDescent="0.25">
      <c r="A552" s="129">
        <v>64</v>
      </c>
      <c r="B552" s="33">
        <f t="shared" si="67"/>
        <v>64</v>
      </c>
      <c r="C552" s="31" t="str">
        <f>IF(A552=" "," ",VLOOKUP($A552,Entries!$A$2:$F$401,3))</f>
        <v>Alfie</v>
      </c>
      <c r="D552" s="31" t="str">
        <f>IF(A552=" "," ",VLOOKUP($A552,Entries!$A$2:$F$401,4))</f>
        <v>Girling</v>
      </c>
      <c r="E552" s="31" t="str">
        <f>VLOOKUP($A552,Entries!$A$2:$F$401,6)</f>
        <v>Waveney Valley AC</v>
      </c>
      <c r="F552" s="33" t="str">
        <f>VLOOKUP($A552,Entries!$A$2:$H$401,7)</f>
        <v>c</v>
      </c>
      <c r="G552" s="33" t="str">
        <f>VLOOKUP($A552,Entries!$A$2:$H$401,8)</f>
        <v/>
      </c>
    </row>
    <row r="553" spans="1:7" x14ac:dyDescent="0.25">
      <c r="A553" s="129">
        <v>71</v>
      </c>
      <c r="B553" s="33">
        <f t="shared" si="67"/>
        <v>71</v>
      </c>
      <c r="C553" s="31" t="str">
        <f>IF(A553=" "," ",VLOOKUP($A553,Entries!$A$2:$F$401,3))</f>
        <v>James</v>
      </c>
      <c r="D553" s="31" t="str">
        <f>IF(A553=" "," ",VLOOKUP($A553,Entries!$A$2:$F$401,4))</f>
        <v>Campbell</v>
      </c>
      <c r="E553" s="31" t="str">
        <f>VLOOKUP($A553,Entries!$A$2:$F$401,6)</f>
        <v>Ipswich Harriers</v>
      </c>
      <c r="F553" s="33" t="str">
        <f>VLOOKUP($A553,Entries!$A$2:$H$401,7)</f>
        <v>c</v>
      </c>
      <c r="G553" s="33" t="str">
        <f>VLOOKUP($A553,Entries!$A$2:$H$401,8)</f>
        <v>s</v>
      </c>
    </row>
    <row r="554" spans="1:7" x14ac:dyDescent="0.25">
      <c r="A554" s="129">
        <v>88</v>
      </c>
      <c r="B554" s="33">
        <f t="shared" si="67"/>
        <v>88</v>
      </c>
      <c r="C554" s="31" t="str">
        <f>IF(A554=" "," ",VLOOKUP($A554,Entries!$A$2:$F$401,3))</f>
        <v>Huw</v>
      </c>
      <c r="D554" s="31" t="str">
        <f>IF(A554=" "," ",VLOOKUP($A554,Entries!$A$2:$F$401,4))</f>
        <v>Beaumont</v>
      </c>
      <c r="E554" s="31" t="str">
        <f>VLOOKUP($A554,Entries!$A$2:$F$401,6)</f>
        <v>Woodbridge School</v>
      </c>
      <c r="F554" s="33" t="str">
        <f>VLOOKUP($A554,Entries!$A$2:$H$401,7)</f>
        <v>c</v>
      </c>
      <c r="G554" s="33" t="str">
        <f>VLOOKUP($A554,Entries!$A$2:$H$401,8)</f>
        <v>s</v>
      </c>
    </row>
    <row r="555" spans="1:7" x14ac:dyDescent="0.25">
      <c r="A555" s="129" t="s">
        <v>25</v>
      </c>
      <c r="B555" s="33" t="str">
        <f t="shared" si="67"/>
        <v xml:space="preserve"> </v>
      </c>
      <c r="C555" s="31" t="str">
        <f>IF(A555=" "," ",VLOOKUP($A555,Entries!$A$2:$F$401,3))</f>
        <v xml:space="preserve"> </v>
      </c>
      <c r="D555" s="31" t="str">
        <f>IF(A555=" "," ",VLOOKUP($A555,Entries!$A$2:$F$401,4))</f>
        <v xml:space="preserve"> </v>
      </c>
      <c r="E555" s="31"/>
      <c r="F555" s="33"/>
      <c r="G555" s="33" t="str">
        <f>VLOOKUP($A555,Entries!$A$2:$H$401,8)</f>
        <v/>
      </c>
    </row>
    <row r="556" spans="1:7" x14ac:dyDescent="0.25">
      <c r="B556" s="128" t="s">
        <v>1103</v>
      </c>
      <c r="E556" s="31"/>
      <c r="F556" s="33"/>
      <c r="G556" s="33"/>
    </row>
    <row r="557" spans="1:7" x14ac:dyDescent="0.25">
      <c r="A557" s="129">
        <v>95</v>
      </c>
      <c r="B557" s="33">
        <f t="shared" si="67"/>
        <v>95</v>
      </c>
      <c r="C557" s="31" t="str">
        <f>IF(A557=" "," ",VLOOKUP($A557,Entries!$A$2:$F$401,3))</f>
        <v>Alastair</v>
      </c>
      <c r="D557" s="31" t="str">
        <f>IF(A557=" "," ",VLOOKUP($A557,Entries!$A$2:$F$401,4))</f>
        <v>Brown</v>
      </c>
      <c r="E557" s="31" t="str">
        <f>VLOOKUP($A557,Entries!$A$2:$F$401,6)</f>
        <v>Chelmsford AC</v>
      </c>
      <c r="F557" s="33" t="str">
        <f>VLOOKUP($A557,Entries!$A$2:$H$401,7)</f>
        <v>c</v>
      </c>
      <c r="G557" s="33" t="str">
        <f>VLOOKUP($A557,Entries!$A$2:$H$401,8)</f>
        <v>s</v>
      </c>
    </row>
    <row r="558" spans="1:7" x14ac:dyDescent="0.25">
      <c r="A558" s="129" t="s">
        <v>25</v>
      </c>
      <c r="B558" s="33" t="str">
        <f t="shared" si="67"/>
        <v xml:space="preserve"> </v>
      </c>
      <c r="C558" s="31" t="str">
        <f>IF(A558=" "," ",VLOOKUP($A558,Entries!$A$2:$F$401,3))</f>
        <v xml:space="preserve"> </v>
      </c>
      <c r="D558" s="31" t="str">
        <f>IF(A558=" "," ",VLOOKUP($A558,Entries!$A$2:$F$401,4))</f>
        <v xml:space="preserve"> </v>
      </c>
      <c r="E558" s="31"/>
      <c r="F558" s="33"/>
      <c r="G558" s="33" t="str">
        <f>VLOOKUP($A558,Entries!$A$2:$H$401,8)</f>
        <v/>
      </c>
    </row>
    <row r="559" spans="1:7" x14ac:dyDescent="0.25">
      <c r="B559" s="128" t="s">
        <v>1104</v>
      </c>
      <c r="E559" s="31"/>
      <c r="F559" s="33"/>
      <c r="G559" s="33"/>
    </row>
    <row r="560" spans="1:7" x14ac:dyDescent="0.25">
      <c r="A560" s="129">
        <v>3</v>
      </c>
      <c r="B560" s="33">
        <f t="shared" si="67"/>
        <v>3</v>
      </c>
      <c r="C560" s="31" t="str">
        <f>IF(A560=" "," ",VLOOKUP($A560,Entries!$A$2:$F$401,3))</f>
        <v>Oliver</v>
      </c>
      <c r="D560" s="31" t="str">
        <f>IF(A560=" "," ",VLOOKUP($A560,Entries!$A$2:$F$401,4))</f>
        <v>Graham</v>
      </c>
      <c r="E560" s="31" t="str">
        <f>VLOOKUP($A560,Entries!$A$2:$F$401,6)</f>
        <v>Chelmsford AC</v>
      </c>
      <c r="F560" s="33" t="str">
        <f>VLOOKUP($A560,Entries!$A$2:$H$401,7)</f>
        <v>c</v>
      </c>
      <c r="G560" s="33" t="str">
        <f>VLOOKUP($A560,Entries!$A$2:$H$401,8)</f>
        <v/>
      </c>
    </row>
    <row r="561" spans="1:7" x14ac:dyDescent="0.25">
      <c r="A561" s="129">
        <v>6</v>
      </c>
      <c r="B561" s="33">
        <f t="shared" si="67"/>
        <v>6</v>
      </c>
      <c r="C561" s="31" t="str">
        <f>IF(A561=" "," ",VLOOKUP($A561,Entries!$A$2:$F$401,3))</f>
        <v>Christopher</v>
      </c>
      <c r="D561" s="31" t="str">
        <f>IF(A561=" "," ",VLOOKUP($A561,Entries!$A$2:$F$401,4))</f>
        <v>Kent</v>
      </c>
      <c r="E561" s="31" t="str">
        <f>VLOOKUP($A561,Entries!$A$2:$F$401,6)</f>
        <v>West Suffolk AC</v>
      </c>
      <c r="F561" s="33" t="str">
        <f>VLOOKUP($A561,Entries!$A$2:$H$401,7)</f>
        <v>c</v>
      </c>
      <c r="G561" s="33" t="str">
        <f>VLOOKUP($A561,Entries!$A$2:$H$401,8)</f>
        <v/>
      </c>
    </row>
    <row r="562" spans="1:7" x14ac:dyDescent="0.25">
      <c r="A562" s="129">
        <v>7</v>
      </c>
      <c r="B562" s="33">
        <f t="shared" ref="B562:B563" si="68">IF(A562=" "," ",IF(A562&lt;=200,A562,A562-200))</f>
        <v>7</v>
      </c>
      <c r="C562" s="31" t="str">
        <f>IF(A562=" "," ",VLOOKUP($A562,Entries!$A$2:$F$401,3))</f>
        <v>David</v>
      </c>
      <c r="D562" s="31" t="str">
        <f>IF(A562=" "," ",VLOOKUP($A562,Entries!$A$2:$F$401,4))</f>
        <v>Bush</v>
      </c>
      <c r="E562" s="31" t="str">
        <f>VLOOKUP($A562,Entries!$A$2:$F$401,6)</f>
        <v>Peterborough &amp; Nene Valley AC</v>
      </c>
      <c r="F562" s="33" t="str">
        <f>VLOOKUP($A562,Entries!$A$2:$H$401,7)</f>
        <v>c</v>
      </c>
      <c r="G562" s="33" t="str">
        <f>VLOOKUP($A562,Entries!$A$2:$H$401,8)</f>
        <v/>
      </c>
    </row>
    <row r="563" spans="1:7" x14ac:dyDescent="0.25">
      <c r="A563" s="129" t="s">
        <v>25</v>
      </c>
      <c r="B563" s="33" t="str">
        <f t="shared" si="68"/>
        <v xml:space="preserve"> </v>
      </c>
      <c r="C563" s="31" t="str">
        <f>IF(A563=" "," ",VLOOKUP($A563,Entries!$A$2:$F$401,3))</f>
        <v xml:space="preserve"> </v>
      </c>
      <c r="D563" s="31" t="str">
        <f>IF(A563=" "," ",VLOOKUP($A563,Entries!$A$2:$F$401,4))</f>
        <v xml:space="preserve"> </v>
      </c>
      <c r="E563" s="31"/>
      <c r="F563" s="33"/>
      <c r="G563" s="33" t="str">
        <f>VLOOKUP($A563,Entries!$A$2:$H$401,8)</f>
        <v/>
      </c>
    </row>
    <row r="564" spans="1:7" x14ac:dyDescent="0.25">
      <c r="B564" s="128" t="s">
        <v>1168</v>
      </c>
      <c r="E564" s="31"/>
      <c r="F564" s="33"/>
      <c r="G564" s="33"/>
    </row>
    <row r="565" spans="1:7" x14ac:dyDescent="0.25">
      <c r="A565" s="129">
        <v>10</v>
      </c>
      <c r="B565" s="33">
        <f t="shared" ref="B565:B588" si="69">IF(A565=" "," ",IF(A565&lt;=200,A565,A565-200))</f>
        <v>10</v>
      </c>
      <c r="C565" s="31" t="str">
        <f>IF(A565=" "," ",VLOOKUP($A565,Entries!$A$2:$F$401,3))</f>
        <v>Aiden</v>
      </c>
      <c r="D565" s="31" t="str">
        <f>IF(A565=" "," ",VLOOKUP($A565,Entries!$A$2:$F$401,4))</f>
        <v>Thompson</v>
      </c>
      <c r="E565" s="31" t="str">
        <f>VLOOKUP($A565,Entries!$A$2:$F$401,6)</f>
        <v>Waveney Valley AC</v>
      </c>
      <c r="F565" s="33" t="str">
        <f>VLOOKUP($A565,Entries!$A$2:$H$401,7)</f>
        <v>c</v>
      </c>
      <c r="G565" s="33" t="str">
        <f>VLOOKUP($A565,Entries!$A$2:$H$401,8)</f>
        <v>s</v>
      </c>
    </row>
    <row r="566" spans="1:7" x14ac:dyDescent="0.25">
      <c r="A566" s="129">
        <v>11</v>
      </c>
      <c r="B566" s="33">
        <f t="shared" si="69"/>
        <v>11</v>
      </c>
      <c r="C566" s="31" t="str">
        <f>IF(A566=" "," ",VLOOKUP($A566,Entries!$A$2:$F$401,3))</f>
        <v>Thomas</v>
      </c>
      <c r="D566" s="31" t="str">
        <f>IF(A566=" "," ",VLOOKUP($A566,Entries!$A$2:$F$401,4))</f>
        <v>Freeman</v>
      </c>
      <c r="E566" s="31" t="str">
        <f>VLOOKUP($A566,Entries!$A$2:$F$401,6)</f>
        <v>Ipswich Harriers</v>
      </c>
      <c r="F566" s="33" t="str">
        <f>VLOOKUP($A566,Entries!$A$2:$H$401,7)</f>
        <v>c</v>
      </c>
      <c r="G566" s="33" t="str">
        <f>VLOOKUP($A566,Entries!$A$2:$H$401,8)</f>
        <v>s</v>
      </c>
    </row>
    <row r="567" spans="1:7" x14ac:dyDescent="0.25">
      <c r="A567" s="129">
        <v>12</v>
      </c>
      <c r="B567" s="33">
        <f t="shared" si="69"/>
        <v>12</v>
      </c>
      <c r="C567" s="31" t="str">
        <f>IF(A567=" "," ",VLOOKUP($A567,Entries!$A$2:$F$401,3))</f>
        <v>Arthur</v>
      </c>
      <c r="D567" s="31" t="str">
        <f>IF(A567=" "," ",VLOOKUP($A567,Entries!$A$2:$F$401,4))</f>
        <v>Robinson</v>
      </c>
      <c r="E567" s="31" t="str">
        <f>VLOOKUP($A567,Entries!$A$2:$F$401,6)</f>
        <v>Thetford AC</v>
      </c>
      <c r="F567" s="33" t="str">
        <f>VLOOKUP($A567,Entries!$A$2:$H$401,7)</f>
        <v>c</v>
      </c>
      <c r="G567" s="33" t="str">
        <f>VLOOKUP($A567,Entries!$A$2:$H$401,8)</f>
        <v/>
      </c>
    </row>
    <row r="568" spans="1:7" x14ac:dyDescent="0.25">
      <c r="A568" s="129">
        <v>25</v>
      </c>
      <c r="B568" s="33">
        <f t="shared" si="69"/>
        <v>25</v>
      </c>
      <c r="C568" s="31" t="str">
        <f>IF(A568=" "," ",VLOOKUP($A568,Entries!$A$2:$F$401,3))</f>
        <v>Bobbie</v>
      </c>
      <c r="D568" s="31" t="str">
        <f>IF(A568=" "," ",VLOOKUP($A568,Entries!$A$2:$F$401,4))</f>
        <v>Seager</v>
      </c>
      <c r="E568" s="31" t="str">
        <f>VLOOKUP($A568,Entries!$A$2:$F$401,6)</f>
        <v>Saint Edmund Pacers</v>
      </c>
      <c r="F568" s="33" t="str">
        <f>VLOOKUP($A568,Entries!$A$2:$H$401,7)</f>
        <v>c</v>
      </c>
      <c r="G568" s="33" t="str">
        <f>VLOOKUP($A568,Entries!$A$2:$H$401,8)</f>
        <v>s</v>
      </c>
    </row>
    <row r="569" spans="1:7" x14ac:dyDescent="0.25">
      <c r="A569" s="129">
        <v>29</v>
      </c>
      <c r="B569" s="33">
        <f t="shared" si="69"/>
        <v>29</v>
      </c>
      <c r="C569" s="31" t="str">
        <f>IF(A569=" "," ",VLOOKUP($A569,Entries!$A$2:$F$401,3))</f>
        <v>Percy</v>
      </c>
      <c r="D569" s="31" t="str">
        <f>IF(A569=" "," ",VLOOKUP($A569,Entries!$A$2:$F$401,4))</f>
        <v>Strachan</v>
      </c>
      <c r="E569" s="31" t="str">
        <f>VLOOKUP($A569,Entries!$A$2:$F$401,6)</f>
        <v>Framlingham College</v>
      </c>
      <c r="F569" s="33" t="str">
        <f>VLOOKUP($A569,Entries!$A$2:$H$401,7)</f>
        <v>c</v>
      </c>
      <c r="G569" s="33" t="str">
        <f>VLOOKUP($A569,Entries!$A$2:$H$401,8)</f>
        <v>s</v>
      </c>
    </row>
    <row r="570" spans="1:7" x14ac:dyDescent="0.25">
      <c r="A570" s="129" t="s">
        <v>25</v>
      </c>
      <c r="B570" s="33" t="str">
        <f t="shared" si="69"/>
        <v xml:space="preserve"> </v>
      </c>
      <c r="C570" s="31" t="str">
        <f>IF(A570=" "," ",VLOOKUP($A570,Entries!$A$2:$F$401,3))</f>
        <v xml:space="preserve"> </v>
      </c>
      <c r="D570" s="31" t="str">
        <f>IF(A570=" "," ",VLOOKUP($A570,Entries!$A$2:$F$401,4))</f>
        <v xml:space="preserve"> </v>
      </c>
      <c r="E570" s="31"/>
      <c r="F570" s="33"/>
      <c r="G570" s="33" t="str">
        <f>VLOOKUP($A570,Entries!$A$2:$H$401,8)</f>
        <v/>
      </c>
    </row>
    <row r="571" spans="1:7" x14ac:dyDescent="0.25">
      <c r="B571" s="128" t="s">
        <v>1169</v>
      </c>
      <c r="C571" s="31"/>
      <c r="D571" s="31"/>
      <c r="E571" s="31"/>
      <c r="F571" s="33"/>
      <c r="G571" s="33"/>
    </row>
    <row r="572" spans="1:7" x14ac:dyDescent="0.25">
      <c r="A572" s="129">
        <v>224</v>
      </c>
      <c r="B572" s="33">
        <f t="shared" si="69"/>
        <v>24</v>
      </c>
      <c r="C572" s="31" t="str">
        <f>IF(A572=" "," ",VLOOKUP($A572,Entries!$A$2:$F$401,3))</f>
        <v>Annabella</v>
      </c>
      <c r="D572" s="31" t="str">
        <f>IF(A572=" "," ",VLOOKUP($A572,Entries!$A$2:$F$401,4))</f>
        <v>Johnson</v>
      </c>
      <c r="E572" s="31" t="str">
        <f>VLOOKUP($A572,Entries!$A$2:$F$401,6)</f>
        <v>Woodbridge Shufflers RC</v>
      </c>
      <c r="F572" s="33" t="str">
        <f>VLOOKUP($A572,Entries!$A$2:$H$401,7)</f>
        <v>c</v>
      </c>
      <c r="G572" s="33" t="str">
        <f>VLOOKUP($A572,Entries!$A$2:$H$401,8)</f>
        <v>s</v>
      </c>
    </row>
    <row r="573" spans="1:7" x14ac:dyDescent="0.25">
      <c r="A573" s="129" t="s">
        <v>25</v>
      </c>
      <c r="B573" s="33" t="str">
        <f t="shared" si="69"/>
        <v xml:space="preserve"> </v>
      </c>
      <c r="C573" s="31" t="str">
        <f>IF(A573=" "," ",VLOOKUP($A573,Entries!$A$2:$F$401,3))</f>
        <v xml:space="preserve"> </v>
      </c>
      <c r="D573" s="31" t="str">
        <f>IF(A573=" "," ",VLOOKUP($A573,Entries!$A$2:$F$401,4))</f>
        <v xml:space="preserve"> </v>
      </c>
      <c r="E573" s="31"/>
      <c r="F573" s="33"/>
      <c r="G573" s="33" t="str">
        <f>VLOOKUP($A573,Entries!$A$2:$H$401,8)</f>
        <v/>
      </c>
    </row>
    <row r="574" spans="1:7" x14ac:dyDescent="0.25">
      <c r="B574" s="128" t="s">
        <v>1170</v>
      </c>
      <c r="C574" s="31"/>
      <c r="D574" s="31"/>
      <c r="E574" s="31"/>
      <c r="F574" s="33"/>
      <c r="G574" s="33"/>
    </row>
    <row r="575" spans="1:7" x14ac:dyDescent="0.25">
      <c r="A575" s="129">
        <v>261</v>
      </c>
      <c r="B575" s="33">
        <f t="shared" si="69"/>
        <v>61</v>
      </c>
      <c r="C575" s="31" t="str">
        <f>IF(A575=" "," ",VLOOKUP($A575,Entries!$A$2:$F$401,3))</f>
        <v>Eirann</v>
      </c>
      <c r="D575" s="31" t="str">
        <f>IF(A575=" "," ",VLOOKUP($A575,Entries!$A$2:$F$401,4))</f>
        <v>Cheale</v>
      </c>
      <c r="E575" s="31" t="str">
        <f>VLOOKUP($A575,Entries!$A$2:$F$401,6)</f>
        <v>Woodbridge School</v>
      </c>
      <c r="F575" s="33" t="str">
        <f>VLOOKUP($A575,Entries!$A$2:$H$401,7)</f>
        <v>c</v>
      </c>
      <c r="G575" s="33" t="str">
        <f>VLOOKUP($A575,Entries!$A$2:$H$401,8)</f>
        <v>s</v>
      </c>
    </row>
    <row r="576" spans="1:7" x14ac:dyDescent="0.25">
      <c r="A576" s="129">
        <v>264</v>
      </c>
      <c r="B576" s="33">
        <f t="shared" si="69"/>
        <v>64</v>
      </c>
      <c r="C576" s="31" t="str">
        <f>IF(A576=" "," ",VLOOKUP($A576,Entries!$A$2:$F$401,3))</f>
        <v>Hanna</v>
      </c>
      <c r="D576" s="31" t="str">
        <f>IF(A576=" "," ",VLOOKUP($A576,Entries!$A$2:$F$401,4))</f>
        <v>Edwards</v>
      </c>
      <c r="E576" s="31" t="str">
        <f>VLOOKUP($A576,Entries!$A$2:$F$401,6)</f>
        <v>Ipswich Harriers</v>
      </c>
      <c r="F576" s="33" t="str">
        <f>VLOOKUP($A576,Entries!$A$2:$H$401,7)</f>
        <v>c</v>
      </c>
      <c r="G576" s="33" t="str">
        <f>VLOOKUP($A576,Entries!$A$2:$H$401,8)</f>
        <v>s</v>
      </c>
    </row>
    <row r="577" spans="1:7" x14ac:dyDescent="0.25">
      <c r="A577" s="129" t="s">
        <v>25</v>
      </c>
      <c r="B577" s="33" t="str">
        <f t="shared" si="69"/>
        <v xml:space="preserve"> </v>
      </c>
      <c r="C577" s="31" t="str">
        <f>IF(A577=" "," ",VLOOKUP($A577,Entries!$A$2:$F$401,3))</f>
        <v xml:space="preserve"> </v>
      </c>
      <c r="D577" s="31" t="str">
        <f>IF(A577=" "," ",VLOOKUP($A577,Entries!$A$2:$F$401,4))</f>
        <v xml:space="preserve"> </v>
      </c>
      <c r="E577" s="31"/>
      <c r="F577" s="33"/>
      <c r="G577" s="33" t="str">
        <f>VLOOKUP($A577,Entries!$A$2:$H$401,8)</f>
        <v/>
      </c>
    </row>
    <row r="578" spans="1:7" x14ac:dyDescent="0.25">
      <c r="B578" s="128" t="s">
        <v>1171</v>
      </c>
      <c r="C578" s="31"/>
      <c r="D578" s="31"/>
      <c r="E578" s="31"/>
      <c r="F578" s="33"/>
      <c r="G578" s="33"/>
    </row>
    <row r="579" spans="1:7" x14ac:dyDescent="0.25">
      <c r="A579" s="129">
        <v>299</v>
      </c>
      <c r="B579" s="33">
        <f t="shared" si="69"/>
        <v>99</v>
      </c>
      <c r="C579" s="31" t="str">
        <f>IF(A579=" "," ",VLOOKUP($A579,Entries!$A$2:$F$401,3))</f>
        <v>Olivia</v>
      </c>
      <c r="D579" s="31" t="str">
        <f>IF(A579=" "," ",VLOOKUP($A579,Entries!$A$2:$F$401,4))</f>
        <v>Hyndman</v>
      </c>
      <c r="E579" s="31" t="str">
        <f>VLOOKUP($A579,Entries!$A$2:$F$401,6)</f>
        <v>West Suffolk AC</v>
      </c>
      <c r="F579" s="33" t="str">
        <f>VLOOKUP($A579,Entries!$A$2:$H$401,7)</f>
        <v>c</v>
      </c>
      <c r="G579" s="33" t="str">
        <f>VLOOKUP($A579,Entries!$A$2:$H$401,8)</f>
        <v>s</v>
      </c>
    </row>
    <row r="580" spans="1:7" x14ac:dyDescent="0.25">
      <c r="A580" s="129" t="s">
        <v>25</v>
      </c>
      <c r="B580" s="33" t="str">
        <f t="shared" si="69"/>
        <v xml:space="preserve"> </v>
      </c>
      <c r="C580" s="31" t="str">
        <f>IF(A580=" "," ",VLOOKUP($A580,Entries!$A$2:$F$401,3))</f>
        <v xml:space="preserve"> </v>
      </c>
      <c r="D580" s="31" t="str">
        <f>IF(A580=" "," ",VLOOKUP($A580,Entries!$A$2:$F$401,4))</f>
        <v xml:space="preserve"> </v>
      </c>
      <c r="E580" s="31"/>
      <c r="F580" s="33"/>
      <c r="G580" s="33" t="str">
        <f>VLOOKUP($A580,Entries!$A$2:$H$401,8)</f>
        <v/>
      </c>
    </row>
    <row r="581" spans="1:7" x14ac:dyDescent="0.25">
      <c r="B581" s="128" t="s">
        <v>1172</v>
      </c>
      <c r="C581" s="31"/>
      <c r="D581" s="31"/>
      <c r="E581" s="31"/>
      <c r="F581" s="33"/>
      <c r="G581" s="33"/>
    </row>
    <row r="582" spans="1:7" x14ac:dyDescent="0.25">
      <c r="A582" s="129">
        <v>78</v>
      </c>
      <c r="B582" s="33">
        <f t="shared" si="69"/>
        <v>78</v>
      </c>
      <c r="C582" s="31" t="str">
        <f>IF(A582=" "," ",VLOOKUP($A582,Entries!$A$2:$F$401,3))</f>
        <v>Nurein</v>
      </c>
      <c r="D582" s="31" t="str">
        <f>IF(A582=" "," ",VLOOKUP($A582,Entries!$A$2:$F$401,4))</f>
        <v>Adams</v>
      </c>
      <c r="E582" s="31" t="str">
        <f>VLOOKUP($A582,Entries!$A$2:$F$401,6)</f>
        <v>Ipswich Harriers</v>
      </c>
      <c r="F582" s="33" t="str">
        <f>VLOOKUP($A582,Entries!$A$2:$H$401,7)</f>
        <v>c</v>
      </c>
      <c r="G582" s="33" t="str">
        <f>VLOOKUP($A582,Entries!$A$2:$H$401,8)</f>
        <v>s</v>
      </c>
    </row>
    <row r="583" spans="1:7" x14ac:dyDescent="0.25">
      <c r="A583" s="129" t="s">
        <v>25</v>
      </c>
      <c r="B583" s="33" t="str">
        <f t="shared" si="69"/>
        <v xml:space="preserve"> </v>
      </c>
      <c r="C583" s="31" t="str">
        <f>IF(A583=" "," ",VLOOKUP($A583,Entries!$A$2:$F$401,3))</f>
        <v xml:space="preserve"> </v>
      </c>
      <c r="D583" s="31" t="str">
        <f>IF(A583=" "," ",VLOOKUP($A583,Entries!$A$2:$F$401,4))</f>
        <v xml:space="preserve"> </v>
      </c>
      <c r="E583" s="31"/>
      <c r="F583" s="33"/>
      <c r="G583" s="33" t="str">
        <f>VLOOKUP($A583,Entries!$A$2:$H$401,8)</f>
        <v/>
      </c>
    </row>
    <row r="584" spans="1:7" x14ac:dyDescent="0.25">
      <c r="B584" s="128" t="s">
        <v>1195</v>
      </c>
      <c r="C584" s="31"/>
      <c r="D584" s="31"/>
      <c r="E584" s="31"/>
      <c r="F584" s="33"/>
      <c r="G584" s="33"/>
    </row>
    <row r="585" spans="1:7" x14ac:dyDescent="0.25">
      <c r="A585" s="129">
        <v>54</v>
      </c>
      <c r="B585" s="33">
        <f t="shared" si="69"/>
        <v>54</v>
      </c>
      <c r="C585" s="31" t="str">
        <f>IF(A585=" "," ",VLOOKUP($A585,Entries!$A$2:$F$401,3))</f>
        <v>Zane</v>
      </c>
      <c r="D585" s="31" t="str">
        <f>IF(A585=" "," ",VLOOKUP($A585,Entries!$A$2:$F$401,4))</f>
        <v>Landell</v>
      </c>
      <c r="E585" s="31" t="str">
        <f>VLOOKUP($A585,Entries!$A$2:$F$401,6)</f>
        <v>Royal Hospital School</v>
      </c>
      <c r="F585" s="33" t="str">
        <f>VLOOKUP($A585,Entries!$A$2:$H$401,7)</f>
        <v>c</v>
      </c>
      <c r="G585" s="33" t="str">
        <f>VLOOKUP($A585,Entries!$A$2:$H$401,8)</f>
        <v>s</v>
      </c>
    </row>
    <row r="586" spans="1:7" x14ac:dyDescent="0.25">
      <c r="A586" s="129" t="s">
        <v>25</v>
      </c>
      <c r="B586" s="33" t="str">
        <f t="shared" si="69"/>
        <v xml:space="preserve"> </v>
      </c>
      <c r="C586" s="31" t="str">
        <f>IF(A586=" "," ",VLOOKUP($A586,Entries!$A$2:$F$401,3))</f>
        <v xml:space="preserve"> </v>
      </c>
      <c r="D586" s="31" t="str">
        <f>IF(A586=" "," ",VLOOKUP($A586,Entries!$A$2:$F$401,4))</f>
        <v xml:space="preserve"> </v>
      </c>
      <c r="E586" s="31"/>
      <c r="F586" s="33"/>
      <c r="G586" s="33" t="str">
        <f>VLOOKUP($A586,Entries!$A$2:$H$401,8)</f>
        <v/>
      </c>
    </row>
    <row r="587" spans="1:7" x14ac:dyDescent="0.25">
      <c r="B587" s="128" t="s">
        <v>1173</v>
      </c>
      <c r="C587" s="31"/>
      <c r="D587" s="31"/>
      <c r="E587" s="31"/>
      <c r="F587" s="33"/>
      <c r="G587" s="33"/>
    </row>
    <row r="588" spans="1:7" x14ac:dyDescent="0.25">
      <c r="A588" s="129">
        <v>15</v>
      </c>
      <c r="B588" s="33">
        <f t="shared" si="69"/>
        <v>15</v>
      </c>
      <c r="C588" s="31" t="str">
        <f>IF(A588=" "," ",VLOOKUP($A588,Entries!$A$2:$F$401,3))</f>
        <v>Charles</v>
      </c>
      <c r="D588" s="31" t="str">
        <f>IF(A588=" "," ",VLOOKUP($A588,Entries!$A$2:$F$401,4))</f>
        <v>Parry</v>
      </c>
      <c r="E588" s="31" t="str">
        <f>VLOOKUP($A588,Entries!$A$2:$F$401,6)</f>
        <v xml:space="preserve">Framlingham College </v>
      </c>
      <c r="F588" s="33" t="str">
        <f>VLOOKUP($A588,Entries!$A$2:$H$401,7)</f>
        <v>c</v>
      </c>
      <c r="G588" s="33" t="str">
        <f>VLOOKUP($A588,Entries!$A$2:$H$401,8)</f>
        <v>s</v>
      </c>
    </row>
    <row r="589" spans="1:7" x14ac:dyDescent="0.25">
      <c r="A589" s="129">
        <v>19</v>
      </c>
      <c r="B589" s="33">
        <f t="shared" ref="B589:B607" si="70">IF(A589=" "," ",IF(A589&lt;=200,A589,A589-200))</f>
        <v>19</v>
      </c>
      <c r="C589" s="31" t="str">
        <f>IF(A589=" "," ",VLOOKUP($A589,Entries!$A$2:$F$401,3))</f>
        <v>Joe</v>
      </c>
      <c r="D589" s="31" t="str">
        <f>IF(A589=" "," ",VLOOKUP($A589,Entries!$A$2:$F$401,4))</f>
        <v>Armes</v>
      </c>
      <c r="E589" s="31" t="str">
        <f>VLOOKUP($A589,Entries!$A$2:$F$401,6)</f>
        <v>Waveney Valley AC</v>
      </c>
      <c r="F589" s="33" t="str">
        <f>VLOOKUP($A589,Entries!$A$2:$H$401,7)</f>
        <v>c</v>
      </c>
      <c r="G589" s="33" t="str">
        <f>VLOOKUP($A589,Entries!$A$2:$H$401,8)</f>
        <v/>
      </c>
    </row>
    <row r="590" spans="1:7" x14ac:dyDescent="0.25">
      <c r="A590" s="129">
        <v>31</v>
      </c>
      <c r="B590" s="33">
        <f t="shared" ref="B590:B591" si="71">IF(A590=" "," ",IF(A590&lt;=200,A590,A590-200))</f>
        <v>31</v>
      </c>
      <c r="C590" s="31" t="str">
        <f>IF(A590=" "," ",VLOOKUP($A590,Entries!$A$2:$F$401,3))</f>
        <v>Luke</v>
      </c>
      <c r="D590" s="31" t="str">
        <f>IF(A590=" "," ",VLOOKUP($A590,Entries!$A$2:$F$401,4))</f>
        <v>Oldroyde</v>
      </c>
      <c r="E590" s="31" t="str">
        <f>VLOOKUP($A590,Entries!$A$2:$F$401,6)</f>
        <v>Finborough School</v>
      </c>
      <c r="F590" s="33" t="str">
        <f>VLOOKUP($A590,Entries!$A$2:$H$401,7)</f>
        <v>c</v>
      </c>
      <c r="G590" s="33" t="str">
        <f>VLOOKUP($A590,Entries!$A$2:$H$401,8)</f>
        <v>s</v>
      </c>
    </row>
    <row r="591" spans="1:7" x14ac:dyDescent="0.25">
      <c r="A591" s="129">
        <v>35</v>
      </c>
      <c r="B591" s="33">
        <f t="shared" si="71"/>
        <v>35</v>
      </c>
      <c r="C591" s="31" t="str">
        <f>IF(A591=" "," ",VLOOKUP($A591,Entries!$A$2:$F$401,3))</f>
        <v>Alfie</v>
      </c>
      <c r="D591" s="31" t="str">
        <f>IF(A591=" "," ",VLOOKUP($A591,Entries!$A$2:$F$401,4))</f>
        <v>Partridge-Kulczynski</v>
      </c>
      <c r="E591" s="31" t="str">
        <f>VLOOKUP($A591,Entries!$A$2:$F$401,6)</f>
        <v>Ipswich Harriers</v>
      </c>
      <c r="F591" s="33" t="str">
        <f>VLOOKUP($A591,Entries!$A$2:$H$401,7)</f>
        <v>c</v>
      </c>
      <c r="G591" s="33" t="str">
        <f>VLOOKUP($A591,Entries!$A$2:$H$401,8)</f>
        <v>s</v>
      </c>
    </row>
    <row r="592" spans="1:7" x14ac:dyDescent="0.25">
      <c r="B592" s="33"/>
      <c r="C592" s="31"/>
      <c r="D592" s="31"/>
      <c r="E592" s="31"/>
      <c r="F592" s="33"/>
      <c r="G592" s="33"/>
    </row>
    <row r="593" spans="1:7" x14ac:dyDescent="0.25">
      <c r="B593" s="128" t="s">
        <v>1174</v>
      </c>
      <c r="C593" s="31"/>
      <c r="D593" s="31"/>
      <c r="E593" s="31"/>
      <c r="F593" s="33"/>
      <c r="G593" s="33"/>
    </row>
    <row r="594" spans="1:7" x14ac:dyDescent="0.25">
      <c r="A594" s="129">
        <v>42</v>
      </c>
      <c r="B594" s="33">
        <f t="shared" si="70"/>
        <v>42</v>
      </c>
      <c r="C594" s="31" t="str">
        <f>IF(A594=" "," ",VLOOKUP($A594,Entries!$A$2:$F$401,3))</f>
        <v>Miles</v>
      </c>
      <c r="D594" s="31" t="str">
        <f>IF(A594=" "," ",VLOOKUP($A594,Entries!$A$2:$F$401,4))</f>
        <v>Lugo-Hankins</v>
      </c>
      <c r="E594" s="31" t="str">
        <f>VLOOKUP($A594,Entries!$A$2:$F$401,6)</f>
        <v>Ipswich Harriers</v>
      </c>
      <c r="F594" s="33" t="str">
        <f>VLOOKUP($A594,Entries!$A$2:$H$401,7)</f>
        <v>c</v>
      </c>
      <c r="G594" s="33" t="str">
        <f>VLOOKUP($A594,Entries!$A$2:$H$401,8)</f>
        <v>s</v>
      </c>
    </row>
    <row r="595" spans="1:7" x14ac:dyDescent="0.25">
      <c r="A595" s="129">
        <v>43</v>
      </c>
      <c r="B595" s="33">
        <f t="shared" si="70"/>
        <v>43</v>
      </c>
      <c r="C595" s="31" t="str">
        <f>IF(A595=" "," ",VLOOKUP($A595,Entries!$A$2:$F$401,3))</f>
        <v>Elliot</v>
      </c>
      <c r="D595" s="31" t="str">
        <f>IF(A595=" "," ",VLOOKUP($A595,Entries!$A$2:$F$401,4))</f>
        <v>Hobson</v>
      </c>
      <c r="E595" s="31" t="str">
        <f>VLOOKUP($A595,Entries!$A$2:$F$401,6)</f>
        <v>Ipswich Jaffa RC</v>
      </c>
      <c r="F595" s="33" t="str">
        <f>VLOOKUP($A595,Entries!$A$2:$H$401,7)</f>
        <v>c</v>
      </c>
      <c r="G595" s="33" t="str">
        <f>VLOOKUP($A595,Entries!$A$2:$H$401,8)</f>
        <v/>
      </c>
    </row>
    <row r="596" spans="1:7" x14ac:dyDescent="0.25">
      <c r="A596" s="129">
        <v>46</v>
      </c>
      <c r="B596" s="33">
        <f t="shared" si="70"/>
        <v>46</v>
      </c>
      <c r="C596" s="31" t="str">
        <f>IF(A596=" "," ",VLOOKUP($A596,Entries!$A$2:$F$401,3))</f>
        <v>Deante</v>
      </c>
      <c r="D596" s="31" t="str">
        <f>IF(A596=" "," ",VLOOKUP($A596,Entries!$A$2:$F$401,4))</f>
        <v>Mavimbela</v>
      </c>
      <c r="E596" s="31" t="str">
        <f>VLOOKUP($A596,Entries!$A$2:$F$401,6)</f>
        <v>Ipswich Harriers</v>
      </c>
      <c r="F596" s="33" t="str">
        <f>VLOOKUP($A596,Entries!$A$2:$H$401,7)</f>
        <v>c</v>
      </c>
      <c r="G596" s="33" t="str">
        <f>VLOOKUP($A596,Entries!$A$2:$H$401,8)</f>
        <v>s</v>
      </c>
    </row>
    <row r="597" spans="1:7" x14ac:dyDescent="0.25">
      <c r="A597" s="129">
        <v>48</v>
      </c>
      <c r="B597" s="33">
        <f t="shared" si="70"/>
        <v>48</v>
      </c>
      <c r="C597" s="31" t="str">
        <f>IF(A597=" "," ",VLOOKUP($A597,Entries!$A$2:$F$401,3))</f>
        <v>Timothy</v>
      </c>
      <c r="D597" s="31" t="str">
        <f>IF(A597=" "," ",VLOOKUP($A597,Entries!$A$2:$F$401,4))</f>
        <v>Page</v>
      </c>
      <c r="E597" s="31" t="str">
        <f>VLOOKUP($A597,Entries!$A$2:$F$401,6)</f>
        <v>Royal Hospital School</v>
      </c>
      <c r="F597" s="33" t="str">
        <f>VLOOKUP($A597,Entries!$A$2:$H$401,7)</f>
        <v>c</v>
      </c>
      <c r="G597" s="33" t="str">
        <f>VLOOKUP($A597,Entries!$A$2:$H$401,8)</f>
        <v>s</v>
      </c>
    </row>
    <row r="598" spans="1:7" x14ac:dyDescent="0.25">
      <c r="A598" s="129" t="s">
        <v>25</v>
      </c>
      <c r="B598" s="33" t="str">
        <f t="shared" si="70"/>
        <v xml:space="preserve"> </v>
      </c>
      <c r="C598" s="31" t="str">
        <f>IF(A598=" "," ",VLOOKUP($A598,Entries!$A$2:$F$401,3))</f>
        <v xml:space="preserve"> </v>
      </c>
      <c r="D598" s="31" t="str">
        <f>IF(A598=" "," ",VLOOKUP($A598,Entries!$A$2:$F$401,4))</f>
        <v xml:space="preserve"> </v>
      </c>
      <c r="E598" s="31"/>
      <c r="F598" s="33"/>
      <c r="G598" s="33" t="str">
        <f>VLOOKUP($A598,Entries!$A$2:$H$401,8)</f>
        <v/>
      </c>
    </row>
    <row r="599" spans="1:7" x14ac:dyDescent="0.25">
      <c r="B599" s="128" t="s">
        <v>1175</v>
      </c>
      <c r="C599" s="31"/>
      <c r="D599" s="31"/>
      <c r="E599" s="31"/>
      <c r="F599" s="33"/>
      <c r="G599" s="33"/>
    </row>
    <row r="600" spans="1:7" x14ac:dyDescent="0.25">
      <c r="A600" s="129">
        <v>60</v>
      </c>
      <c r="B600" s="33">
        <f t="shared" si="70"/>
        <v>60</v>
      </c>
      <c r="C600" s="31" t="str">
        <f>IF(A600=" "," ",VLOOKUP($A600,Entries!$A$2:$F$401,3))</f>
        <v>Oscar</v>
      </c>
      <c r="D600" s="31" t="str">
        <f>IF(A600=" "," ",VLOOKUP($A600,Entries!$A$2:$F$401,4))</f>
        <v>Jerman</v>
      </c>
      <c r="E600" s="31" t="str">
        <f>VLOOKUP($A600,Entries!$A$2:$F$401,6)</f>
        <v>City Of Norwich AC</v>
      </c>
      <c r="F600" s="33" t="str">
        <f>VLOOKUP($A600,Entries!$A$2:$H$401,7)</f>
        <v>c</v>
      </c>
      <c r="G600" s="33" t="str">
        <f>VLOOKUP($A600,Entries!$A$2:$H$401,8)</f>
        <v>s</v>
      </c>
    </row>
    <row r="601" spans="1:7" x14ac:dyDescent="0.25">
      <c r="A601" s="129">
        <v>64</v>
      </c>
      <c r="B601" s="33">
        <f t="shared" si="70"/>
        <v>64</v>
      </c>
      <c r="C601" s="31" t="str">
        <f>IF(A601=" "," ",VLOOKUP($A601,Entries!$A$2:$F$401,3))</f>
        <v>Alfie</v>
      </c>
      <c r="D601" s="31" t="str">
        <f>IF(A601=" "," ",VLOOKUP($A601,Entries!$A$2:$F$401,4))</f>
        <v>Girling</v>
      </c>
      <c r="E601" s="31" t="str">
        <f>VLOOKUP($A601,Entries!$A$2:$F$401,6)</f>
        <v>Waveney Valley AC</v>
      </c>
      <c r="F601" s="33" t="str">
        <f>VLOOKUP($A601,Entries!$A$2:$H$401,7)</f>
        <v>c</v>
      </c>
      <c r="G601" s="33" t="str">
        <f>VLOOKUP($A601,Entries!$A$2:$H$401,8)</f>
        <v/>
      </c>
    </row>
    <row r="602" spans="1:7" x14ac:dyDescent="0.25">
      <c r="A602" s="129">
        <v>71</v>
      </c>
      <c r="B602" s="33">
        <f t="shared" si="70"/>
        <v>71</v>
      </c>
      <c r="C602" s="31" t="str">
        <f>IF(A602=" "," ",VLOOKUP($A602,Entries!$A$2:$F$401,3))</f>
        <v>James</v>
      </c>
      <c r="D602" s="31" t="str">
        <f>IF(A602=" "," ",VLOOKUP($A602,Entries!$A$2:$F$401,4))</f>
        <v>Campbell</v>
      </c>
      <c r="E602" s="31" t="str">
        <f>VLOOKUP($A602,Entries!$A$2:$F$401,6)</f>
        <v>Ipswich Harriers</v>
      </c>
      <c r="F602" s="33" t="str">
        <f>VLOOKUP($A602,Entries!$A$2:$H$401,7)</f>
        <v>c</v>
      </c>
      <c r="G602" s="33" t="str">
        <f>VLOOKUP($A602,Entries!$A$2:$H$401,8)</f>
        <v>s</v>
      </c>
    </row>
    <row r="603" spans="1:7" x14ac:dyDescent="0.25">
      <c r="A603" s="129">
        <v>83</v>
      </c>
      <c r="B603" s="33">
        <f t="shared" si="70"/>
        <v>83</v>
      </c>
      <c r="C603" s="31" t="str">
        <f>IF(A603=" "," ",VLOOKUP($A603,Entries!$A$2:$F$401,3))</f>
        <v>Tobi</v>
      </c>
      <c r="D603" s="31" t="str">
        <f>IF(A603=" "," ",VLOOKUP($A603,Entries!$A$2:$F$401,4))</f>
        <v>Dada</v>
      </c>
      <c r="E603" s="31" t="str">
        <f>VLOOKUP($A603,Entries!$A$2:$F$401,6)</f>
        <v>Royal Hospital School</v>
      </c>
      <c r="F603" s="33" t="str">
        <f>VLOOKUP($A603,Entries!$A$2:$H$401,7)</f>
        <v>c</v>
      </c>
      <c r="G603" s="33" t="str">
        <f>VLOOKUP($A603,Entries!$A$2:$H$401,8)</f>
        <v>s</v>
      </c>
    </row>
    <row r="604" spans="1:7" x14ac:dyDescent="0.25">
      <c r="A604" s="129">
        <v>88</v>
      </c>
      <c r="B604" s="33">
        <f t="shared" si="70"/>
        <v>88</v>
      </c>
      <c r="C604" s="31" t="str">
        <f>IF(A604=" "," ",VLOOKUP($A604,Entries!$A$2:$F$401,3))</f>
        <v>Huw</v>
      </c>
      <c r="D604" s="31" t="str">
        <f>IF(A604=" "," ",VLOOKUP($A604,Entries!$A$2:$F$401,4))</f>
        <v>Beaumont</v>
      </c>
      <c r="E604" s="31" t="str">
        <f>VLOOKUP($A604,Entries!$A$2:$F$401,6)</f>
        <v>Woodbridge School</v>
      </c>
      <c r="F604" s="33" t="str">
        <f>VLOOKUP($A604,Entries!$A$2:$H$401,7)</f>
        <v>c</v>
      </c>
      <c r="G604" s="33" t="str">
        <f>VLOOKUP($A604,Entries!$A$2:$H$401,8)</f>
        <v>s</v>
      </c>
    </row>
    <row r="605" spans="1:7" x14ac:dyDescent="0.25">
      <c r="B605" s="33"/>
      <c r="C605" s="31"/>
      <c r="D605" s="31"/>
      <c r="E605" s="31"/>
      <c r="F605" s="33"/>
      <c r="G605" s="33"/>
    </row>
    <row r="606" spans="1:7" x14ac:dyDescent="0.25">
      <c r="B606" s="128" t="s">
        <v>1176</v>
      </c>
      <c r="C606" s="31"/>
      <c r="D606" s="31"/>
      <c r="E606" s="31"/>
      <c r="F606" s="33"/>
      <c r="G606" s="33"/>
    </row>
    <row r="607" spans="1:7" x14ac:dyDescent="0.25">
      <c r="A607" s="129">
        <v>95</v>
      </c>
      <c r="B607" s="33">
        <f t="shared" si="70"/>
        <v>95</v>
      </c>
      <c r="C607" s="31" t="str">
        <f>IF(A607=" "," ",VLOOKUP($A607,Entries!$A$2:$F$401,3))</f>
        <v>Alastair</v>
      </c>
      <c r="D607" s="31" t="str">
        <f>IF(A607=" "," ",VLOOKUP($A607,Entries!$A$2:$F$401,4))</f>
        <v>Brown</v>
      </c>
      <c r="E607" s="31" t="str">
        <f>VLOOKUP($A607,Entries!$A$2:$F$401,6)</f>
        <v>Chelmsford AC</v>
      </c>
      <c r="F607" s="33" t="str">
        <f>VLOOKUP($A607,Entries!$A$2:$H$401,7)</f>
        <v>c</v>
      </c>
      <c r="G607" s="33" t="str">
        <f>VLOOKUP($A607,Entries!$A$2:$H$401,8)</f>
        <v>s</v>
      </c>
    </row>
    <row r="608" spans="1:7" x14ac:dyDescent="0.25">
      <c r="B608" s="33"/>
      <c r="C608" s="31"/>
      <c r="D608" s="31"/>
      <c r="E608" s="31"/>
      <c r="F608" s="33"/>
      <c r="G608" s="33"/>
    </row>
    <row r="609" spans="1:7" x14ac:dyDescent="0.25">
      <c r="B609" s="33"/>
      <c r="C609" s="31"/>
      <c r="D609" s="31"/>
      <c r="E609" s="31"/>
      <c r="F609" s="33"/>
      <c r="G609" s="33"/>
    </row>
    <row r="610" spans="1:7" x14ac:dyDescent="0.25">
      <c r="A610" s="129" t="s">
        <v>25</v>
      </c>
      <c r="B610" s="212">
        <v>18</v>
      </c>
      <c r="C610" s="212"/>
      <c r="D610" s="212"/>
      <c r="E610" s="212"/>
      <c r="F610" s="212"/>
      <c r="G610" s="212"/>
    </row>
    <row r="611" spans="1:7" x14ac:dyDescent="0.25">
      <c r="B611" s="128" t="s">
        <v>1177</v>
      </c>
      <c r="C611" s="31"/>
      <c r="D611" s="31"/>
      <c r="E611" s="31"/>
      <c r="F611" s="33"/>
      <c r="G611" s="33"/>
    </row>
    <row r="612" spans="1:7" x14ac:dyDescent="0.25">
      <c r="A612" s="129">
        <v>3</v>
      </c>
      <c r="B612" s="33">
        <f t="shared" ref="B612" si="72">IF(A612=" "," ",IF(A612&lt;=200,A612,A612-200))</f>
        <v>3</v>
      </c>
      <c r="C612" s="31" t="str">
        <f>IF(A612=" "," ",VLOOKUP($A612,Entries!$A$2:$F$401,3))</f>
        <v>Oliver</v>
      </c>
      <c r="D612" s="31" t="str">
        <f>IF(A612=" "," ",VLOOKUP($A612,Entries!$A$2:$F$401,4))</f>
        <v>Graham</v>
      </c>
      <c r="E612" s="31" t="str">
        <f>VLOOKUP($A612,Entries!$A$2:$F$401,6)</f>
        <v>Chelmsford AC</v>
      </c>
      <c r="F612" s="33" t="str">
        <f>VLOOKUP($A612,Entries!$A$2:$H$401,7)</f>
        <v>c</v>
      </c>
      <c r="G612" s="33" t="str">
        <f>VLOOKUP($A612,Entries!$A$2:$H$401,8)</f>
        <v/>
      </c>
    </row>
    <row r="613" spans="1:7" x14ac:dyDescent="0.25">
      <c r="A613" s="129">
        <v>6</v>
      </c>
      <c r="B613" s="33">
        <f t="shared" ref="B613:B615" si="73">IF(A613=" "," ",IF(A613&lt;=200,A613,A613-200))</f>
        <v>6</v>
      </c>
      <c r="C613" s="31" t="str">
        <f>IF(A613=" "," ",VLOOKUP($A613,Entries!$A$2:$F$401,3))</f>
        <v>Christopher</v>
      </c>
      <c r="D613" s="31" t="str">
        <f>IF(A613=" "," ",VLOOKUP($A613,Entries!$A$2:$F$401,4))</f>
        <v>Kent</v>
      </c>
      <c r="E613" s="31" t="str">
        <f>VLOOKUP($A613,Entries!$A$2:$F$401,6)</f>
        <v>West Suffolk AC</v>
      </c>
      <c r="F613" s="33" t="str">
        <f>VLOOKUP($A613,Entries!$A$2:$H$401,7)</f>
        <v>c</v>
      </c>
      <c r="G613" s="33" t="str">
        <f>VLOOKUP($A613,Entries!$A$2:$H$401,8)</f>
        <v/>
      </c>
    </row>
    <row r="614" spans="1:7" x14ac:dyDescent="0.25">
      <c r="A614" s="129">
        <v>7</v>
      </c>
      <c r="B614" s="33">
        <f t="shared" si="73"/>
        <v>7</v>
      </c>
      <c r="C614" s="31" t="str">
        <f>IF(A614=" "," ",VLOOKUP($A614,Entries!$A$2:$F$401,3))</f>
        <v>David</v>
      </c>
      <c r="D614" s="31" t="str">
        <f>IF(A614=" "," ",VLOOKUP($A614,Entries!$A$2:$F$401,4))</f>
        <v>Bush</v>
      </c>
      <c r="E614" s="31" t="str">
        <f>VLOOKUP($A614,Entries!$A$2:$F$401,6)</f>
        <v>Peterborough &amp; Nene Valley AC</v>
      </c>
      <c r="F614" s="33" t="str">
        <f>VLOOKUP($A614,Entries!$A$2:$H$401,7)</f>
        <v>c</v>
      </c>
      <c r="G614" s="33" t="str">
        <f>VLOOKUP($A614,Entries!$A$2:$H$401,8)</f>
        <v/>
      </c>
    </row>
    <row r="615" spans="1:7" x14ac:dyDescent="0.25">
      <c r="A615" s="129" t="s">
        <v>25</v>
      </c>
      <c r="B615" s="33" t="str">
        <f t="shared" si="73"/>
        <v xml:space="preserve"> </v>
      </c>
      <c r="C615" s="31" t="str">
        <f>IF(A615=" "," ",VLOOKUP($A615,Entries!$A$2:$F$401,3))</f>
        <v xml:space="preserve"> </v>
      </c>
      <c r="D615" s="31" t="str">
        <f>IF(A615=" "," ",VLOOKUP($A615,Entries!$A$2:$F$401,4))</f>
        <v xml:space="preserve"> </v>
      </c>
      <c r="E615" s="31"/>
      <c r="F615" s="33"/>
      <c r="G615" s="33" t="str">
        <f>VLOOKUP($A615,Entries!$A$2:$H$401,8)</f>
        <v/>
      </c>
    </row>
    <row r="616" spans="1:7" x14ac:dyDescent="0.25">
      <c r="B616" s="128" t="s">
        <v>1178</v>
      </c>
      <c r="C616" s="31"/>
      <c r="D616" s="31"/>
      <c r="E616" s="31"/>
      <c r="F616" s="33"/>
      <c r="G616" s="33"/>
    </row>
    <row r="617" spans="1:7" x14ac:dyDescent="0.25">
      <c r="A617" s="129">
        <v>233</v>
      </c>
      <c r="B617" s="33">
        <f t="shared" ref="B617:B630" si="74">IF(A617=" "," ",IF(A617&lt;=200,A617,A617-200))</f>
        <v>33</v>
      </c>
      <c r="C617" s="31" t="str">
        <f>IF(A617=" "," ",VLOOKUP($A617,Entries!$A$2:$F$401,3))</f>
        <v>Erin</v>
      </c>
      <c r="D617" s="31" t="str">
        <f>IF(A617=" "," ",VLOOKUP($A617,Entries!$A$2:$F$401,4))</f>
        <v>Stocking</v>
      </c>
      <c r="E617" s="31" t="str">
        <f>VLOOKUP($A617,Entries!$A$2:$F$401,6)</f>
        <v>Waveney Valley AC</v>
      </c>
      <c r="F617" s="33" t="str">
        <f>VLOOKUP($A617,Entries!$A$2:$H$401,7)</f>
        <v>c</v>
      </c>
      <c r="G617" s="33" t="str">
        <f>VLOOKUP($A617,Entries!$A$2:$H$401,8)</f>
        <v/>
      </c>
    </row>
    <row r="618" spans="1:7" x14ac:dyDescent="0.25">
      <c r="A618" s="129">
        <v>249</v>
      </c>
      <c r="B618" s="33">
        <f t="shared" si="74"/>
        <v>49</v>
      </c>
      <c r="C618" s="31" t="str">
        <f>IF(A618=" "," ",VLOOKUP($A618,Entries!$A$2:$F$401,3))</f>
        <v>Ella</v>
      </c>
      <c r="D618" s="31" t="str">
        <f>IF(A618=" "," ",VLOOKUP($A618,Entries!$A$2:$F$401,4))</f>
        <v>Kading</v>
      </c>
      <c r="E618" s="31" t="str">
        <f>VLOOKUP($A618,Entries!$A$2:$F$401,6)</f>
        <v>Stowmarket Striders RC</v>
      </c>
      <c r="F618" s="33" t="str">
        <f>VLOOKUP($A618,Entries!$A$2:$H$401,7)</f>
        <v>c</v>
      </c>
      <c r="G618" s="33" t="str">
        <f>VLOOKUP($A618,Entries!$A$2:$H$401,8)</f>
        <v>s</v>
      </c>
    </row>
    <row r="619" spans="1:7" x14ac:dyDescent="0.25">
      <c r="A619" s="129">
        <v>250</v>
      </c>
      <c r="B619" s="33">
        <f t="shared" si="74"/>
        <v>50</v>
      </c>
      <c r="C619" s="31" t="str">
        <f>IF(A619=" "," ",VLOOKUP($A619,Entries!$A$2:$F$401,3))</f>
        <v>Ella</v>
      </c>
      <c r="D619" s="31" t="str">
        <f>IF(A619=" "," ",VLOOKUP($A619,Entries!$A$2:$F$401,4))</f>
        <v>Douglas</v>
      </c>
      <c r="E619" s="31" t="str">
        <f>VLOOKUP($A619,Entries!$A$2:$F$401,6)</f>
        <v>Farlingaye High School</v>
      </c>
      <c r="F619" s="33" t="str">
        <f>VLOOKUP($A619,Entries!$A$2:$H$401,7)</f>
        <v>c</v>
      </c>
      <c r="G619" s="33" t="str">
        <f>VLOOKUP($A619,Entries!$A$2:$H$401,8)</f>
        <v>s</v>
      </c>
    </row>
    <row r="620" spans="1:7" x14ac:dyDescent="0.25">
      <c r="A620" s="129">
        <v>258</v>
      </c>
      <c r="B620" s="33">
        <f t="shared" si="74"/>
        <v>58</v>
      </c>
      <c r="C620" s="31" t="str">
        <f>IF(A620=" "," ",VLOOKUP($A620,Entries!$A$2:$F$401,3))</f>
        <v>Phoebe</v>
      </c>
      <c r="D620" s="31" t="str">
        <f>IF(A620=" "," ",VLOOKUP($A620,Entries!$A$2:$F$401,4))</f>
        <v>Nottingham</v>
      </c>
      <c r="E620" s="31" t="str">
        <f>VLOOKUP($A620,Entries!$A$2:$F$401,6)</f>
        <v>Ipswich Harriers</v>
      </c>
      <c r="F620" s="33" t="str">
        <f>VLOOKUP($A620,Entries!$A$2:$H$401,7)</f>
        <v>c</v>
      </c>
      <c r="G620" s="33" t="str">
        <f>VLOOKUP($A620,Entries!$A$2:$H$401,8)</f>
        <v>s</v>
      </c>
    </row>
    <row r="621" spans="1:7" x14ac:dyDescent="0.25">
      <c r="A621" s="129" t="s">
        <v>25</v>
      </c>
      <c r="B621" s="33" t="str">
        <f t="shared" si="74"/>
        <v xml:space="preserve"> </v>
      </c>
      <c r="C621" s="31" t="str">
        <f>IF(A621=" "," ",VLOOKUP($A621,Entries!$A$2:$F$401,3))</f>
        <v xml:space="preserve"> </v>
      </c>
      <c r="D621" s="31" t="str">
        <f>IF(A621=" "," ",VLOOKUP($A621,Entries!$A$2:$F$401,4))</f>
        <v xml:space="preserve"> </v>
      </c>
      <c r="E621" s="31" t="s">
        <v>25</v>
      </c>
      <c r="F621" s="33" t="s">
        <v>25</v>
      </c>
      <c r="G621" s="33" t="str">
        <f>VLOOKUP($A621,Entries!$A$2:$H$401,8)</f>
        <v/>
      </c>
    </row>
    <row r="622" spans="1:7" x14ac:dyDescent="0.25">
      <c r="B622" s="128" t="s">
        <v>1179</v>
      </c>
      <c r="C622" s="31"/>
      <c r="D622" s="31"/>
      <c r="E622" s="31"/>
      <c r="F622" s="33"/>
      <c r="G622" s="33"/>
    </row>
    <row r="623" spans="1:7" x14ac:dyDescent="0.25">
      <c r="A623" s="129">
        <v>290</v>
      </c>
      <c r="B623" s="33">
        <f t="shared" si="74"/>
        <v>90</v>
      </c>
      <c r="C623" s="31" t="str">
        <f>IF(A623=" "," ",VLOOKUP($A623,Entries!$A$2:$F$401,3))</f>
        <v>Lily</v>
      </c>
      <c r="D623" s="31" t="str">
        <f>IF(A623=" "," ",VLOOKUP($A623,Entries!$A$2:$F$401,4))</f>
        <v>Fisher</v>
      </c>
      <c r="E623" s="31" t="str">
        <f>VLOOKUP($A623,Entries!$A$2:$F$401,6)</f>
        <v>Woodbridge School</v>
      </c>
      <c r="F623" s="33" t="str">
        <f>VLOOKUP($A623,Entries!$A$2:$H$401,7)</f>
        <v>c</v>
      </c>
      <c r="G623" s="33" t="str">
        <f>VLOOKUP($A623,Entries!$A$2:$H$401,8)</f>
        <v>s</v>
      </c>
    </row>
    <row r="624" spans="1:7" x14ac:dyDescent="0.25">
      <c r="A624" s="129">
        <v>294</v>
      </c>
      <c r="B624" s="33">
        <f t="shared" si="74"/>
        <v>94</v>
      </c>
      <c r="C624" s="31" t="str">
        <f>IF(A624=" "," ",VLOOKUP($A624,Entries!$A$2:$F$401,3))</f>
        <v>Eloise</v>
      </c>
      <c r="D624" s="31" t="str">
        <f>IF(A624=" "," ",VLOOKUP($A624,Entries!$A$2:$F$401,4))</f>
        <v>Crouch Carter</v>
      </c>
      <c r="E624" s="31" t="str">
        <f>VLOOKUP($A624,Entries!$A$2:$F$401,6)</f>
        <v>Woodbridge School</v>
      </c>
      <c r="F624" s="33" t="str">
        <f>VLOOKUP($A624,Entries!$A$2:$H$401,7)</f>
        <v>c</v>
      </c>
      <c r="G624" s="33" t="str">
        <f>VLOOKUP($A624,Entries!$A$2:$H$401,8)</f>
        <v>s</v>
      </c>
    </row>
    <row r="625" spans="1:7" x14ac:dyDescent="0.25">
      <c r="A625" s="129">
        <v>296</v>
      </c>
      <c r="B625" s="33">
        <f t="shared" si="74"/>
        <v>96</v>
      </c>
      <c r="C625" s="31" t="str">
        <f>IF(A625=" "," ",VLOOKUP($A625,Entries!$A$2:$F$401,3))</f>
        <v>Gabriella</v>
      </c>
      <c r="D625" s="31" t="str">
        <f>IF(A625=" "," ",VLOOKUP($A625,Entries!$A$2:$F$401,4))</f>
        <v>Olaniyan</v>
      </c>
      <c r="E625" s="31" t="str">
        <f>VLOOKUP($A625,Entries!$A$2:$F$401,6)</f>
        <v>Royal Hospital School</v>
      </c>
      <c r="F625" s="33" t="str">
        <f>VLOOKUP($A625,Entries!$A$2:$H$401,7)</f>
        <v>c</v>
      </c>
      <c r="G625" s="33" t="str">
        <f>VLOOKUP($A625,Entries!$A$2:$H$401,8)</f>
        <v>s</v>
      </c>
    </row>
    <row r="626" spans="1:7" x14ac:dyDescent="0.25">
      <c r="A626" s="129">
        <v>297</v>
      </c>
      <c r="B626" s="33">
        <f t="shared" si="74"/>
        <v>97</v>
      </c>
      <c r="C626" s="31" t="str">
        <f>IF(A626=" "," ",VLOOKUP($A626,Entries!$A$2:$F$401,3))</f>
        <v>Isla</v>
      </c>
      <c r="D626" s="31" t="str">
        <f>IF(A626=" "," ",VLOOKUP($A626,Entries!$A$2:$F$401,4))</f>
        <v>Partridge-Kulczynski</v>
      </c>
      <c r="E626" s="31" t="str">
        <f>VLOOKUP($A626,Entries!$A$2:$F$401,6)</f>
        <v>Ipswich Harriers</v>
      </c>
      <c r="F626" s="33" t="str">
        <f>VLOOKUP($A626,Entries!$A$2:$H$401,7)</f>
        <v>c</v>
      </c>
      <c r="G626" s="33" t="str">
        <f>VLOOKUP($A626,Entries!$A$2:$H$401,8)</f>
        <v>s</v>
      </c>
    </row>
    <row r="627" spans="1:7" x14ac:dyDescent="0.25">
      <c r="A627" s="129" t="s">
        <v>25</v>
      </c>
      <c r="B627" s="33" t="str">
        <f t="shared" si="74"/>
        <v xml:space="preserve"> </v>
      </c>
      <c r="C627" s="31" t="str">
        <f>IF(A627=" "," ",VLOOKUP($A627,Entries!$A$2:$F$401,3))</f>
        <v xml:space="preserve"> </v>
      </c>
      <c r="D627" s="31" t="str">
        <f>IF(A627=" "," ",VLOOKUP($A627,Entries!$A$2:$F$401,4))</f>
        <v xml:space="preserve"> </v>
      </c>
      <c r="E627" s="31"/>
      <c r="F627" s="33"/>
      <c r="G627" s="33" t="str">
        <f>VLOOKUP($A627,Entries!$A$2:$H$401,8)</f>
        <v/>
      </c>
    </row>
    <row r="628" spans="1:7" x14ac:dyDescent="0.25">
      <c r="B628" s="128" t="s">
        <v>1180</v>
      </c>
      <c r="C628" s="31"/>
      <c r="D628" s="31"/>
      <c r="E628" s="31"/>
      <c r="F628" s="33"/>
      <c r="G628" s="33"/>
    </row>
    <row r="629" spans="1:7" x14ac:dyDescent="0.25">
      <c r="A629" s="129">
        <v>315</v>
      </c>
      <c r="B629" s="33">
        <f t="shared" si="74"/>
        <v>115</v>
      </c>
      <c r="C629" s="31" t="str">
        <f>IF(A629=" "," ",VLOOKUP($A629,Entries!$A$2:$F$401,3))</f>
        <v>Francesca</v>
      </c>
      <c r="D629" s="31" t="str">
        <f>IF(A629=" "," ",VLOOKUP($A629,Entries!$A$2:$F$401,4))</f>
        <v>Booth</v>
      </c>
      <c r="E629" s="31" t="str">
        <f>VLOOKUP($A629,Entries!$A$2:$F$401,6)</f>
        <v>Colchester &amp; Tendring AC</v>
      </c>
      <c r="F629" s="33" t="str">
        <f>VLOOKUP($A629,Entries!$A$2:$H$401,7)</f>
        <v>c</v>
      </c>
      <c r="G629" s="33" t="str">
        <f>VLOOKUP($A629,Entries!$A$2:$H$401,8)</f>
        <v>s</v>
      </c>
    </row>
    <row r="630" spans="1:7" x14ac:dyDescent="0.25">
      <c r="A630" s="129" t="s">
        <v>25</v>
      </c>
      <c r="B630" s="33" t="str">
        <f t="shared" si="74"/>
        <v xml:space="preserve"> </v>
      </c>
      <c r="C630" s="31" t="str">
        <f>IF(A630=" "," ",VLOOKUP($A630,Entries!$A$2:$F$401,3))</f>
        <v xml:space="preserve"> </v>
      </c>
      <c r="D630" s="31" t="str">
        <f>IF(A630=" "," ",VLOOKUP($A630,Entries!$A$2:$F$401,4))</f>
        <v xml:space="preserve"> </v>
      </c>
      <c r="E630" s="31"/>
      <c r="F630" s="33"/>
      <c r="G630" s="33" t="str">
        <f>VLOOKUP($A630,Entries!$A$2:$H$401,8)</f>
        <v/>
      </c>
    </row>
    <row r="631" spans="1:7" x14ac:dyDescent="0.25">
      <c r="B631" s="128" t="s">
        <v>1181</v>
      </c>
      <c r="C631" s="31"/>
      <c r="D631" s="31"/>
      <c r="E631" s="31"/>
      <c r="F631" s="33"/>
      <c r="G631" s="33"/>
    </row>
    <row r="632" spans="1:7" x14ac:dyDescent="0.25">
      <c r="A632" s="129">
        <v>209</v>
      </c>
      <c r="B632" s="33">
        <f t="shared" ref="B632:B654" si="75">IF(A632=" "," ",IF(A632&lt;=200,A632,A632-200))</f>
        <v>9</v>
      </c>
      <c r="C632" s="31" t="str">
        <f>IF(A632=" "," ",VLOOKUP($A632,Entries!$A$2:$F$401,3))</f>
        <v>Chantelle</v>
      </c>
      <c r="D632" s="31" t="str">
        <f>IF(A632=" "," ",VLOOKUP($A632,Entries!$A$2:$F$401,4))</f>
        <v>Kilpatrick</v>
      </c>
      <c r="E632" s="31" t="str">
        <f>VLOOKUP($A632,Entries!$A$2:$F$401,6)</f>
        <v>Ipswich Harriers</v>
      </c>
      <c r="F632" s="33" t="str">
        <f>VLOOKUP($A632,Entries!$A$2:$H$401,7)</f>
        <v>c</v>
      </c>
      <c r="G632" s="33" t="str">
        <f>VLOOKUP($A632,Entries!$A$2:$H$401,8)</f>
        <v/>
      </c>
    </row>
    <row r="633" spans="1:7" x14ac:dyDescent="0.25">
      <c r="A633" s="129" t="s">
        <v>25</v>
      </c>
      <c r="B633" s="33" t="str">
        <f t="shared" si="75"/>
        <v xml:space="preserve"> </v>
      </c>
      <c r="C633" s="31" t="str">
        <f>IF(A633=" "," ",VLOOKUP($A633,Entries!$A$2:$F$401,3))</f>
        <v xml:space="preserve"> </v>
      </c>
      <c r="D633" s="31" t="str">
        <f>IF(A633=" "," ",VLOOKUP($A633,Entries!$A$2:$F$401,4))</f>
        <v xml:space="preserve"> </v>
      </c>
      <c r="E633" s="31"/>
      <c r="F633" s="33"/>
      <c r="G633" s="33" t="str">
        <f>VLOOKUP($A633,Entries!$A$2:$H$401,8)</f>
        <v/>
      </c>
    </row>
    <row r="634" spans="1:7" x14ac:dyDescent="0.25">
      <c r="B634" s="128" t="s">
        <v>1182</v>
      </c>
      <c r="C634" s="31"/>
      <c r="D634" s="31"/>
      <c r="E634" s="31"/>
      <c r="F634" s="33"/>
      <c r="G634" s="33"/>
    </row>
    <row r="635" spans="1:7" x14ac:dyDescent="0.25">
      <c r="A635" s="129">
        <v>9</v>
      </c>
      <c r="B635" s="33">
        <f t="shared" si="75"/>
        <v>9</v>
      </c>
      <c r="C635" s="31" t="str">
        <f>IF(A635=" "," ",VLOOKUP($A635,Entries!$A$2:$F$401,3))</f>
        <v>Rhys</v>
      </c>
      <c r="D635" s="31" t="str">
        <f>IF(A635=" "," ",VLOOKUP($A635,Entries!$A$2:$F$401,4))</f>
        <v>MacDonald</v>
      </c>
      <c r="E635" s="31" t="str">
        <f>VLOOKUP($A635,Entries!$A$2:$F$401,6)</f>
        <v>Ipswich Harriers</v>
      </c>
      <c r="F635" s="33" t="str">
        <f>VLOOKUP($A635,Entries!$A$2:$H$401,7)</f>
        <v>c</v>
      </c>
      <c r="G635" s="33" t="str">
        <f>VLOOKUP($A635,Entries!$A$2:$H$401,8)</f>
        <v>s</v>
      </c>
    </row>
    <row r="636" spans="1:7" x14ac:dyDescent="0.25">
      <c r="A636" s="129" t="s">
        <v>25</v>
      </c>
      <c r="B636" s="33" t="str">
        <f t="shared" si="75"/>
        <v xml:space="preserve"> </v>
      </c>
      <c r="C636" s="31" t="str">
        <f>IF(A636=" "," ",VLOOKUP($A636,Entries!$A$2:$F$401,3))</f>
        <v xml:space="preserve"> </v>
      </c>
      <c r="D636" s="31" t="str">
        <f>IF(A636=" "," ",VLOOKUP($A636,Entries!$A$2:$F$401,4))</f>
        <v xml:space="preserve"> </v>
      </c>
      <c r="E636" s="31" t="s">
        <v>25</v>
      </c>
      <c r="F636" s="33" t="s">
        <v>25</v>
      </c>
      <c r="G636" s="33" t="str">
        <f>VLOOKUP($A636,Entries!$A$2:$H$401,8)</f>
        <v/>
      </c>
    </row>
    <row r="637" spans="1:7" x14ac:dyDescent="0.25">
      <c r="B637" s="128" t="s">
        <v>1183</v>
      </c>
      <c r="C637" s="31"/>
      <c r="D637" s="31"/>
      <c r="E637" s="31"/>
      <c r="F637" s="33"/>
      <c r="G637" s="33"/>
    </row>
    <row r="638" spans="1:7" x14ac:dyDescent="0.25">
      <c r="A638" s="129">
        <v>77</v>
      </c>
      <c r="B638" s="33">
        <f t="shared" si="75"/>
        <v>77</v>
      </c>
      <c r="C638" s="31" t="str">
        <f>IF(A638=" "," ",VLOOKUP($A638,Entries!$A$2:$F$401,3))</f>
        <v>Femi</v>
      </c>
      <c r="D638" s="31" t="str">
        <f>IF(A638=" "," ",VLOOKUP($A638,Entries!$A$2:$F$401,4))</f>
        <v>Seyi-Adelaja</v>
      </c>
      <c r="E638" s="31" t="str">
        <f>VLOOKUP($A638,Entries!$A$2:$F$401,6)</f>
        <v>Ipswich Harriers</v>
      </c>
      <c r="F638" s="33" t="str">
        <f>VLOOKUP($A638,Entries!$A$2:$H$401,7)</f>
        <v>c</v>
      </c>
      <c r="G638" s="33" t="str">
        <f>VLOOKUP($A638,Entries!$A$2:$H$401,8)</f>
        <v>s</v>
      </c>
    </row>
    <row r="639" spans="1:7" x14ac:dyDescent="0.25">
      <c r="A639" s="129">
        <v>83</v>
      </c>
      <c r="B639" s="33">
        <f t="shared" si="75"/>
        <v>83</v>
      </c>
      <c r="C639" s="31" t="str">
        <f>IF(A639=" "," ",VLOOKUP($A639,Entries!$A$2:$F$401,3))</f>
        <v>Tobi</v>
      </c>
      <c r="D639" s="31" t="str">
        <f>IF(A639=" "," ",VLOOKUP($A639,Entries!$A$2:$F$401,4))</f>
        <v>Dada</v>
      </c>
      <c r="E639" s="31" t="str">
        <f>VLOOKUP($A639,Entries!$A$2:$F$401,6)</f>
        <v>Royal Hospital School</v>
      </c>
      <c r="F639" s="33" t="str">
        <f>VLOOKUP($A639,Entries!$A$2:$H$401,7)</f>
        <v>c</v>
      </c>
      <c r="G639" s="33" t="str">
        <f>VLOOKUP($A639,Entries!$A$2:$H$401,8)</f>
        <v>s</v>
      </c>
    </row>
    <row r="640" spans="1:7" x14ac:dyDescent="0.25">
      <c r="B640" s="33"/>
      <c r="C640" s="31"/>
      <c r="D640" s="31"/>
      <c r="E640" s="31"/>
      <c r="F640" s="33"/>
      <c r="G640" s="33"/>
    </row>
    <row r="641" spans="1:7" x14ac:dyDescent="0.25">
      <c r="A641" s="129" t="s">
        <v>25</v>
      </c>
      <c r="B641" s="128" t="s">
        <v>1184</v>
      </c>
      <c r="C641" s="31"/>
      <c r="D641" s="31"/>
      <c r="E641" s="31"/>
      <c r="F641" s="33"/>
      <c r="G641" s="33" t="str">
        <f>VLOOKUP($A641,Entries!$A$2:$H$401,8)</f>
        <v/>
      </c>
    </row>
    <row r="642" spans="1:7" x14ac:dyDescent="0.25">
      <c r="A642" s="129">
        <v>11</v>
      </c>
      <c r="B642" s="33">
        <f t="shared" si="75"/>
        <v>11</v>
      </c>
      <c r="C642" s="31" t="str">
        <f>IF(A642=" "," ",VLOOKUP($A642,Entries!$A$2:$F$401,3))</f>
        <v>Thomas</v>
      </c>
      <c r="D642" s="31" t="str">
        <f>IF(A642=" "," ",VLOOKUP($A642,Entries!$A$2:$F$401,4))</f>
        <v>Freeman</v>
      </c>
      <c r="E642" s="31" t="str">
        <f>VLOOKUP($A642,Entries!$A$2:$F$401,6)</f>
        <v>Ipswich Harriers</v>
      </c>
      <c r="F642" s="33" t="str">
        <f>VLOOKUP($A642,Entries!$A$2:$H$401,7)</f>
        <v>c</v>
      </c>
      <c r="G642" s="33" t="str">
        <f>VLOOKUP($A642,Entries!$A$2:$H$401,8)</f>
        <v>s</v>
      </c>
    </row>
    <row r="643" spans="1:7" x14ac:dyDescent="0.25">
      <c r="A643" s="129">
        <v>18</v>
      </c>
      <c r="B643" s="33">
        <f t="shared" si="75"/>
        <v>18</v>
      </c>
      <c r="C643" s="31" t="str">
        <f>IF(A643=" "," ",VLOOKUP($A643,Entries!$A$2:$F$401,3))</f>
        <v>Luke</v>
      </c>
      <c r="D643" s="31" t="str">
        <f>IF(A643=" "," ",VLOOKUP($A643,Entries!$A$2:$F$401,4))</f>
        <v>Birch</v>
      </c>
      <c r="E643" s="31" t="str">
        <f>VLOOKUP($A643,Entries!$A$2:$F$401,6)</f>
        <v>Ipswich Harriers</v>
      </c>
      <c r="F643" s="33" t="str">
        <f>VLOOKUP($A643,Entries!$A$2:$H$401,7)</f>
        <v>c</v>
      </c>
      <c r="G643" s="33" t="str">
        <f>VLOOKUP($A643,Entries!$A$2:$H$401,8)</f>
        <v>s</v>
      </c>
    </row>
    <row r="644" spans="1:7" x14ac:dyDescent="0.25">
      <c r="A644" s="129">
        <v>19</v>
      </c>
      <c r="B644" s="33">
        <f t="shared" ref="B644" si="76">IF(A644=" "," ",IF(A644&lt;=200,A644,A644-200))</f>
        <v>19</v>
      </c>
      <c r="C644" s="31" t="str">
        <f>IF(A644=" "," ",VLOOKUP($A644,Entries!$A$2:$F$401,3))</f>
        <v>Joe</v>
      </c>
      <c r="D644" s="31" t="str">
        <f>IF(A644=" "," ",VLOOKUP($A644,Entries!$A$2:$F$401,4))</f>
        <v>Armes</v>
      </c>
      <c r="E644" s="31" t="str">
        <f>VLOOKUP($A644,Entries!$A$2:$F$401,6)</f>
        <v>Waveney Valley AC</v>
      </c>
      <c r="F644" s="33" t="str">
        <f>VLOOKUP($A644,Entries!$A$2:$H$401,7)</f>
        <v>c</v>
      </c>
      <c r="G644" s="33" t="str">
        <f>VLOOKUP($A644,Entries!$A$2:$H$401,8)</f>
        <v/>
      </c>
    </row>
    <row r="645" spans="1:7" x14ac:dyDescent="0.25">
      <c r="B645" s="33"/>
      <c r="C645" s="31"/>
      <c r="D645" s="31"/>
      <c r="E645" s="31"/>
      <c r="F645" s="33"/>
      <c r="G645" s="33"/>
    </row>
    <row r="646" spans="1:7" x14ac:dyDescent="0.25">
      <c r="A646" s="129" t="s">
        <v>25</v>
      </c>
      <c r="B646" s="128" t="s">
        <v>1185</v>
      </c>
      <c r="C646" s="31"/>
      <c r="D646" s="31"/>
      <c r="E646" s="31"/>
      <c r="F646" s="33"/>
      <c r="G646" s="33" t="str">
        <f>VLOOKUP($A646,Entries!$A$2:$H$401,8)</f>
        <v/>
      </c>
    </row>
    <row r="647" spans="1:7" x14ac:dyDescent="0.25">
      <c r="A647" s="129">
        <v>46</v>
      </c>
      <c r="B647" s="33">
        <f t="shared" si="75"/>
        <v>46</v>
      </c>
      <c r="C647" s="31" t="str">
        <f>IF(A647=" "," ",VLOOKUP($A647,Entries!$A$2:$F$401,3))</f>
        <v>Deante</v>
      </c>
      <c r="D647" s="31" t="str">
        <f>IF(A647=" "," ",VLOOKUP($A647,Entries!$A$2:$F$401,4))</f>
        <v>Mavimbela</v>
      </c>
      <c r="E647" s="31" t="str">
        <f>VLOOKUP($A647,Entries!$A$2:$F$401,6)</f>
        <v>Ipswich Harriers</v>
      </c>
      <c r="F647" s="33" t="str">
        <f>VLOOKUP($A647,Entries!$A$2:$H$401,7)</f>
        <v>c</v>
      </c>
      <c r="G647" s="33" t="str">
        <f>VLOOKUP($A647,Entries!$A$2:$H$401,8)</f>
        <v>s</v>
      </c>
    </row>
    <row r="648" spans="1:7" x14ac:dyDescent="0.25">
      <c r="A648" s="129">
        <v>51</v>
      </c>
      <c r="B648" s="33">
        <f t="shared" si="75"/>
        <v>51</v>
      </c>
      <c r="C648" s="31" t="str">
        <f>IF(A648=" "," ",VLOOKUP($A648,Entries!$A$2:$F$401,3))</f>
        <v>Oliver</v>
      </c>
      <c r="D648" s="31" t="str">
        <f>IF(A648=" "," ",VLOOKUP($A648,Entries!$A$2:$F$401,4))</f>
        <v>Gale</v>
      </c>
      <c r="E648" s="31" t="str">
        <f>VLOOKUP($A648,Entries!$A$2:$F$401,6)</f>
        <v>Finborough School</v>
      </c>
      <c r="F648" s="33" t="str">
        <f>VLOOKUP($A648,Entries!$A$2:$H$401,7)</f>
        <v>c</v>
      </c>
      <c r="G648" s="33" t="str">
        <f>VLOOKUP($A648,Entries!$A$2:$H$401,8)</f>
        <v>s</v>
      </c>
    </row>
    <row r="649" spans="1:7" x14ac:dyDescent="0.25">
      <c r="A649" s="129" t="s">
        <v>25</v>
      </c>
      <c r="B649" s="33" t="str">
        <f t="shared" si="75"/>
        <v xml:space="preserve"> </v>
      </c>
      <c r="C649" s="31" t="str">
        <f>IF(A649=" "," ",VLOOKUP($A649,Entries!$A$2:$F$401,3))</f>
        <v xml:space="preserve"> </v>
      </c>
      <c r="D649" s="31" t="str">
        <f>IF(A649=" "," ",VLOOKUP($A649,Entries!$A$2:$F$401,4))</f>
        <v xml:space="preserve"> </v>
      </c>
      <c r="E649" s="31"/>
      <c r="F649" s="33"/>
      <c r="G649" s="33" t="str">
        <f>VLOOKUP($A649,Entries!$A$2:$H$401,8)</f>
        <v/>
      </c>
    </row>
    <row r="650" spans="1:7" x14ac:dyDescent="0.25">
      <c r="B650" s="128" t="s">
        <v>1186</v>
      </c>
      <c r="C650" s="31"/>
      <c r="D650" s="31"/>
      <c r="E650" s="31"/>
      <c r="F650" s="33"/>
      <c r="G650" s="33"/>
    </row>
    <row r="651" spans="1:7" x14ac:dyDescent="0.25">
      <c r="A651" s="129">
        <v>62</v>
      </c>
      <c r="B651" s="33">
        <f t="shared" si="75"/>
        <v>62</v>
      </c>
      <c r="C651" s="31" t="str">
        <f>IF(A651=" "," ",VLOOKUP($A651,Entries!$A$2:$F$401,3))</f>
        <v>Samuel</v>
      </c>
      <c r="D651" s="31" t="str">
        <f>IF(A651=" "," ",VLOOKUP($A651,Entries!$A$2:$F$401,4))</f>
        <v>Shaw</v>
      </c>
      <c r="E651" s="31" t="str">
        <f>VLOOKUP($A651,Entries!$A$2:$F$401,6)</f>
        <v>Ipswich Harriers</v>
      </c>
      <c r="F651" s="33" t="str">
        <f>VLOOKUP($A651,Entries!$A$2:$H$401,7)</f>
        <v>c</v>
      </c>
      <c r="G651" s="33" t="str">
        <f>VLOOKUP($A651,Entries!$A$2:$H$401,8)</f>
        <v>s</v>
      </c>
    </row>
    <row r="652" spans="1:7" x14ac:dyDescent="0.25">
      <c r="A652" s="129">
        <v>80</v>
      </c>
      <c r="B652" s="33">
        <f t="shared" si="75"/>
        <v>80</v>
      </c>
      <c r="C652" s="31" t="str">
        <f>IF(A652=" "," ",VLOOKUP($A652,Entries!$A$2:$F$401,3))</f>
        <v>Oscar</v>
      </c>
      <c r="D652" s="31" t="str">
        <f>IF(A652=" "," ",VLOOKUP($A652,Entries!$A$2:$F$401,4))</f>
        <v>Pearson</v>
      </c>
      <c r="E652" s="31" t="str">
        <f>VLOOKUP($A652,Entries!$A$2:$F$401,6)</f>
        <v>Unattached</v>
      </c>
      <c r="F652" s="33" t="str">
        <f>VLOOKUP($A652,Entries!$A$2:$H$401,7)</f>
        <v>c</v>
      </c>
      <c r="G652" s="33" t="str">
        <f>VLOOKUP($A652,Entries!$A$2:$H$401,8)</f>
        <v/>
      </c>
    </row>
    <row r="653" spans="1:7" x14ac:dyDescent="0.25">
      <c r="A653" s="129">
        <v>81</v>
      </c>
      <c r="B653" s="33">
        <f t="shared" si="75"/>
        <v>81</v>
      </c>
      <c r="C653" s="31" t="str">
        <f>IF(A653=" "," ",VLOOKUP($A653,Entries!$A$2:$F$401,3))</f>
        <v>Jack</v>
      </c>
      <c r="D653" s="31" t="str">
        <f>IF(A653=" "," ",VLOOKUP($A653,Entries!$A$2:$F$401,4))</f>
        <v>Lugo-Hankins</v>
      </c>
      <c r="E653" s="31" t="str">
        <f>VLOOKUP($A653,Entries!$A$2:$F$401,6)</f>
        <v>Ipswich Harriers</v>
      </c>
      <c r="F653" s="33" t="str">
        <f>VLOOKUP($A653,Entries!$A$2:$H$401,7)</f>
        <v>c</v>
      </c>
      <c r="G653" s="33" t="str">
        <f>VLOOKUP($A653,Entries!$A$2:$H$401,8)</f>
        <v>s</v>
      </c>
    </row>
    <row r="654" spans="1:7" x14ac:dyDescent="0.25">
      <c r="A654" s="129">
        <v>85</v>
      </c>
      <c r="B654" s="33">
        <f t="shared" si="75"/>
        <v>85</v>
      </c>
      <c r="C654" s="31" t="str">
        <f>IF(A654=" "," ",VLOOKUP($A654,Entries!$A$2:$F$401,3))</f>
        <v>Jasper</v>
      </c>
      <c r="D654" s="31" t="str">
        <f>IF(A654=" "," ",VLOOKUP($A654,Entries!$A$2:$F$401,4))</f>
        <v>Keith</v>
      </c>
      <c r="E654" s="31" t="str">
        <f>VLOOKUP($A654,Entries!$A$2:$F$401,6)</f>
        <v>Woodbridge School</v>
      </c>
      <c r="F654" s="33" t="str">
        <f>VLOOKUP($A654,Entries!$A$2:$H$401,7)</f>
        <v>c</v>
      </c>
      <c r="G654" s="33" t="str">
        <f>VLOOKUP($A654,Entries!$A$2:$H$401,8)</f>
        <v>s</v>
      </c>
    </row>
    <row r="655" spans="1:7" x14ac:dyDescent="0.25">
      <c r="B655" s="33"/>
      <c r="C655" s="31"/>
      <c r="D655" s="31"/>
      <c r="E655" s="31"/>
      <c r="F655" s="33"/>
      <c r="G655" s="33"/>
    </row>
    <row r="656" spans="1:7" x14ac:dyDescent="0.25">
      <c r="B656" s="128" t="s">
        <v>1187</v>
      </c>
      <c r="C656" s="31"/>
      <c r="D656" s="31"/>
      <c r="E656" s="31"/>
      <c r="F656" s="33"/>
      <c r="G656" s="33"/>
    </row>
    <row r="657" spans="1:7" x14ac:dyDescent="0.25">
      <c r="A657" s="129">
        <v>127</v>
      </c>
      <c r="B657" s="33">
        <f t="shared" ref="B657:B664" si="77">IF(A657=" "," ",IF(A657&lt;=200,A657,A657-200))</f>
        <v>127</v>
      </c>
      <c r="C657" s="31" t="str">
        <f>IF(A657=" "," ",VLOOKUP($A657,Entries!$A$2:$F$401,3))</f>
        <v>Christopher</v>
      </c>
      <c r="D657" s="31" t="str">
        <f>IF(A657=" "," ",VLOOKUP($A657,Entries!$A$2:$F$401,4))</f>
        <v>Thompson</v>
      </c>
      <c r="E657" s="31" t="str">
        <f>VLOOKUP($A657,Entries!$A$2:$F$401,6)</f>
        <v>West Suffolk AC</v>
      </c>
      <c r="F657" s="33" t="str">
        <f>VLOOKUP($A657,Entries!$A$2:$H$401,7)</f>
        <v>c</v>
      </c>
      <c r="G657" s="33" t="str">
        <f>VLOOKUP($A657,Entries!$A$2:$H$401,8)</f>
        <v/>
      </c>
    </row>
    <row r="658" spans="1:7" x14ac:dyDescent="0.25">
      <c r="A658" s="129" t="s">
        <v>25</v>
      </c>
      <c r="B658" s="33" t="str">
        <f t="shared" si="77"/>
        <v xml:space="preserve"> </v>
      </c>
      <c r="C658" s="31" t="str">
        <f>IF(A658=" "," ",VLOOKUP($A658,Entries!$A$2:$F$401,3))</f>
        <v xml:space="preserve"> </v>
      </c>
      <c r="D658" s="31" t="str">
        <f>IF(A658=" "," ",VLOOKUP($A658,Entries!$A$2:$F$401,4))</f>
        <v xml:space="preserve"> </v>
      </c>
      <c r="E658" s="31"/>
      <c r="F658" s="33"/>
      <c r="G658" s="33" t="str">
        <f>VLOOKUP($A658,Entries!$A$2:$H$401,8)</f>
        <v/>
      </c>
    </row>
    <row r="659" spans="1:7" x14ac:dyDescent="0.25">
      <c r="B659" s="128" t="s">
        <v>1188</v>
      </c>
      <c r="C659" s="31"/>
      <c r="D659" s="31"/>
      <c r="E659" s="31"/>
      <c r="F659" s="33"/>
      <c r="G659" s="33"/>
    </row>
    <row r="660" spans="1:7" x14ac:dyDescent="0.25">
      <c r="A660" s="129">
        <v>6</v>
      </c>
      <c r="B660" s="33">
        <f t="shared" si="77"/>
        <v>6</v>
      </c>
      <c r="C660" s="31" t="str">
        <f>IF(A660=" "," ",VLOOKUP($A660,Entries!$A$2:$F$401,3))</f>
        <v>Christopher</v>
      </c>
      <c r="D660" s="31" t="str">
        <f>IF(A660=" "," ",VLOOKUP($A660,Entries!$A$2:$F$401,4))</f>
        <v>Kent</v>
      </c>
      <c r="E660" s="31" t="str">
        <f>VLOOKUP($A660,Entries!$A$2:$F$401,6)</f>
        <v>West Suffolk AC</v>
      </c>
      <c r="F660" s="33" t="str">
        <f>VLOOKUP($A660,Entries!$A$2:$H$401,7)</f>
        <v>c</v>
      </c>
      <c r="G660" s="33" t="str">
        <f>VLOOKUP($A660,Entries!$A$2:$H$401,8)</f>
        <v/>
      </c>
    </row>
    <row r="661" spans="1:7" x14ac:dyDescent="0.25">
      <c r="A661" s="129" t="s">
        <v>25</v>
      </c>
      <c r="B661" s="33" t="str">
        <f t="shared" si="77"/>
        <v xml:space="preserve"> </v>
      </c>
      <c r="C661" s="31" t="str">
        <f>IF(A661=" "," ",VLOOKUP($A661,Entries!$A$2:$F$401,3))</f>
        <v xml:space="preserve"> </v>
      </c>
      <c r="D661" s="31" t="str">
        <f>IF(A661=" "," ",VLOOKUP($A661,Entries!$A$2:$F$401,4))</f>
        <v xml:space="preserve"> </v>
      </c>
      <c r="E661" s="31"/>
      <c r="F661" s="33"/>
      <c r="G661" s="33" t="str">
        <f>VLOOKUP($A661,Entries!$A$2:$H$401,8)</f>
        <v/>
      </c>
    </row>
    <row r="662" spans="1:7" x14ac:dyDescent="0.25">
      <c r="B662" s="128" t="s">
        <v>1189</v>
      </c>
      <c r="C662" s="31"/>
      <c r="D662" s="31"/>
      <c r="E662" s="31"/>
      <c r="F662" s="33"/>
      <c r="G662" s="33"/>
    </row>
    <row r="663" spans="1:7" x14ac:dyDescent="0.25">
      <c r="A663" s="129">
        <v>210</v>
      </c>
      <c r="B663" s="33">
        <f t="shared" si="77"/>
        <v>10</v>
      </c>
      <c r="C663" s="31" t="str">
        <f>IF(A663=" "," ",VLOOKUP($A663,Entries!$A$2:$F$401,3))</f>
        <v>Freya</v>
      </c>
      <c r="D663" s="31" t="str">
        <f>IF(A663=" "," ",VLOOKUP($A663,Entries!$A$2:$F$401,4))</f>
        <v>Stocking</v>
      </c>
      <c r="E663" s="31" t="str">
        <f>VLOOKUP($A663,Entries!$A$2:$F$401,6)</f>
        <v>Waveney Valley AC</v>
      </c>
      <c r="F663" s="33" t="str">
        <f>VLOOKUP($A663,Entries!$A$2:$H$401,7)</f>
        <v>c</v>
      </c>
      <c r="G663" s="33" t="str">
        <f>VLOOKUP($A663,Entries!$A$2:$H$401,8)</f>
        <v/>
      </c>
    </row>
    <row r="664" spans="1:7" x14ac:dyDescent="0.25">
      <c r="A664" s="129">
        <v>212</v>
      </c>
      <c r="B664" s="33">
        <f t="shared" si="77"/>
        <v>12</v>
      </c>
      <c r="C664" s="31" t="str">
        <f>IF(A664=" "," ",VLOOKUP($A664,Entries!$A$2:$F$401,3))</f>
        <v>Imogen</v>
      </c>
      <c r="D664" s="31" t="str">
        <f>IF(A664=" "," ",VLOOKUP($A664,Entries!$A$2:$F$401,4))</f>
        <v>Bucys</v>
      </c>
      <c r="E664" s="31" t="str">
        <f>VLOOKUP($A664,Entries!$A$2:$F$401,6)</f>
        <v>Ipswich Jaffa RC</v>
      </c>
      <c r="F664" s="33" t="str">
        <f>VLOOKUP($A664,Entries!$A$2:$H$401,7)</f>
        <v>c</v>
      </c>
      <c r="G664" s="33" t="str">
        <f>VLOOKUP($A664,Entries!$A$2:$H$401,8)</f>
        <v/>
      </c>
    </row>
    <row r="665" spans="1:7" x14ac:dyDescent="0.25">
      <c r="A665" s="129">
        <v>214</v>
      </c>
      <c r="B665" s="33">
        <f t="shared" ref="B665" si="78">IF(A665=" "," ",IF(A665&lt;=200,A665,A665-200))</f>
        <v>14</v>
      </c>
      <c r="C665" s="31" t="str">
        <f>IF(A665=" "," ",VLOOKUP($A665,Entries!$A$2:$F$401,3))</f>
        <v>Daisy</v>
      </c>
      <c r="D665" s="31" t="str">
        <f>IF(A665=" "," ",VLOOKUP($A665,Entries!$A$2:$F$401,4))</f>
        <v>Mullett</v>
      </c>
      <c r="E665" s="31" t="str">
        <f>VLOOKUP($A665,Entries!$A$2:$F$401,6)</f>
        <v>Ipswich Harriers</v>
      </c>
      <c r="F665" s="33" t="str">
        <f>VLOOKUP($A665,Entries!$A$2:$H$401,7)</f>
        <v>c</v>
      </c>
      <c r="G665" s="33" t="str">
        <f>VLOOKUP($A665,Entries!$A$2:$H$401,8)</f>
        <v/>
      </c>
    </row>
    <row r="666" spans="1:7" x14ac:dyDescent="0.25">
      <c r="A666" s="129">
        <v>215</v>
      </c>
      <c r="B666" s="33">
        <f t="shared" ref="B666" si="79">IF(A666=" "," ",IF(A666&lt;=200,A666,A666-200))</f>
        <v>15</v>
      </c>
      <c r="C666" s="31" t="str">
        <f>IF(A666=" "," ",VLOOKUP($A666,Entries!$A$2:$F$401,3))</f>
        <v>Isobel</v>
      </c>
      <c r="D666" s="31" t="str">
        <f>IF(A666=" "," ",VLOOKUP($A666,Entries!$A$2:$F$401,4))</f>
        <v>Mahony</v>
      </c>
      <c r="E666" s="31" t="str">
        <f>VLOOKUP($A666,Entries!$A$2:$F$401,6)</f>
        <v>West Suffolk AC</v>
      </c>
      <c r="F666" s="33" t="str">
        <f>VLOOKUP($A666,Entries!$A$2:$H$401,7)</f>
        <v>c</v>
      </c>
      <c r="G666" s="33" t="str">
        <f>VLOOKUP($A666,Entries!$A$2:$H$401,8)</f>
        <v>s</v>
      </c>
    </row>
    <row r="671" spans="1:7" x14ac:dyDescent="0.25">
      <c r="B671" s="213">
        <v>19</v>
      </c>
      <c r="C671" s="213"/>
      <c r="D671" s="213"/>
      <c r="E671" s="213"/>
      <c r="F671" s="213"/>
      <c r="G671" s="213"/>
    </row>
  </sheetData>
  <mergeCells count="16">
    <mergeCell ref="B671:G671"/>
    <mergeCell ref="B366:G366"/>
    <mergeCell ref="B427:G427"/>
    <mergeCell ref="B488:G488"/>
    <mergeCell ref="B549:G549"/>
    <mergeCell ref="B610:G610"/>
    <mergeCell ref="J337:O337"/>
    <mergeCell ref="J286:O286"/>
    <mergeCell ref="J160:O160"/>
    <mergeCell ref="J50:O50"/>
    <mergeCell ref="J105:O105"/>
    <mergeCell ref="B122:G122"/>
    <mergeCell ref="B183:G183"/>
    <mergeCell ref="B244:G244"/>
    <mergeCell ref="B305:G305"/>
    <mergeCell ref="B61:G61"/>
  </mergeCells>
  <printOptions horizontalCentered="1"/>
  <pageMargins left="0.23622047244094491" right="0.23622047244094491" top="0.23622047244094491" bottom="0.23622047244094491" header="0" footer="0"/>
  <pageSetup paperSize="9" scale="90" fitToHeight="8" orientation="portrait" r:id="rId1"/>
  <rowBreaks count="1" manualBreakCount="1">
    <brk id="42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5" workbookViewId="0"/>
  </sheetViews>
  <sheetFormatPr defaultRowHeight="15" x14ac:dyDescent="0.25"/>
  <cols>
    <col min="1" max="1" width="8.7109375" customWidth="1"/>
    <col min="2" max="2" width="16.7109375" customWidth="1"/>
    <col min="3" max="3" width="11.7109375" customWidth="1"/>
    <col min="4" max="4" width="24.7109375" customWidth="1"/>
    <col min="5" max="5" width="9.7109375" customWidth="1"/>
    <col min="6" max="6" width="6.7109375" customWidth="1"/>
  </cols>
  <sheetData>
    <row r="1" spans="2:5" x14ac:dyDescent="0.25">
      <c r="B1" s="73" t="s">
        <v>92</v>
      </c>
      <c r="C1" s="7"/>
      <c r="E1" s="7"/>
    </row>
    <row r="2" spans="2:5" x14ac:dyDescent="0.25">
      <c r="C2" s="7"/>
      <c r="E2" s="7"/>
    </row>
    <row r="3" spans="2:5" x14ac:dyDescent="0.25">
      <c r="B3" s="34" t="s">
        <v>319</v>
      </c>
      <c r="C3" s="7"/>
      <c r="E3" s="7"/>
    </row>
    <row r="4" spans="2:5" x14ac:dyDescent="0.25">
      <c r="C4" s="7"/>
      <c r="E4" s="7"/>
    </row>
    <row r="5" spans="2:5" x14ac:dyDescent="0.25">
      <c r="B5" s="74" t="s">
        <v>95</v>
      </c>
      <c r="C5" s="75">
        <v>12.4</v>
      </c>
      <c r="D5" s="76" t="s">
        <v>354</v>
      </c>
      <c r="E5" s="75" t="s">
        <v>355</v>
      </c>
    </row>
    <row r="6" spans="2:5" x14ac:dyDescent="0.25">
      <c r="B6" s="77" t="s">
        <v>97</v>
      </c>
      <c r="C6" s="78">
        <v>25.3</v>
      </c>
      <c r="D6" s="76" t="s">
        <v>356</v>
      </c>
      <c r="E6" s="78">
        <v>2003</v>
      </c>
    </row>
    <row r="7" spans="2:5" x14ac:dyDescent="0.25">
      <c r="B7" s="77" t="s">
        <v>160</v>
      </c>
      <c r="C7" s="78">
        <v>43.3</v>
      </c>
      <c r="D7" s="76" t="s">
        <v>854</v>
      </c>
      <c r="E7" s="78">
        <v>2022</v>
      </c>
    </row>
    <row r="8" spans="2:5" x14ac:dyDescent="0.25">
      <c r="B8" s="77" t="s">
        <v>99</v>
      </c>
      <c r="C8" s="81" t="s">
        <v>357</v>
      </c>
      <c r="D8" s="79" t="s">
        <v>243</v>
      </c>
      <c r="E8" s="78">
        <v>2013</v>
      </c>
    </row>
    <row r="9" spans="2:5" x14ac:dyDescent="0.25">
      <c r="B9" s="77" t="s">
        <v>103</v>
      </c>
      <c r="C9" s="78" t="s">
        <v>358</v>
      </c>
      <c r="D9" s="79" t="s">
        <v>359</v>
      </c>
      <c r="E9" s="78">
        <v>2015</v>
      </c>
    </row>
    <row r="10" spans="2:5" x14ac:dyDescent="0.25">
      <c r="B10" s="77" t="s">
        <v>106</v>
      </c>
      <c r="C10" s="78">
        <v>11.5</v>
      </c>
      <c r="D10" s="79" t="s">
        <v>360</v>
      </c>
      <c r="E10" s="78" t="s">
        <v>361</v>
      </c>
    </row>
    <row r="11" spans="2:5" x14ac:dyDescent="0.25">
      <c r="B11" s="77" t="s">
        <v>111</v>
      </c>
      <c r="C11" s="78" t="s">
        <v>362</v>
      </c>
      <c r="D11" s="79" t="s">
        <v>363</v>
      </c>
      <c r="E11" s="78">
        <v>2009</v>
      </c>
    </row>
    <row r="12" spans="2:5" x14ac:dyDescent="0.25">
      <c r="B12" s="74" t="s">
        <v>121</v>
      </c>
      <c r="C12" s="82">
        <v>31.38</v>
      </c>
      <c r="D12" s="76" t="s">
        <v>364</v>
      </c>
      <c r="E12" s="75">
        <v>1979</v>
      </c>
    </row>
    <row r="13" spans="2:5" x14ac:dyDescent="0.25">
      <c r="B13" s="77" t="s">
        <v>125</v>
      </c>
      <c r="C13" s="84">
        <v>39.450000000000003</v>
      </c>
      <c r="D13" s="87" t="s">
        <v>261</v>
      </c>
      <c r="E13" s="78">
        <v>2013</v>
      </c>
    </row>
    <row r="14" spans="2:5" x14ac:dyDescent="0.25">
      <c r="B14" s="77" t="s">
        <v>79</v>
      </c>
      <c r="C14" s="84">
        <v>1.69</v>
      </c>
      <c r="D14" s="79" t="s">
        <v>365</v>
      </c>
      <c r="E14" s="78">
        <v>1983</v>
      </c>
    </row>
    <row r="15" spans="2:5" x14ac:dyDescent="0.25">
      <c r="B15" s="77" t="s">
        <v>366</v>
      </c>
      <c r="C15" s="84">
        <v>38.909999999999997</v>
      </c>
      <c r="D15" s="79" t="s">
        <v>367</v>
      </c>
      <c r="E15" s="78">
        <v>2022</v>
      </c>
    </row>
    <row r="16" spans="2:5" x14ac:dyDescent="0.25">
      <c r="B16" s="77" t="s">
        <v>138</v>
      </c>
      <c r="C16" s="84">
        <v>5.17</v>
      </c>
      <c r="D16" s="79" t="s">
        <v>185</v>
      </c>
      <c r="E16" s="78">
        <v>1978</v>
      </c>
    </row>
    <row r="17" spans="2:5" x14ac:dyDescent="0.25">
      <c r="B17" s="77" t="s">
        <v>133</v>
      </c>
      <c r="C17" s="84">
        <v>11.85</v>
      </c>
      <c r="D17" s="79" t="s">
        <v>885</v>
      </c>
      <c r="E17" s="78">
        <v>2022</v>
      </c>
    </row>
    <row r="18" spans="2:5" x14ac:dyDescent="0.25">
      <c r="B18" s="77" t="s">
        <v>135</v>
      </c>
      <c r="C18" s="84">
        <v>2.35</v>
      </c>
      <c r="D18" s="87" t="s">
        <v>368</v>
      </c>
      <c r="E18" s="78">
        <v>2016</v>
      </c>
    </row>
    <row r="19" spans="2:5" x14ac:dyDescent="0.25">
      <c r="B19" s="77" t="s">
        <v>81</v>
      </c>
      <c r="C19" s="84">
        <v>9.6199999999999992</v>
      </c>
      <c r="D19" s="87" t="s">
        <v>369</v>
      </c>
      <c r="E19" s="78">
        <v>2016</v>
      </c>
    </row>
    <row r="20" spans="2:5" x14ac:dyDescent="0.25">
      <c r="C20" s="7"/>
      <c r="E20" s="7"/>
    </row>
    <row r="21" spans="2:5" x14ac:dyDescent="0.25">
      <c r="C21" s="7"/>
      <c r="E21" s="7"/>
    </row>
    <row r="22" spans="2:5" x14ac:dyDescent="0.25">
      <c r="C22" s="7"/>
      <c r="E22" s="7"/>
    </row>
    <row r="23" spans="2:5" x14ac:dyDescent="0.25">
      <c r="B23" s="34" t="s">
        <v>58</v>
      </c>
      <c r="C23" s="7"/>
      <c r="E23" s="7"/>
    </row>
    <row r="24" spans="2:5" x14ac:dyDescent="0.25">
      <c r="C24" s="7"/>
      <c r="E24" s="7"/>
    </row>
    <row r="25" spans="2:5" x14ac:dyDescent="0.25">
      <c r="B25" s="74" t="s">
        <v>95</v>
      </c>
      <c r="C25" s="75">
        <v>13.1</v>
      </c>
      <c r="D25" s="76" t="s">
        <v>370</v>
      </c>
      <c r="E25" s="75">
        <v>1995</v>
      </c>
    </row>
    <row r="26" spans="2:5" x14ac:dyDescent="0.25">
      <c r="B26" s="77" t="s">
        <v>97</v>
      </c>
      <c r="C26" s="78">
        <v>27.7</v>
      </c>
      <c r="D26" s="79" t="s">
        <v>371</v>
      </c>
      <c r="E26" s="78">
        <v>1999</v>
      </c>
    </row>
    <row r="27" spans="2:5" x14ac:dyDescent="0.25">
      <c r="B27" s="85" t="s">
        <v>99</v>
      </c>
      <c r="C27" s="86" t="s">
        <v>372</v>
      </c>
      <c r="D27" s="103" t="s">
        <v>243</v>
      </c>
      <c r="E27" s="86">
        <v>2011</v>
      </c>
    </row>
    <row r="28" spans="2:5" x14ac:dyDescent="0.25">
      <c r="B28" s="104" t="s">
        <v>103</v>
      </c>
      <c r="C28" s="104" t="s">
        <v>373</v>
      </c>
      <c r="D28" s="105" t="s">
        <v>374</v>
      </c>
      <c r="E28" s="104">
        <v>2016</v>
      </c>
    </row>
    <row r="29" spans="2:5" x14ac:dyDescent="0.25">
      <c r="B29" s="77" t="s">
        <v>293</v>
      </c>
      <c r="C29" s="80">
        <v>11.9</v>
      </c>
      <c r="D29" s="79" t="s">
        <v>375</v>
      </c>
      <c r="E29" s="78">
        <v>2016</v>
      </c>
    </row>
    <row r="30" spans="2:5" x14ac:dyDescent="0.25">
      <c r="B30" s="74" t="s">
        <v>111</v>
      </c>
      <c r="C30" s="106" t="s">
        <v>49</v>
      </c>
      <c r="D30" s="75" t="s">
        <v>49</v>
      </c>
      <c r="E30" s="75" t="s">
        <v>49</v>
      </c>
    </row>
    <row r="31" spans="2:5" x14ac:dyDescent="0.25">
      <c r="B31" s="74" t="s">
        <v>121</v>
      </c>
      <c r="C31" s="82">
        <v>27.34</v>
      </c>
      <c r="D31" s="83" t="s">
        <v>368</v>
      </c>
      <c r="E31" s="75">
        <v>2015</v>
      </c>
    </row>
    <row r="32" spans="2:5" x14ac:dyDescent="0.25">
      <c r="B32" s="77" t="s">
        <v>129</v>
      </c>
      <c r="C32" s="78">
        <v>24.61</v>
      </c>
      <c r="D32" s="87" t="s">
        <v>503</v>
      </c>
      <c r="E32" s="78">
        <v>2019</v>
      </c>
    </row>
    <row r="33" spans="2:5" x14ac:dyDescent="0.25">
      <c r="B33" s="77" t="s">
        <v>133</v>
      </c>
      <c r="C33" s="78">
        <v>8.7200000000000006</v>
      </c>
      <c r="D33" s="79" t="s">
        <v>376</v>
      </c>
      <c r="E33" s="78">
        <v>2014</v>
      </c>
    </row>
    <row r="34" spans="2:5" x14ac:dyDescent="0.25">
      <c r="B34" s="77" t="s">
        <v>79</v>
      </c>
      <c r="C34" s="78">
        <v>1.45</v>
      </c>
      <c r="D34" s="79" t="s">
        <v>377</v>
      </c>
      <c r="E34" s="78">
        <v>2003</v>
      </c>
    </row>
    <row r="35" spans="2:5" x14ac:dyDescent="0.25">
      <c r="B35" s="77" t="s">
        <v>138</v>
      </c>
      <c r="C35" s="78">
        <v>4.79</v>
      </c>
      <c r="D35" s="79" t="s">
        <v>378</v>
      </c>
      <c r="E35" s="78">
        <v>2014</v>
      </c>
    </row>
    <row r="36" spans="2:5" x14ac:dyDescent="0.25">
      <c r="B36" s="77" t="s">
        <v>125</v>
      </c>
      <c r="C36" s="78">
        <v>15.85</v>
      </c>
      <c r="D36" s="79" t="s">
        <v>502</v>
      </c>
      <c r="E36" s="78">
        <v>2019</v>
      </c>
    </row>
    <row r="37" spans="2:5" x14ac:dyDescent="0.25">
      <c r="B37" s="107"/>
      <c r="C37" s="107"/>
      <c r="D37" s="102"/>
      <c r="E37" s="107"/>
    </row>
    <row r="38" spans="2:5" x14ac:dyDescent="0.25">
      <c r="B38" s="218" t="s">
        <v>189</v>
      </c>
      <c r="C38" s="219"/>
      <c r="D38" s="219"/>
      <c r="E38" s="219"/>
    </row>
    <row r="39" spans="2:5" x14ac:dyDescent="0.25">
      <c r="B39" s="219"/>
      <c r="C39" s="219"/>
      <c r="D39" s="219"/>
      <c r="E39" s="219"/>
    </row>
    <row r="40" spans="2:5" x14ac:dyDescent="0.25">
      <c r="B40" s="219"/>
      <c r="C40" s="219"/>
      <c r="D40" s="219"/>
      <c r="E40" s="219"/>
    </row>
    <row r="41" spans="2:5" x14ac:dyDescent="0.25">
      <c r="B41" s="107"/>
      <c r="C41" s="107"/>
      <c r="D41" s="102"/>
      <c r="E41" s="107"/>
    </row>
    <row r="42" spans="2:5" x14ac:dyDescent="0.25">
      <c r="B42" s="108"/>
      <c r="C42" s="7"/>
      <c r="E42" s="7"/>
    </row>
    <row r="43" spans="2:5" x14ac:dyDescent="0.25">
      <c r="B43" s="107"/>
      <c r="C43" s="107"/>
      <c r="D43" s="102"/>
      <c r="E43" s="107"/>
    </row>
    <row r="44" spans="2:5" x14ac:dyDescent="0.25">
      <c r="B44" s="107"/>
      <c r="C44" s="107"/>
      <c r="D44" s="102"/>
      <c r="E44" s="107"/>
    </row>
    <row r="45" spans="2:5" x14ac:dyDescent="0.25">
      <c r="B45" s="108"/>
      <c r="C45" s="7"/>
      <c r="E45" s="7"/>
    </row>
    <row r="46" spans="2:5" x14ac:dyDescent="0.25">
      <c r="B46" s="107"/>
      <c r="C46" s="107"/>
      <c r="D46" s="102"/>
      <c r="E46" s="107"/>
    </row>
    <row r="47" spans="2:5" x14ac:dyDescent="0.25">
      <c r="B47" s="107"/>
      <c r="C47" s="107"/>
      <c r="D47" s="102"/>
      <c r="E47" s="107"/>
    </row>
    <row r="48" spans="2:5" x14ac:dyDescent="0.25">
      <c r="B48" s="107"/>
      <c r="C48" s="107"/>
      <c r="D48" s="102"/>
      <c r="E48" s="107"/>
    </row>
    <row r="49" spans="1:6" x14ac:dyDescent="0.25">
      <c r="A49" s="214">
        <v>17</v>
      </c>
      <c r="B49" s="214"/>
      <c r="C49" s="214"/>
      <c r="D49" s="214"/>
      <c r="E49" s="214"/>
      <c r="F49" s="214"/>
    </row>
  </sheetData>
  <mergeCells count="2">
    <mergeCell ref="B38:E40"/>
    <mergeCell ref="A49:F49"/>
  </mergeCells>
  <pageMargins left="0.25" right="0.25" top="0.25" bottom="0.25" header="0" footer="0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workbookViewId="0">
      <selection activeCell="B1" sqref="B1"/>
    </sheetView>
  </sheetViews>
  <sheetFormatPr defaultRowHeight="15.75" x14ac:dyDescent="0.25"/>
  <cols>
    <col min="1" max="1" width="1.7109375" customWidth="1"/>
    <col min="2" max="2" width="18.7109375" style="134" customWidth="1"/>
    <col min="3" max="3" width="10.7109375" style="134" customWidth="1"/>
    <col min="4" max="4" width="30.7109375" style="134" customWidth="1"/>
    <col min="5" max="5" width="22.7109375" style="134" customWidth="1"/>
    <col min="6" max="6" width="2.85546875" style="134" customWidth="1"/>
    <col min="7" max="7" width="3.7109375" customWidth="1"/>
  </cols>
  <sheetData>
    <row r="1" spans="2:6" ht="15" customHeight="1" x14ac:dyDescent="0.25">
      <c r="B1" s="148" t="s">
        <v>92</v>
      </c>
      <c r="C1" s="147"/>
      <c r="E1" s="147"/>
      <c r="F1" s="147"/>
    </row>
    <row r="2" spans="2:6" ht="6.6" customHeight="1" x14ac:dyDescent="0.25">
      <c r="C2" s="147"/>
      <c r="E2" s="147"/>
      <c r="F2" s="147"/>
    </row>
    <row r="3" spans="2:6" ht="12.75" customHeight="1" x14ac:dyDescent="0.25">
      <c r="B3" s="149" t="s">
        <v>93</v>
      </c>
      <c r="C3" s="147"/>
      <c r="E3" s="147"/>
      <c r="F3" s="147"/>
    </row>
    <row r="4" spans="2:6" ht="7.9" customHeight="1" x14ac:dyDescent="0.25">
      <c r="C4" s="147"/>
      <c r="E4" s="147"/>
      <c r="F4" s="147"/>
    </row>
    <row r="5" spans="2:6" s="193" customFormat="1" ht="15" customHeight="1" x14ac:dyDescent="0.2">
      <c r="B5" s="150" t="s">
        <v>95</v>
      </c>
      <c r="C5" s="151">
        <v>11.1</v>
      </c>
      <c r="D5" s="152" t="s">
        <v>379</v>
      </c>
      <c r="E5" s="153">
        <v>2017</v>
      </c>
      <c r="F5" s="179"/>
    </row>
    <row r="6" spans="2:6" s="193" customFormat="1" ht="15" customHeight="1" x14ac:dyDescent="0.2">
      <c r="B6" s="155" t="s">
        <v>97</v>
      </c>
      <c r="C6" s="156">
        <v>22.4</v>
      </c>
      <c r="D6" s="157" t="s">
        <v>881</v>
      </c>
      <c r="E6" s="156" t="s">
        <v>883</v>
      </c>
      <c r="F6" s="179"/>
    </row>
    <row r="7" spans="2:6" s="193" customFormat="1" ht="15" customHeight="1" x14ac:dyDescent="0.2">
      <c r="B7" s="155" t="s">
        <v>98</v>
      </c>
      <c r="C7" s="156">
        <v>50.2</v>
      </c>
      <c r="D7" s="157" t="s">
        <v>882</v>
      </c>
      <c r="E7" s="156">
        <v>2023</v>
      </c>
      <c r="F7" s="179"/>
    </row>
    <row r="8" spans="2:6" s="193" customFormat="1" ht="15" customHeight="1" x14ac:dyDescent="0.2">
      <c r="B8" s="155" t="s">
        <v>99</v>
      </c>
      <c r="C8" s="156" t="s">
        <v>101</v>
      </c>
      <c r="D8" s="157" t="s">
        <v>102</v>
      </c>
      <c r="E8" s="156">
        <v>2016</v>
      </c>
      <c r="F8" s="179"/>
    </row>
    <row r="9" spans="2:6" s="193" customFormat="1" ht="15" customHeight="1" x14ac:dyDescent="0.2">
      <c r="B9" s="155" t="s">
        <v>103</v>
      </c>
      <c r="C9" s="156" t="s">
        <v>104</v>
      </c>
      <c r="D9" s="157" t="s">
        <v>105</v>
      </c>
      <c r="E9" s="156">
        <v>2002</v>
      </c>
      <c r="F9" s="179"/>
    </row>
    <row r="10" spans="2:6" s="193" customFormat="1" ht="15" customHeight="1" x14ac:dyDescent="0.2">
      <c r="B10" s="155" t="s">
        <v>108</v>
      </c>
      <c r="C10" s="156" t="s">
        <v>109</v>
      </c>
      <c r="D10" s="157" t="s">
        <v>110</v>
      </c>
      <c r="E10" s="156">
        <v>2010</v>
      </c>
      <c r="F10" s="179"/>
    </row>
    <row r="11" spans="2:6" s="193" customFormat="1" ht="15" customHeight="1" x14ac:dyDescent="0.2">
      <c r="B11" s="155" t="s">
        <v>114</v>
      </c>
      <c r="C11" s="156" t="s">
        <v>115</v>
      </c>
      <c r="D11" s="157" t="s">
        <v>116</v>
      </c>
      <c r="E11" s="156">
        <v>2010</v>
      </c>
      <c r="F11" s="179"/>
    </row>
    <row r="12" spans="2:6" s="193" customFormat="1" ht="15" customHeight="1" x14ac:dyDescent="0.2">
      <c r="B12" s="155" t="s">
        <v>119</v>
      </c>
      <c r="C12" s="156">
        <v>14.1</v>
      </c>
      <c r="D12" s="157" t="s">
        <v>120</v>
      </c>
      <c r="E12" s="156">
        <v>1996</v>
      </c>
      <c r="F12" s="179"/>
    </row>
    <row r="13" spans="2:6" s="193" customFormat="1" ht="15" customHeight="1" x14ac:dyDescent="0.2">
      <c r="B13" s="155" t="s">
        <v>123</v>
      </c>
      <c r="C13" s="156">
        <v>59.2</v>
      </c>
      <c r="D13" s="157" t="s">
        <v>124</v>
      </c>
      <c r="E13" s="156">
        <v>1997</v>
      </c>
      <c r="F13" s="179"/>
    </row>
    <row r="14" spans="2:6" s="193" customFormat="1" ht="15" customHeight="1" x14ac:dyDescent="0.2">
      <c r="B14" s="155" t="s">
        <v>126</v>
      </c>
      <c r="C14" s="156" t="s">
        <v>127</v>
      </c>
      <c r="D14" s="157" t="s">
        <v>128</v>
      </c>
      <c r="E14" s="156">
        <v>2013</v>
      </c>
      <c r="F14" s="179"/>
    </row>
    <row r="15" spans="2:6" s="193" customFormat="1" ht="15" customHeight="1" x14ac:dyDescent="0.2">
      <c r="B15" s="155" t="s">
        <v>130</v>
      </c>
      <c r="C15" s="156" t="s">
        <v>131</v>
      </c>
      <c r="D15" s="157" t="s">
        <v>132</v>
      </c>
      <c r="E15" s="156">
        <v>1994</v>
      </c>
      <c r="F15" s="179"/>
    </row>
    <row r="16" spans="2:6" s="193" customFormat="1" ht="15" customHeight="1" x14ac:dyDescent="0.2">
      <c r="B16" s="150" t="s">
        <v>121</v>
      </c>
      <c r="C16" s="153">
        <v>43.87</v>
      </c>
      <c r="D16" s="154" t="s">
        <v>857</v>
      </c>
      <c r="E16" s="153">
        <v>2022</v>
      </c>
      <c r="F16" s="179"/>
    </row>
    <row r="17" spans="2:6" s="193" customFormat="1" ht="15" customHeight="1" x14ac:dyDescent="0.2">
      <c r="B17" s="155" t="s">
        <v>125</v>
      </c>
      <c r="C17" s="156">
        <v>56.78</v>
      </c>
      <c r="D17" s="157" t="s">
        <v>136</v>
      </c>
      <c r="E17" s="156">
        <v>2007</v>
      </c>
      <c r="F17" s="179"/>
    </row>
    <row r="18" spans="2:6" s="193" customFormat="1" ht="15" customHeight="1" x14ac:dyDescent="0.2">
      <c r="B18" s="155" t="s">
        <v>129</v>
      </c>
      <c r="C18" s="156">
        <v>69.28</v>
      </c>
      <c r="D18" s="157" t="s">
        <v>137</v>
      </c>
      <c r="E18" s="156">
        <v>2014</v>
      </c>
      <c r="F18" s="179"/>
    </row>
    <row r="19" spans="2:6" s="193" customFormat="1" ht="15" customHeight="1" x14ac:dyDescent="0.2">
      <c r="B19" s="155" t="s">
        <v>135</v>
      </c>
      <c r="C19" s="156">
        <v>3.05</v>
      </c>
      <c r="D19" s="157" t="s">
        <v>139</v>
      </c>
      <c r="E19" s="156">
        <v>1992</v>
      </c>
      <c r="F19" s="179"/>
    </row>
    <row r="20" spans="2:6" s="193" customFormat="1" ht="15" customHeight="1" x14ac:dyDescent="0.2">
      <c r="B20" s="155" t="s">
        <v>133</v>
      </c>
      <c r="C20" s="156">
        <v>15.33</v>
      </c>
      <c r="D20" s="157" t="s">
        <v>140</v>
      </c>
      <c r="E20" s="156">
        <v>1978</v>
      </c>
      <c r="F20" s="179"/>
    </row>
    <row r="21" spans="2:6" s="193" customFormat="1" ht="15" customHeight="1" x14ac:dyDescent="0.2">
      <c r="B21" s="166" t="s">
        <v>79</v>
      </c>
      <c r="C21" s="167">
        <v>1.9</v>
      </c>
      <c r="D21" s="168" t="s">
        <v>141</v>
      </c>
      <c r="E21" s="169" t="s">
        <v>1194</v>
      </c>
      <c r="F21" s="179"/>
    </row>
    <row r="22" spans="2:6" s="193" customFormat="1" ht="15" customHeight="1" x14ac:dyDescent="0.25">
      <c r="B22" s="170"/>
      <c r="C22" s="170"/>
      <c r="D22" s="171" t="s">
        <v>143</v>
      </c>
      <c r="E22" s="172">
        <v>2012</v>
      </c>
      <c r="F22" s="191"/>
    </row>
    <row r="23" spans="2:6" s="193" customFormat="1" ht="15" customHeight="1" x14ac:dyDescent="0.2">
      <c r="B23" s="155" t="s">
        <v>138</v>
      </c>
      <c r="C23" s="156">
        <v>6.74</v>
      </c>
      <c r="D23" s="157" t="s">
        <v>144</v>
      </c>
      <c r="E23" s="156">
        <v>1992</v>
      </c>
      <c r="F23" s="179"/>
    </row>
    <row r="24" spans="2:6" s="193" customFormat="1" ht="15" customHeight="1" x14ac:dyDescent="0.2">
      <c r="B24" s="155" t="s">
        <v>81</v>
      </c>
      <c r="C24" s="156">
        <v>13.56</v>
      </c>
      <c r="D24" s="157" t="s">
        <v>146</v>
      </c>
      <c r="E24" s="156">
        <v>1977</v>
      </c>
      <c r="F24" s="179"/>
    </row>
    <row r="25" spans="2:6" s="193" customFormat="1" ht="15" customHeight="1" x14ac:dyDescent="0.25">
      <c r="B25" s="134"/>
      <c r="C25" s="147"/>
      <c r="D25" s="134"/>
      <c r="E25" s="147"/>
      <c r="F25" s="147"/>
    </row>
    <row r="26" spans="2:6" s="193" customFormat="1" ht="15" customHeight="1" x14ac:dyDescent="0.25">
      <c r="B26" s="134"/>
      <c r="C26" s="147"/>
      <c r="D26" s="134"/>
      <c r="E26" s="147"/>
      <c r="F26" s="147"/>
    </row>
    <row r="27" spans="2:6" s="193" customFormat="1" ht="15" customHeight="1" x14ac:dyDescent="0.25">
      <c r="B27" s="149" t="s">
        <v>151</v>
      </c>
      <c r="C27" s="147"/>
      <c r="D27" s="134"/>
      <c r="E27" s="147"/>
      <c r="F27" s="147"/>
    </row>
    <row r="28" spans="2:6" s="193" customFormat="1" ht="15" customHeight="1" x14ac:dyDescent="0.25">
      <c r="B28" s="134"/>
      <c r="C28" s="147"/>
      <c r="D28" s="134"/>
      <c r="E28" s="147"/>
      <c r="F28" s="147"/>
    </row>
    <row r="29" spans="2:6" s="193" customFormat="1" ht="15" customHeight="1" x14ac:dyDescent="0.2">
      <c r="B29" s="150" t="s">
        <v>95</v>
      </c>
      <c r="C29" s="153">
        <v>11.8</v>
      </c>
      <c r="D29" s="154" t="s">
        <v>1191</v>
      </c>
      <c r="E29" s="153" t="s">
        <v>1192</v>
      </c>
      <c r="F29" s="179"/>
    </row>
    <row r="30" spans="2:6" s="193" customFormat="1" ht="15" customHeight="1" x14ac:dyDescent="0.2">
      <c r="B30" s="173" t="s">
        <v>97</v>
      </c>
      <c r="C30" s="174">
        <v>24.1</v>
      </c>
      <c r="D30" s="175" t="s">
        <v>158</v>
      </c>
      <c r="E30" s="174" t="s">
        <v>1193</v>
      </c>
      <c r="F30" s="179"/>
    </row>
    <row r="31" spans="2:6" s="193" customFormat="1" ht="15" customHeight="1" x14ac:dyDescent="0.2">
      <c r="B31" s="176" t="s">
        <v>160</v>
      </c>
      <c r="C31" s="176">
        <v>38</v>
      </c>
      <c r="D31" s="177" t="s">
        <v>102</v>
      </c>
      <c r="E31" s="176">
        <v>2015</v>
      </c>
      <c r="F31" s="179"/>
    </row>
    <row r="32" spans="2:6" s="193" customFormat="1" ht="15" customHeight="1" x14ac:dyDescent="0.2">
      <c r="B32" s="155" t="s">
        <v>98</v>
      </c>
      <c r="C32" s="156">
        <v>53.7</v>
      </c>
      <c r="D32" s="157" t="s">
        <v>162</v>
      </c>
      <c r="E32" s="156">
        <v>2001</v>
      </c>
      <c r="F32" s="179"/>
    </row>
    <row r="33" spans="2:6" s="193" customFormat="1" ht="15" customHeight="1" x14ac:dyDescent="0.2">
      <c r="B33" s="155" t="s">
        <v>99</v>
      </c>
      <c r="C33" s="156" t="s">
        <v>164</v>
      </c>
      <c r="D33" s="157" t="s">
        <v>102</v>
      </c>
      <c r="E33" s="156">
        <v>2015</v>
      </c>
      <c r="F33" s="179"/>
    </row>
    <row r="34" spans="2:6" s="193" customFormat="1" ht="15" customHeight="1" x14ac:dyDescent="0.2">
      <c r="B34" s="155" t="s">
        <v>103</v>
      </c>
      <c r="C34" s="156" t="s">
        <v>166</v>
      </c>
      <c r="D34" s="157" t="s">
        <v>167</v>
      </c>
      <c r="E34" s="156">
        <v>1991</v>
      </c>
      <c r="F34" s="179"/>
    </row>
    <row r="35" spans="2:6" s="193" customFormat="1" ht="15" customHeight="1" x14ac:dyDescent="0.2">
      <c r="B35" s="155" t="s">
        <v>171</v>
      </c>
      <c r="C35" s="156">
        <v>11.9</v>
      </c>
      <c r="D35" s="157" t="s">
        <v>172</v>
      </c>
      <c r="E35" s="156">
        <v>1995</v>
      </c>
      <c r="F35" s="179"/>
    </row>
    <row r="36" spans="2:6" s="193" customFormat="1" ht="15" customHeight="1" x14ac:dyDescent="0.2">
      <c r="B36" s="155" t="s">
        <v>111</v>
      </c>
      <c r="C36" s="156" t="s">
        <v>174</v>
      </c>
      <c r="D36" s="157" t="s">
        <v>175</v>
      </c>
      <c r="E36" s="156">
        <v>2004</v>
      </c>
      <c r="F36" s="179"/>
    </row>
    <row r="37" spans="2:6" s="193" customFormat="1" ht="15" customHeight="1" x14ac:dyDescent="0.2">
      <c r="B37" s="150" t="s">
        <v>121</v>
      </c>
      <c r="C37" s="160">
        <v>39.6</v>
      </c>
      <c r="D37" s="154" t="s">
        <v>177</v>
      </c>
      <c r="E37" s="153">
        <v>1987</v>
      </c>
      <c r="F37" s="179"/>
    </row>
    <row r="38" spans="2:6" s="193" customFormat="1" ht="15" customHeight="1" x14ac:dyDescent="0.2">
      <c r="B38" s="155" t="s">
        <v>125</v>
      </c>
      <c r="C38" s="162">
        <v>40.909999999999997</v>
      </c>
      <c r="D38" s="163" t="s">
        <v>179</v>
      </c>
      <c r="E38" s="156">
        <v>2011</v>
      </c>
      <c r="F38" s="179"/>
    </row>
    <row r="39" spans="2:6" s="193" customFormat="1" ht="15" customHeight="1" x14ac:dyDescent="0.2">
      <c r="B39" s="155" t="s">
        <v>129</v>
      </c>
      <c r="C39" s="162">
        <v>59.97</v>
      </c>
      <c r="D39" s="157" t="s">
        <v>137</v>
      </c>
      <c r="E39" s="156">
        <v>2012</v>
      </c>
      <c r="F39" s="179"/>
    </row>
    <row r="40" spans="2:6" s="193" customFormat="1" ht="15" customHeight="1" x14ac:dyDescent="0.2">
      <c r="B40" s="155" t="s">
        <v>133</v>
      </c>
      <c r="C40" s="162">
        <v>14.29</v>
      </c>
      <c r="D40" s="157" t="s">
        <v>746</v>
      </c>
      <c r="E40" s="156">
        <v>2019</v>
      </c>
      <c r="F40" s="179"/>
    </row>
    <row r="41" spans="2:6" s="193" customFormat="1" ht="15" customHeight="1" x14ac:dyDescent="0.2">
      <c r="B41" s="155" t="s">
        <v>135</v>
      </c>
      <c r="C41" s="162">
        <v>2.9</v>
      </c>
      <c r="D41" s="157" t="s">
        <v>184</v>
      </c>
      <c r="E41" s="156">
        <v>1994</v>
      </c>
      <c r="F41" s="179"/>
    </row>
    <row r="42" spans="2:6" s="193" customFormat="1" ht="15" customHeight="1" x14ac:dyDescent="0.2">
      <c r="B42" s="155" t="s">
        <v>79</v>
      </c>
      <c r="C42" s="162">
        <v>1.77</v>
      </c>
      <c r="D42" s="157" t="s">
        <v>120</v>
      </c>
      <c r="E42" s="156">
        <v>1994</v>
      </c>
      <c r="F42" s="179"/>
    </row>
    <row r="43" spans="2:6" s="193" customFormat="1" ht="15" customHeight="1" x14ac:dyDescent="0.2">
      <c r="B43" s="155" t="s">
        <v>138</v>
      </c>
      <c r="C43" s="162">
        <v>6.26</v>
      </c>
      <c r="D43" s="157" t="s">
        <v>187</v>
      </c>
      <c r="E43" s="156">
        <v>1999</v>
      </c>
      <c r="F43" s="179"/>
    </row>
    <row r="44" spans="2:6" s="193" customFormat="1" ht="15" customHeight="1" x14ac:dyDescent="0.2">
      <c r="B44" s="155" t="s">
        <v>81</v>
      </c>
      <c r="C44" s="162">
        <v>12</v>
      </c>
      <c r="D44" s="157" t="s">
        <v>188</v>
      </c>
      <c r="E44" s="156">
        <v>1985</v>
      </c>
      <c r="F44" s="179"/>
    </row>
    <row r="45" spans="2:6" s="193" customFormat="1" ht="15" customHeight="1" x14ac:dyDescent="0.25">
      <c r="B45" s="134"/>
      <c r="C45" s="134"/>
      <c r="D45" s="134"/>
      <c r="E45" s="134"/>
      <c r="F45" s="134"/>
    </row>
    <row r="46" spans="2:6" s="193" customFormat="1" ht="15" customHeight="1" x14ac:dyDescent="0.25">
      <c r="B46" s="134"/>
      <c r="C46" s="147"/>
      <c r="D46" s="134"/>
      <c r="E46" s="147"/>
      <c r="F46" s="147"/>
    </row>
    <row r="47" spans="2:6" s="193" customFormat="1" ht="15" customHeight="1" x14ac:dyDescent="0.25">
      <c r="B47" s="134"/>
      <c r="C47" s="147"/>
      <c r="D47" s="134"/>
      <c r="E47" s="147"/>
      <c r="F47" s="147"/>
    </row>
    <row r="48" spans="2:6" s="193" customFormat="1" ht="15" customHeight="1" x14ac:dyDescent="0.25">
      <c r="B48" s="134"/>
      <c r="C48" s="147"/>
      <c r="D48" s="134"/>
      <c r="E48" s="147"/>
      <c r="F48" s="147"/>
    </row>
    <row r="49" spans="1:7" s="193" customFormat="1" ht="15" customHeight="1" x14ac:dyDescent="0.25">
      <c r="B49" s="134"/>
      <c r="C49" s="147"/>
      <c r="D49" s="134"/>
      <c r="E49" s="147"/>
      <c r="F49" s="147"/>
    </row>
    <row r="50" spans="1:7" s="193" customFormat="1" ht="15" customHeight="1" x14ac:dyDescent="0.25">
      <c r="B50" s="134"/>
      <c r="C50" s="147"/>
      <c r="D50" s="134"/>
      <c r="E50" s="147"/>
      <c r="F50" s="147"/>
    </row>
    <row r="51" spans="1:7" s="193" customFormat="1" ht="15" customHeight="1" x14ac:dyDescent="0.25">
      <c r="B51" s="134"/>
      <c r="C51" s="147"/>
      <c r="D51" s="134"/>
      <c r="E51" s="147"/>
      <c r="F51" s="147"/>
    </row>
    <row r="52" spans="1:7" s="193" customFormat="1" ht="15" customHeight="1" x14ac:dyDescent="0.2">
      <c r="A52" s="31"/>
      <c r="B52" s="212">
        <v>5</v>
      </c>
      <c r="C52" s="212"/>
      <c r="D52" s="212"/>
      <c r="E52" s="212"/>
      <c r="F52" s="33"/>
      <c r="G52" s="33"/>
    </row>
    <row r="53" spans="1:7" s="193" customFormat="1" ht="15" customHeight="1" x14ac:dyDescent="0.25">
      <c r="B53" s="148" t="s">
        <v>92</v>
      </c>
      <c r="C53" s="147"/>
      <c r="D53" s="134"/>
      <c r="E53" s="147"/>
      <c r="F53" s="147"/>
    </row>
    <row r="54" spans="1:7" s="193" customFormat="1" ht="15" customHeight="1" x14ac:dyDescent="0.25">
      <c r="B54" s="134"/>
      <c r="C54" s="147"/>
      <c r="D54" s="134"/>
      <c r="E54" s="147"/>
      <c r="F54" s="147"/>
    </row>
    <row r="55" spans="1:7" s="193" customFormat="1" ht="15" customHeight="1" x14ac:dyDescent="0.25">
      <c r="B55" s="181" t="s">
        <v>190</v>
      </c>
      <c r="C55" s="147"/>
      <c r="D55" s="134"/>
      <c r="E55" s="147"/>
      <c r="F55" s="147"/>
    </row>
    <row r="56" spans="1:7" s="193" customFormat="1" ht="15" customHeight="1" x14ac:dyDescent="0.2">
      <c r="B56" s="183"/>
      <c r="C56" s="183"/>
      <c r="D56" s="183"/>
      <c r="E56" s="183"/>
      <c r="F56" s="181"/>
    </row>
    <row r="57" spans="1:7" s="193" customFormat="1" ht="15" customHeight="1" x14ac:dyDescent="0.2">
      <c r="B57" s="155" t="s">
        <v>95</v>
      </c>
      <c r="C57" s="156">
        <v>12.1</v>
      </c>
      <c r="D57" s="157" t="s">
        <v>856</v>
      </c>
      <c r="E57" s="156">
        <v>2022</v>
      </c>
      <c r="F57" s="179"/>
    </row>
    <row r="58" spans="1:7" s="193" customFormat="1" ht="15" customHeight="1" x14ac:dyDescent="0.2">
      <c r="B58" s="155" t="s">
        <v>97</v>
      </c>
      <c r="C58" s="156">
        <v>24.3</v>
      </c>
      <c r="D58" s="157" t="s">
        <v>856</v>
      </c>
      <c r="E58" s="156">
        <v>2022</v>
      </c>
      <c r="F58" s="179"/>
    </row>
    <row r="59" spans="1:7" s="193" customFormat="1" ht="15" customHeight="1" x14ac:dyDescent="0.2">
      <c r="B59" s="155" t="s">
        <v>98</v>
      </c>
      <c r="C59" s="156">
        <v>56.9</v>
      </c>
      <c r="D59" s="157" t="s">
        <v>193</v>
      </c>
      <c r="E59" s="156">
        <v>2001</v>
      </c>
      <c r="F59" s="179"/>
    </row>
    <row r="60" spans="1:7" s="193" customFormat="1" ht="15" customHeight="1" x14ac:dyDescent="0.2">
      <c r="B60" s="155" t="s">
        <v>99</v>
      </c>
      <c r="C60" s="156" t="s">
        <v>195</v>
      </c>
      <c r="D60" s="157" t="s">
        <v>196</v>
      </c>
      <c r="E60" s="156">
        <v>1999</v>
      </c>
      <c r="F60" s="179"/>
    </row>
    <row r="61" spans="1:7" s="193" customFormat="1" ht="15" customHeight="1" x14ac:dyDescent="0.2">
      <c r="B61" s="155" t="s">
        <v>103</v>
      </c>
      <c r="C61" s="156" t="s">
        <v>199</v>
      </c>
      <c r="D61" s="157" t="s">
        <v>200</v>
      </c>
      <c r="E61" s="156">
        <v>2006</v>
      </c>
      <c r="F61" s="179"/>
    </row>
    <row r="62" spans="1:7" s="193" customFormat="1" ht="15" customHeight="1" x14ac:dyDescent="0.2">
      <c r="B62" s="155" t="s">
        <v>108</v>
      </c>
      <c r="C62" s="156" t="s">
        <v>202</v>
      </c>
      <c r="D62" s="157" t="s">
        <v>203</v>
      </c>
      <c r="E62" s="156">
        <v>2011</v>
      </c>
      <c r="F62" s="179"/>
    </row>
    <row r="63" spans="1:7" s="193" customFormat="1" ht="15" customHeight="1" x14ac:dyDescent="0.2">
      <c r="B63" s="155" t="s">
        <v>114</v>
      </c>
      <c r="C63" s="156" t="s">
        <v>205</v>
      </c>
      <c r="D63" s="157" t="s">
        <v>206</v>
      </c>
      <c r="E63" s="156">
        <v>2008</v>
      </c>
      <c r="F63" s="179"/>
    </row>
    <row r="64" spans="1:7" s="193" customFormat="1" ht="15" customHeight="1" x14ac:dyDescent="0.2">
      <c r="B64" s="155" t="s">
        <v>119</v>
      </c>
      <c r="C64" s="158">
        <v>15.9</v>
      </c>
      <c r="D64" s="157" t="s">
        <v>209</v>
      </c>
      <c r="E64" s="156">
        <v>2006</v>
      </c>
      <c r="F64" s="179"/>
    </row>
    <row r="65" spans="2:6" s="193" customFormat="1" ht="15" customHeight="1" x14ac:dyDescent="0.2">
      <c r="B65" s="155" t="s">
        <v>123</v>
      </c>
      <c r="C65" s="156" t="s">
        <v>212</v>
      </c>
      <c r="D65" s="157" t="s">
        <v>213</v>
      </c>
      <c r="E65" s="156">
        <v>2015</v>
      </c>
      <c r="F65" s="179"/>
    </row>
    <row r="66" spans="2:6" s="193" customFormat="1" ht="15" customHeight="1" x14ac:dyDescent="0.2">
      <c r="B66" s="155" t="s">
        <v>168</v>
      </c>
      <c r="C66" s="156" t="s">
        <v>216</v>
      </c>
      <c r="D66" s="157" t="s">
        <v>213</v>
      </c>
      <c r="E66" s="156">
        <v>2016</v>
      </c>
      <c r="F66" s="179"/>
    </row>
    <row r="67" spans="2:6" s="193" customFormat="1" ht="15" customHeight="1" x14ac:dyDescent="0.2">
      <c r="B67" s="150" t="s">
        <v>121</v>
      </c>
      <c r="C67" s="153">
        <v>42.71</v>
      </c>
      <c r="D67" s="154" t="s">
        <v>218</v>
      </c>
      <c r="E67" s="153">
        <v>2011</v>
      </c>
      <c r="F67" s="179"/>
    </row>
    <row r="68" spans="2:6" s="193" customFormat="1" ht="15" customHeight="1" x14ac:dyDescent="0.2">
      <c r="B68" s="155" t="s">
        <v>129</v>
      </c>
      <c r="C68" s="156">
        <v>44.96</v>
      </c>
      <c r="D68" s="157" t="s">
        <v>222</v>
      </c>
      <c r="E68" s="156">
        <v>2003</v>
      </c>
      <c r="F68" s="179"/>
    </row>
    <row r="69" spans="2:6" s="193" customFormat="1" ht="15" customHeight="1" x14ac:dyDescent="0.2">
      <c r="B69" s="155" t="s">
        <v>133</v>
      </c>
      <c r="C69" s="156">
        <v>12.45</v>
      </c>
      <c r="D69" s="157" t="s">
        <v>225</v>
      </c>
      <c r="E69" s="156">
        <v>1999</v>
      </c>
      <c r="F69" s="179"/>
    </row>
    <row r="70" spans="2:6" s="193" customFormat="1" ht="15" customHeight="1" x14ac:dyDescent="0.2">
      <c r="B70" s="155" t="s">
        <v>125</v>
      </c>
      <c r="C70" s="156">
        <v>44.53</v>
      </c>
      <c r="D70" s="157" t="s">
        <v>176</v>
      </c>
      <c r="E70" s="156">
        <v>2011</v>
      </c>
      <c r="F70" s="179"/>
    </row>
    <row r="71" spans="2:6" s="193" customFormat="1" ht="15" customHeight="1" x14ac:dyDescent="0.2">
      <c r="B71" s="155" t="s">
        <v>135</v>
      </c>
      <c r="C71" s="162">
        <v>3.2</v>
      </c>
      <c r="D71" s="157" t="s">
        <v>229</v>
      </c>
      <c r="E71" s="156">
        <v>1995</v>
      </c>
      <c r="F71" s="179"/>
    </row>
    <row r="72" spans="2:6" s="193" customFormat="1" ht="15" customHeight="1" x14ac:dyDescent="0.2">
      <c r="B72" s="155" t="s">
        <v>79</v>
      </c>
      <c r="C72" s="156">
        <v>1.71</v>
      </c>
      <c r="D72" s="157" t="s">
        <v>231</v>
      </c>
      <c r="E72" s="156">
        <v>1995</v>
      </c>
      <c r="F72" s="179"/>
    </row>
    <row r="73" spans="2:6" s="193" customFormat="1" ht="15" customHeight="1" x14ac:dyDescent="0.2">
      <c r="B73" s="155" t="s">
        <v>138</v>
      </c>
      <c r="C73" s="156">
        <v>5.62</v>
      </c>
      <c r="D73" s="157" t="s">
        <v>233</v>
      </c>
      <c r="E73" s="156">
        <v>2016</v>
      </c>
      <c r="F73" s="179"/>
    </row>
    <row r="74" spans="2:6" s="193" customFormat="1" ht="15" customHeight="1" x14ac:dyDescent="0.2">
      <c r="B74" s="155" t="s">
        <v>81</v>
      </c>
      <c r="C74" s="156">
        <v>11.62</v>
      </c>
      <c r="D74" s="157" t="s">
        <v>186</v>
      </c>
      <c r="E74" s="156">
        <v>2006</v>
      </c>
      <c r="F74" s="179"/>
    </row>
    <row r="75" spans="2:6" s="193" customFormat="1" ht="15" customHeight="1" x14ac:dyDescent="0.25">
      <c r="B75" s="134"/>
      <c r="C75" s="134"/>
      <c r="D75" s="134"/>
      <c r="E75" s="134"/>
      <c r="F75" s="134"/>
    </row>
    <row r="76" spans="2:6" s="193" customFormat="1" ht="15" customHeight="1" x14ac:dyDescent="0.25">
      <c r="B76" s="134"/>
      <c r="C76" s="147"/>
      <c r="D76" s="134"/>
      <c r="E76" s="147"/>
      <c r="F76" s="147"/>
    </row>
    <row r="77" spans="2:6" s="193" customFormat="1" ht="15" customHeight="1" x14ac:dyDescent="0.25">
      <c r="B77" s="149" t="s">
        <v>237</v>
      </c>
      <c r="C77" s="147"/>
      <c r="D77" s="134"/>
      <c r="E77" s="147"/>
      <c r="F77" s="147"/>
    </row>
    <row r="78" spans="2:6" s="193" customFormat="1" ht="15" customHeight="1" x14ac:dyDescent="0.25">
      <c r="B78" s="134"/>
      <c r="C78" s="147"/>
      <c r="D78" s="134"/>
      <c r="E78" s="147"/>
      <c r="F78" s="147"/>
    </row>
    <row r="79" spans="2:6" s="193" customFormat="1" ht="15" customHeight="1" x14ac:dyDescent="0.2">
      <c r="B79" s="150" t="s">
        <v>95</v>
      </c>
      <c r="C79" s="151">
        <v>12</v>
      </c>
      <c r="D79" s="154" t="s">
        <v>147</v>
      </c>
      <c r="E79" s="153">
        <v>1994</v>
      </c>
      <c r="F79" s="179"/>
    </row>
    <row r="80" spans="2:6" s="193" customFormat="1" ht="15" customHeight="1" x14ac:dyDescent="0.2">
      <c r="B80" s="155" t="s">
        <v>97</v>
      </c>
      <c r="C80" s="156">
        <v>25.3</v>
      </c>
      <c r="D80" s="154" t="s">
        <v>147</v>
      </c>
      <c r="E80" s="156">
        <v>1994</v>
      </c>
      <c r="F80" s="179"/>
    </row>
    <row r="81" spans="2:6" s="193" customFormat="1" ht="15" customHeight="1" x14ac:dyDescent="0.2">
      <c r="B81" s="155" t="s">
        <v>160</v>
      </c>
      <c r="C81" s="158">
        <v>41.1</v>
      </c>
      <c r="D81" s="157" t="s">
        <v>150</v>
      </c>
      <c r="E81" s="156">
        <v>2002</v>
      </c>
      <c r="F81" s="179"/>
    </row>
    <row r="82" spans="2:6" s="193" customFormat="1" ht="15" customHeight="1" x14ac:dyDescent="0.2">
      <c r="B82" s="155" t="s">
        <v>99</v>
      </c>
      <c r="C82" s="156" t="s">
        <v>242</v>
      </c>
      <c r="D82" s="157" t="s">
        <v>243</v>
      </c>
      <c r="E82" s="156">
        <v>2014</v>
      </c>
      <c r="F82" s="179"/>
    </row>
    <row r="83" spans="2:6" s="193" customFormat="1" ht="15" customHeight="1" x14ac:dyDescent="0.2">
      <c r="B83" s="155" t="s">
        <v>103</v>
      </c>
      <c r="C83" s="156" t="s">
        <v>383</v>
      </c>
      <c r="D83" s="157" t="s">
        <v>384</v>
      </c>
      <c r="E83" s="156">
        <v>2017</v>
      </c>
      <c r="F83" s="179"/>
    </row>
    <row r="84" spans="2:6" s="193" customFormat="1" ht="15" customHeight="1" x14ac:dyDescent="0.25">
      <c r="B84" s="150" t="s">
        <v>108</v>
      </c>
      <c r="C84" s="150" t="s">
        <v>244</v>
      </c>
      <c r="D84" s="184" t="s">
        <v>245</v>
      </c>
      <c r="E84" s="187">
        <v>2016</v>
      </c>
      <c r="F84" s="194"/>
    </row>
    <row r="85" spans="2:6" s="193" customFormat="1" ht="15" customHeight="1" x14ac:dyDescent="0.25">
      <c r="B85" s="150" t="s">
        <v>114</v>
      </c>
      <c r="C85" s="150" t="s">
        <v>247</v>
      </c>
      <c r="D85" s="184" t="s">
        <v>248</v>
      </c>
      <c r="E85" s="187">
        <v>2011</v>
      </c>
      <c r="F85" s="194"/>
    </row>
    <row r="86" spans="2:6" s="193" customFormat="1" ht="15" customHeight="1" x14ac:dyDescent="0.2">
      <c r="B86" s="155" t="s">
        <v>171</v>
      </c>
      <c r="C86" s="156">
        <v>11.5</v>
      </c>
      <c r="D86" s="157" t="s">
        <v>251</v>
      </c>
      <c r="E86" s="156">
        <v>1986</v>
      </c>
      <c r="F86" s="179"/>
    </row>
    <row r="87" spans="2:6" s="193" customFormat="1" ht="15" customHeight="1" x14ac:dyDescent="0.2">
      <c r="B87" s="155" t="s">
        <v>254</v>
      </c>
      <c r="C87" s="156">
        <v>47</v>
      </c>
      <c r="D87" s="157" t="s">
        <v>255</v>
      </c>
      <c r="E87" s="156">
        <v>2017</v>
      </c>
      <c r="F87" s="179"/>
    </row>
    <row r="88" spans="2:6" s="193" customFormat="1" ht="15" customHeight="1" x14ac:dyDescent="0.2">
      <c r="B88" s="155" t="s">
        <v>168</v>
      </c>
      <c r="C88" s="156" t="s">
        <v>744</v>
      </c>
      <c r="D88" s="157" t="s">
        <v>745</v>
      </c>
      <c r="E88" s="156">
        <v>2019</v>
      </c>
      <c r="F88" s="179"/>
    </row>
    <row r="89" spans="2:6" s="193" customFormat="1" ht="15" customHeight="1" x14ac:dyDescent="0.2">
      <c r="B89" s="150" t="s">
        <v>121</v>
      </c>
      <c r="C89" s="153">
        <v>36.56</v>
      </c>
      <c r="D89" s="154" t="s">
        <v>218</v>
      </c>
      <c r="E89" s="153">
        <v>2009</v>
      </c>
      <c r="F89" s="179"/>
    </row>
    <row r="90" spans="2:6" s="193" customFormat="1" ht="15" customHeight="1" x14ac:dyDescent="0.2">
      <c r="B90" s="155" t="s">
        <v>129</v>
      </c>
      <c r="C90" s="156">
        <v>40.39</v>
      </c>
      <c r="D90" s="157" t="s">
        <v>855</v>
      </c>
      <c r="E90" s="156">
        <v>2022</v>
      </c>
      <c r="F90" s="179"/>
    </row>
    <row r="91" spans="2:6" s="193" customFormat="1" ht="15" customHeight="1" x14ac:dyDescent="0.2">
      <c r="B91" s="155" t="s">
        <v>125</v>
      </c>
      <c r="C91" s="162">
        <v>50.35</v>
      </c>
      <c r="D91" s="163" t="s">
        <v>261</v>
      </c>
      <c r="E91" s="156">
        <v>2015</v>
      </c>
      <c r="F91" s="179"/>
    </row>
    <row r="92" spans="2:6" s="193" customFormat="1" ht="15" customHeight="1" x14ac:dyDescent="0.2">
      <c r="B92" s="155" t="s">
        <v>133</v>
      </c>
      <c r="C92" s="156">
        <v>11.79</v>
      </c>
      <c r="D92" s="157" t="s">
        <v>263</v>
      </c>
      <c r="E92" s="156">
        <v>2016</v>
      </c>
      <c r="F92" s="179"/>
    </row>
    <row r="93" spans="2:6" s="193" customFormat="1" ht="15" customHeight="1" x14ac:dyDescent="0.2">
      <c r="B93" s="155" t="s">
        <v>135</v>
      </c>
      <c r="C93" s="156">
        <v>2.95</v>
      </c>
      <c r="D93" s="157" t="s">
        <v>229</v>
      </c>
      <c r="E93" s="156">
        <v>1993</v>
      </c>
      <c r="F93" s="179"/>
    </row>
    <row r="94" spans="2:6" s="193" customFormat="1" ht="15" customHeight="1" x14ac:dyDescent="0.2">
      <c r="B94" s="155" t="s">
        <v>79</v>
      </c>
      <c r="C94" s="156">
        <v>1.68</v>
      </c>
      <c r="D94" s="157" t="s">
        <v>265</v>
      </c>
      <c r="E94" s="156">
        <v>2004</v>
      </c>
      <c r="F94" s="179"/>
    </row>
    <row r="95" spans="2:6" s="193" customFormat="1" ht="15" customHeight="1" x14ac:dyDescent="0.2">
      <c r="B95" s="155" t="s">
        <v>138</v>
      </c>
      <c r="C95" s="156">
        <v>5.41</v>
      </c>
      <c r="D95" s="157" t="s">
        <v>209</v>
      </c>
      <c r="E95" s="156">
        <v>2005</v>
      </c>
      <c r="F95" s="179"/>
    </row>
    <row r="96" spans="2:6" s="193" customFormat="1" ht="15" customHeight="1" x14ac:dyDescent="0.2">
      <c r="B96" s="155" t="s">
        <v>81</v>
      </c>
      <c r="C96" s="156">
        <v>11.21</v>
      </c>
      <c r="D96" s="157" t="s">
        <v>266</v>
      </c>
      <c r="E96" s="156">
        <v>2009</v>
      </c>
      <c r="F96" s="179"/>
    </row>
    <row r="97" spans="1:7" s="193" customFormat="1" ht="15" customHeight="1" x14ac:dyDescent="0.25">
      <c r="B97" s="134"/>
      <c r="C97" s="134"/>
      <c r="D97" s="134"/>
      <c r="E97" s="134"/>
      <c r="F97" s="134"/>
    </row>
    <row r="98" spans="1:7" s="193" customFormat="1" ht="15" customHeight="1" x14ac:dyDescent="0.25">
      <c r="B98" s="222" t="s">
        <v>189</v>
      </c>
      <c r="C98" s="223"/>
      <c r="D98" s="223"/>
      <c r="E98" s="223"/>
      <c r="F98" s="178"/>
    </row>
    <row r="99" spans="1:7" s="193" customFormat="1" ht="15" customHeight="1" x14ac:dyDescent="0.25">
      <c r="B99" s="223"/>
      <c r="C99" s="223"/>
      <c r="D99" s="223"/>
      <c r="E99" s="223"/>
      <c r="F99" s="178"/>
    </row>
    <row r="100" spans="1:7" s="193" customFormat="1" ht="15" customHeight="1" x14ac:dyDescent="0.25">
      <c r="B100" s="223"/>
      <c r="C100" s="223"/>
      <c r="D100" s="223"/>
      <c r="E100" s="223"/>
      <c r="F100" s="178"/>
    </row>
    <row r="101" spans="1:7" s="193" customFormat="1" ht="15" customHeight="1" x14ac:dyDescent="0.25">
      <c r="B101" s="178"/>
      <c r="C101" s="178"/>
      <c r="D101" s="178"/>
      <c r="E101" s="178"/>
      <c r="F101" s="178"/>
    </row>
    <row r="102" spans="1:7" s="193" customFormat="1" ht="15" customHeight="1" x14ac:dyDescent="0.25">
      <c r="B102" s="178"/>
      <c r="C102" s="178"/>
      <c r="D102" s="178"/>
      <c r="E102" s="178"/>
      <c r="F102" s="178"/>
    </row>
    <row r="103" spans="1:7" s="193" customFormat="1" ht="15" customHeight="1" x14ac:dyDescent="0.2">
      <c r="A103" s="212">
        <v>7</v>
      </c>
      <c r="B103" s="212"/>
      <c r="C103" s="212"/>
      <c r="D103" s="212"/>
      <c r="E103" s="212"/>
      <c r="F103" s="33"/>
      <c r="G103" s="33"/>
    </row>
    <row r="104" spans="1:7" s="193" customFormat="1" ht="15" customHeight="1" x14ac:dyDescent="0.25">
      <c r="B104" s="148" t="s">
        <v>92</v>
      </c>
      <c r="C104" s="147"/>
      <c r="D104" s="134"/>
      <c r="E104" s="147"/>
      <c r="F104" s="147"/>
    </row>
    <row r="105" spans="1:7" s="193" customFormat="1" ht="15" customHeight="1" x14ac:dyDescent="0.25">
      <c r="B105" s="134"/>
      <c r="C105" s="147"/>
      <c r="D105" s="134"/>
      <c r="E105" s="147"/>
      <c r="F105" s="147"/>
    </row>
    <row r="106" spans="1:7" s="193" customFormat="1" ht="15" customHeight="1" x14ac:dyDescent="0.25">
      <c r="B106" s="149" t="s">
        <v>319</v>
      </c>
      <c r="C106" s="147"/>
      <c r="D106" s="134"/>
      <c r="E106" s="147"/>
      <c r="F106" s="147"/>
    </row>
    <row r="107" spans="1:7" s="193" customFormat="1" ht="15" customHeight="1" x14ac:dyDescent="0.25">
      <c r="B107" s="134"/>
      <c r="C107" s="147"/>
      <c r="D107" s="134"/>
      <c r="E107" s="147"/>
      <c r="F107" s="147"/>
    </row>
    <row r="108" spans="1:7" s="193" customFormat="1" ht="15" customHeight="1" x14ac:dyDescent="0.2">
      <c r="B108" s="150" t="s">
        <v>95</v>
      </c>
      <c r="C108" s="153">
        <v>12.4</v>
      </c>
      <c r="D108" s="154" t="s">
        <v>354</v>
      </c>
      <c r="E108" s="153" t="s">
        <v>355</v>
      </c>
      <c r="F108" s="179"/>
    </row>
    <row r="109" spans="1:7" s="193" customFormat="1" ht="15" customHeight="1" x14ac:dyDescent="0.2">
      <c r="B109" s="155" t="s">
        <v>97</v>
      </c>
      <c r="C109" s="156">
        <v>25.3</v>
      </c>
      <c r="D109" s="154" t="s">
        <v>356</v>
      </c>
      <c r="E109" s="156">
        <v>2003</v>
      </c>
      <c r="F109" s="179"/>
    </row>
    <row r="110" spans="1:7" s="193" customFormat="1" ht="15" customHeight="1" x14ac:dyDescent="0.2">
      <c r="B110" s="155" t="s">
        <v>160</v>
      </c>
      <c r="C110" s="156">
        <v>43.3</v>
      </c>
      <c r="D110" s="154" t="s">
        <v>854</v>
      </c>
      <c r="E110" s="156">
        <v>2022</v>
      </c>
      <c r="F110" s="179"/>
    </row>
    <row r="111" spans="1:7" s="193" customFormat="1" ht="15" customHeight="1" x14ac:dyDescent="0.2">
      <c r="B111" s="155" t="s">
        <v>99</v>
      </c>
      <c r="C111" s="159" t="s">
        <v>357</v>
      </c>
      <c r="D111" s="157" t="s">
        <v>243</v>
      </c>
      <c r="E111" s="156">
        <v>2013</v>
      </c>
      <c r="F111" s="179"/>
    </row>
    <row r="112" spans="1:7" s="193" customFormat="1" ht="15" customHeight="1" x14ac:dyDescent="0.2">
      <c r="B112" s="155" t="s">
        <v>103</v>
      </c>
      <c r="C112" s="156" t="s">
        <v>358</v>
      </c>
      <c r="D112" s="157" t="s">
        <v>359</v>
      </c>
      <c r="E112" s="156">
        <v>2015</v>
      </c>
      <c r="F112" s="179"/>
    </row>
    <row r="113" spans="2:6" s="193" customFormat="1" ht="15" customHeight="1" x14ac:dyDescent="0.2">
      <c r="B113" s="155" t="s">
        <v>106</v>
      </c>
      <c r="C113" s="156">
        <v>11.5</v>
      </c>
      <c r="D113" s="157" t="s">
        <v>360</v>
      </c>
      <c r="E113" s="156" t="s">
        <v>361</v>
      </c>
      <c r="F113" s="179"/>
    </row>
    <row r="114" spans="2:6" s="193" customFormat="1" ht="15" customHeight="1" x14ac:dyDescent="0.2">
      <c r="B114" s="155" t="s">
        <v>111</v>
      </c>
      <c r="C114" s="156" t="s">
        <v>362</v>
      </c>
      <c r="D114" s="157" t="s">
        <v>363</v>
      </c>
      <c r="E114" s="156">
        <v>2009</v>
      </c>
      <c r="F114" s="179"/>
    </row>
    <row r="115" spans="2:6" s="193" customFormat="1" ht="15" customHeight="1" x14ac:dyDescent="0.2">
      <c r="B115" s="150" t="s">
        <v>121</v>
      </c>
      <c r="C115" s="160">
        <v>31.38</v>
      </c>
      <c r="D115" s="154" t="s">
        <v>364</v>
      </c>
      <c r="E115" s="153">
        <v>1979</v>
      </c>
      <c r="F115" s="179"/>
    </row>
    <row r="116" spans="2:6" s="193" customFormat="1" ht="15" customHeight="1" x14ac:dyDescent="0.2">
      <c r="B116" s="155" t="s">
        <v>125</v>
      </c>
      <c r="C116" s="162">
        <v>39.450000000000003</v>
      </c>
      <c r="D116" s="163" t="s">
        <v>261</v>
      </c>
      <c r="E116" s="156">
        <v>2013</v>
      </c>
      <c r="F116" s="179"/>
    </row>
    <row r="117" spans="2:6" s="193" customFormat="1" ht="15" customHeight="1" x14ac:dyDescent="0.2">
      <c r="B117" s="155" t="s">
        <v>79</v>
      </c>
      <c r="C117" s="162">
        <v>1.69</v>
      </c>
      <c r="D117" s="157" t="s">
        <v>365</v>
      </c>
      <c r="E117" s="156">
        <v>1983</v>
      </c>
      <c r="F117" s="179"/>
    </row>
    <row r="118" spans="2:6" s="193" customFormat="1" ht="15" customHeight="1" x14ac:dyDescent="0.2">
      <c r="B118" s="155" t="s">
        <v>366</v>
      </c>
      <c r="C118" s="162">
        <v>38.909999999999997</v>
      </c>
      <c r="D118" s="157" t="s">
        <v>367</v>
      </c>
      <c r="E118" s="156">
        <v>2022</v>
      </c>
      <c r="F118" s="179"/>
    </row>
    <row r="119" spans="2:6" s="193" customFormat="1" ht="15" customHeight="1" x14ac:dyDescent="0.2">
      <c r="B119" s="155" t="s">
        <v>138</v>
      </c>
      <c r="C119" s="162">
        <v>5.17</v>
      </c>
      <c r="D119" s="157" t="s">
        <v>185</v>
      </c>
      <c r="E119" s="156">
        <v>1978</v>
      </c>
      <c r="F119" s="179"/>
    </row>
    <row r="120" spans="2:6" s="193" customFormat="1" ht="15" customHeight="1" x14ac:dyDescent="0.2">
      <c r="B120" s="155" t="s">
        <v>133</v>
      </c>
      <c r="C120" s="162">
        <v>11.85</v>
      </c>
      <c r="D120" s="157" t="s">
        <v>885</v>
      </c>
      <c r="E120" s="156">
        <v>2022</v>
      </c>
      <c r="F120" s="179"/>
    </row>
    <row r="121" spans="2:6" s="193" customFormat="1" ht="15" customHeight="1" x14ac:dyDescent="0.2">
      <c r="B121" s="155" t="s">
        <v>135</v>
      </c>
      <c r="C121" s="162">
        <v>2.35</v>
      </c>
      <c r="D121" s="163" t="s">
        <v>368</v>
      </c>
      <c r="E121" s="156">
        <v>2016</v>
      </c>
      <c r="F121" s="179"/>
    </row>
    <row r="122" spans="2:6" s="193" customFormat="1" ht="15" customHeight="1" x14ac:dyDescent="0.2">
      <c r="B122" s="155" t="s">
        <v>81</v>
      </c>
      <c r="C122" s="162">
        <v>9.6199999999999992</v>
      </c>
      <c r="D122" s="163" t="s">
        <v>369</v>
      </c>
      <c r="E122" s="156">
        <v>2016</v>
      </c>
      <c r="F122" s="179"/>
    </row>
    <row r="123" spans="2:6" s="193" customFormat="1" ht="15" customHeight="1" x14ac:dyDescent="0.25">
      <c r="B123" s="134"/>
      <c r="C123" s="147"/>
      <c r="D123" s="134"/>
      <c r="E123" s="147"/>
      <c r="F123" s="147"/>
    </row>
    <row r="124" spans="2:6" s="193" customFormat="1" ht="15" customHeight="1" x14ac:dyDescent="0.25">
      <c r="B124" s="134"/>
      <c r="C124" s="147"/>
      <c r="D124" s="134"/>
      <c r="E124" s="147"/>
      <c r="F124" s="147"/>
    </row>
    <row r="125" spans="2:6" s="193" customFormat="1" ht="15" customHeight="1" x14ac:dyDescent="0.25">
      <c r="B125" s="134"/>
      <c r="C125" s="147"/>
      <c r="D125" s="134"/>
      <c r="E125" s="147"/>
      <c r="F125" s="147"/>
    </row>
    <row r="126" spans="2:6" s="193" customFormat="1" ht="15" customHeight="1" x14ac:dyDescent="0.25">
      <c r="B126" s="149" t="s">
        <v>58</v>
      </c>
      <c r="C126" s="147"/>
      <c r="D126" s="134"/>
      <c r="E126" s="147"/>
      <c r="F126" s="147"/>
    </row>
    <row r="127" spans="2:6" s="193" customFormat="1" ht="15" customHeight="1" x14ac:dyDescent="0.25">
      <c r="B127" s="134"/>
      <c r="C127" s="147"/>
      <c r="D127" s="134"/>
      <c r="E127" s="147"/>
      <c r="F127" s="147"/>
    </row>
    <row r="128" spans="2:6" s="193" customFormat="1" ht="15" customHeight="1" x14ac:dyDescent="0.2">
      <c r="B128" s="150" t="s">
        <v>95</v>
      </c>
      <c r="C128" s="153">
        <v>13.1</v>
      </c>
      <c r="D128" s="154" t="s">
        <v>370</v>
      </c>
      <c r="E128" s="153">
        <v>1995</v>
      </c>
      <c r="F128" s="179"/>
    </row>
    <row r="129" spans="2:6" s="193" customFormat="1" ht="15" customHeight="1" x14ac:dyDescent="0.2">
      <c r="B129" s="155" t="s">
        <v>97</v>
      </c>
      <c r="C129" s="156">
        <v>27.7</v>
      </c>
      <c r="D129" s="157" t="s">
        <v>371</v>
      </c>
      <c r="E129" s="156">
        <v>1999</v>
      </c>
      <c r="F129" s="179"/>
    </row>
    <row r="130" spans="2:6" s="193" customFormat="1" ht="15" customHeight="1" x14ac:dyDescent="0.2">
      <c r="B130" s="173" t="s">
        <v>99</v>
      </c>
      <c r="C130" s="174" t="s">
        <v>372</v>
      </c>
      <c r="D130" s="175" t="s">
        <v>243</v>
      </c>
      <c r="E130" s="174">
        <v>2011</v>
      </c>
      <c r="F130" s="179"/>
    </row>
    <row r="131" spans="2:6" s="193" customFormat="1" ht="15" customHeight="1" x14ac:dyDescent="0.25">
      <c r="B131" s="188" t="s">
        <v>103</v>
      </c>
      <c r="C131" s="188" t="s">
        <v>373</v>
      </c>
      <c r="D131" s="189" t="s">
        <v>374</v>
      </c>
      <c r="E131" s="188">
        <v>2016</v>
      </c>
      <c r="F131" s="191"/>
    </row>
    <row r="132" spans="2:6" s="193" customFormat="1" ht="15" customHeight="1" x14ac:dyDescent="0.2">
      <c r="B132" s="155" t="s">
        <v>293</v>
      </c>
      <c r="C132" s="158">
        <v>11.9</v>
      </c>
      <c r="D132" s="157" t="s">
        <v>375</v>
      </c>
      <c r="E132" s="156">
        <v>2016</v>
      </c>
      <c r="F132" s="179"/>
    </row>
    <row r="133" spans="2:6" s="193" customFormat="1" ht="15" customHeight="1" x14ac:dyDescent="0.2">
      <c r="B133" s="150" t="s">
        <v>111</v>
      </c>
      <c r="C133" s="190" t="s">
        <v>49</v>
      </c>
      <c r="D133" s="153" t="s">
        <v>49</v>
      </c>
      <c r="E133" s="153" t="s">
        <v>49</v>
      </c>
      <c r="F133" s="179"/>
    </row>
    <row r="134" spans="2:6" s="193" customFormat="1" ht="15" customHeight="1" x14ac:dyDescent="0.2">
      <c r="B134" s="150" t="s">
        <v>121</v>
      </c>
      <c r="C134" s="160">
        <v>27.34</v>
      </c>
      <c r="D134" s="161" t="s">
        <v>368</v>
      </c>
      <c r="E134" s="153">
        <v>2015</v>
      </c>
      <c r="F134" s="179"/>
    </row>
    <row r="135" spans="2:6" s="193" customFormat="1" ht="15" customHeight="1" x14ac:dyDescent="0.2">
      <c r="B135" s="155" t="s">
        <v>129</v>
      </c>
      <c r="C135" s="156">
        <v>24.61</v>
      </c>
      <c r="D135" s="163" t="s">
        <v>503</v>
      </c>
      <c r="E135" s="156">
        <v>2019</v>
      </c>
      <c r="F135" s="179"/>
    </row>
    <row r="136" spans="2:6" s="193" customFormat="1" ht="15" customHeight="1" x14ac:dyDescent="0.2">
      <c r="B136" s="155" t="s">
        <v>133</v>
      </c>
      <c r="C136" s="156">
        <v>8.7200000000000006</v>
      </c>
      <c r="D136" s="157" t="s">
        <v>376</v>
      </c>
      <c r="E136" s="156">
        <v>2014</v>
      </c>
      <c r="F136" s="179"/>
    </row>
    <row r="137" spans="2:6" s="193" customFormat="1" ht="15" customHeight="1" x14ac:dyDescent="0.2">
      <c r="B137" s="155" t="s">
        <v>79</v>
      </c>
      <c r="C137" s="156">
        <v>1.45</v>
      </c>
      <c r="D137" s="157" t="s">
        <v>377</v>
      </c>
      <c r="E137" s="156">
        <v>2003</v>
      </c>
      <c r="F137" s="179"/>
    </row>
    <row r="138" spans="2:6" s="193" customFormat="1" ht="15" customHeight="1" x14ac:dyDescent="0.2">
      <c r="B138" s="155" t="s">
        <v>138</v>
      </c>
      <c r="C138" s="156">
        <v>4.79</v>
      </c>
      <c r="D138" s="157" t="s">
        <v>378</v>
      </c>
      <c r="E138" s="156">
        <v>2014</v>
      </c>
      <c r="F138" s="179"/>
    </row>
    <row r="139" spans="2:6" s="193" customFormat="1" ht="15" customHeight="1" x14ac:dyDescent="0.2">
      <c r="B139" s="155" t="s">
        <v>125</v>
      </c>
      <c r="C139" s="156">
        <v>15.85</v>
      </c>
      <c r="D139" s="157" t="s">
        <v>502</v>
      </c>
      <c r="E139" s="156">
        <v>2019</v>
      </c>
      <c r="F139" s="179"/>
    </row>
    <row r="140" spans="2:6" s="193" customFormat="1" ht="15" customHeight="1" x14ac:dyDescent="0.25">
      <c r="B140" s="191"/>
      <c r="C140" s="191"/>
      <c r="D140" s="135"/>
      <c r="E140" s="191"/>
      <c r="F140" s="191"/>
    </row>
    <row r="141" spans="2:6" s="193" customFormat="1" ht="15" customHeight="1" x14ac:dyDescent="0.25">
      <c r="B141" s="222" t="s">
        <v>189</v>
      </c>
      <c r="C141" s="223"/>
      <c r="D141" s="223"/>
      <c r="E141" s="223"/>
      <c r="F141" s="178"/>
    </row>
    <row r="142" spans="2:6" s="193" customFormat="1" ht="15" customHeight="1" x14ac:dyDescent="0.25">
      <c r="B142" s="223"/>
      <c r="C142" s="223"/>
      <c r="D142" s="223"/>
      <c r="E142" s="223"/>
      <c r="F142" s="178"/>
    </row>
    <row r="143" spans="2:6" s="193" customFormat="1" ht="15" customHeight="1" x14ac:dyDescent="0.25">
      <c r="B143" s="223"/>
      <c r="C143" s="223"/>
      <c r="D143" s="223"/>
      <c r="E143" s="223"/>
      <c r="F143" s="178"/>
    </row>
    <row r="144" spans="2:6" s="193" customFormat="1" ht="15" customHeight="1" x14ac:dyDescent="0.25">
      <c r="B144" s="191"/>
      <c r="C144" s="191"/>
      <c r="D144" s="135"/>
      <c r="E144" s="191"/>
      <c r="F144" s="191"/>
    </row>
    <row r="145" spans="1:6" s="193" customFormat="1" ht="15" customHeight="1" x14ac:dyDescent="0.25">
      <c r="B145" s="192"/>
      <c r="C145" s="147"/>
      <c r="D145" s="134"/>
      <c r="E145" s="147"/>
      <c r="F145" s="147"/>
    </row>
    <row r="146" spans="1:6" s="193" customFormat="1" ht="15" customHeight="1" x14ac:dyDescent="0.25">
      <c r="B146" s="191"/>
      <c r="C146" s="191"/>
      <c r="D146" s="135"/>
      <c r="E146" s="191"/>
      <c r="F146" s="191"/>
    </row>
    <row r="147" spans="1:6" s="193" customFormat="1" ht="15" customHeight="1" x14ac:dyDescent="0.25">
      <c r="B147" s="191"/>
      <c r="C147" s="191"/>
      <c r="D147" s="135"/>
      <c r="E147" s="191"/>
      <c r="F147" s="191"/>
    </row>
    <row r="148" spans="1:6" s="193" customFormat="1" ht="15" customHeight="1" x14ac:dyDescent="0.25">
      <c r="B148" s="191"/>
      <c r="C148" s="191"/>
      <c r="D148" s="135"/>
      <c r="E148" s="191"/>
      <c r="F148" s="191"/>
    </row>
    <row r="149" spans="1:6" s="193" customFormat="1" ht="15" customHeight="1" x14ac:dyDescent="0.25">
      <c r="B149" s="191"/>
      <c r="C149" s="191"/>
      <c r="D149" s="135"/>
      <c r="E149" s="191"/>
      <c r="F149" s="191"/>
    </row>
    <row r="150" spans="1:6" s="193" customFormat="1" ht="15" customHeight="1" x14ac:dyDescent="0.25">
      <c r="B150" s="192"/>
      <c r="C150" s="147"/>
      <c r="D150" s="134"/>
      <c r="E150" s="147"/>
      <c r="F150" s="147"/>
    </row>
    <row r="151" spans="1:6" s="193" customFormat="1" ht="15" customHeight="1" x14ac:dyDescent="0.25">
      <c r="B151" s="191"/>
      <c r="C151" s="191"/>
      <c r="D151" s="135"/>
      <c r="E151" s="191"/>
      <c r="F151" s="191"/>
    </row>
    <row r="152" spans="1:6" s="193" customFormat="1" ht="15" customHeight="1" x14ac:dyDescent="0.25">
      <c r="B152" s="191"/>
      <c r="C152" s="191"/>
      <c r="D152" s="135"/>
      <c r="E152" s="191"/>
      <c r="F152" s="191"/>
    </row>
    <row r="153" spans="1:6" s="193" customFormat="1" ht="15" customHeight="1" x14ac:dyDescent="0.25">
      <c r="B153" s="191"/>
      <c r="C153" s="191"/>
      <c r="D153" s="135"/>
      <c r="E153" s="191"/>
      <c r="F153" s="191"/>
    </row>
    <row r="154" spans="1:6" s="193" customFormat="1" ht="15" customHeight="1" x14ac:dyDescent="0.2">
      <c r="A154" s="31"/>
      <c r="B154" s="212">
        <v>8</v>
      </c>
      <c r="C154" s="212"/>
      <c r="D154" s="212"/>
      <c r="E154" s="212"/>
      <c r="F154" s="33"/>
    </row>
    <row r="155" spans="1:6" x14ac:dyDescent="0.25">
      <c r="B155" s="148" t="s">
        <v>92</v>
      </c>
      <c r="C155" s="147"/>
      <c r="E155" s="147"/>
      <c r="F155"/>
    </row>
    <row r="156" spans="1:6" x14ac:dyDescent="0.25">
      <c r="C156" s="147"/>
      <c r="E156" s="147"/>
      <c r="F156"/>
    </row>
    <row r="157" spans="1:6" x14ac:dyDescent="0.25">
      <c r="B157" s="149" t="s">
        <v>94</v>
      </c>
      <c r="C157" s="147"/>
      <c r="E157" s="147"/>
      <c r="F157"/>
    </row>
    <row r="158" spans="1:6" x14ac:dyDescent="0.25">
      <c r="C158" s="147"/>
      <c r="E158" s="147"/>
      <c r="F158"/>
    </row>
    <row r="159" spans="1:6" x14ac:dyDescent="0.25">
      <c r="B159" s="150" t="s">
        <v>95</v>
      </c>
      <c r="C159" s="153">
        <v>12.6</v>
      </c>
      <c r="D159" s="154" t="s">
        <v>96</v>
      </c>
      <c r="E159" s="153">
        <v>2016</v>
      </c>
      <c r="F159" s="193"/>
    </row>
    <row r="160" spans="1:6" x14ac:dyDescent="0.25">
      <c r="B160" s="155" t="s">
        <v>97</v>
      </c>
      <c r="C160" s="158">
        <v>27</v>
      </c>
      <c r="D160" s="157" t="s">
        <v>504</v>
      </c>
      <c r="E160" s="156">
        <v>2018</v>
      </c>
      <c r="F160" s="193"/>
    </row>
    <row r="161" spans="2:6" x14ac:dyDescent="0.25">
      <c r="B161" s="155" t="s">
        <v>99</v>
      </c>
      <c r="C161" s="156" t="s">
        <v>100</v>
      </c>
      <c r="D161" s="157" t="s">
        <v>380</v>
      </c>
      <c r="E161" s="156">
        <v>2017</v>
      </c>
      <c r="F161" s="193"/>
    </row>
    <row r="162" spans="2:6" x14ac:dyDescent="0.25">
      <c r="B162" s="155" t="s">
        <v>103</v>
      </c>
      <c r="C162" s="159" t="s">
        <v>501</v>
      </c>
      <c r="D162" s="157" t="s">
        <v>505</v>
      </c>
      <c r="E162" s="156">
        <v>2018</v>
      </c>
      <c r="F162" s="193"/>
    </row>
    <row r="163" spans="2:6" x14ac:dyDescent="0.25">
      <c r="B163" s="155" t="s">
        <v>106</v>
      </c>
      <c r="C163" s="156">
        <v>13.5</v>
      </c>
      <c r="D163" s="157" t="s">
        <v>107</v>
      </c>
      <c r="E163" s="156">
        <v>2009</v>
      </c>
      <c r="F163" s="193"/>
    </row>
    <row r="164" spans="2:6" x14ac:dyDescent="0.25">
      <c r="B164" s="155" t="s">
        <v>111</v>
      </c>
      <c r="C164" s="156" t="s">
        <v>112</v>
      </c>
      <c r="D164" s="157" t="s">
        <v>113</v>
      </c>
      <c r="E164" s="156">
        <v>1998</v>
      </c>
      <c r="F164" s="193"/>
    </row>
    <row r="165" spans="2:6" x14ac:dyDescent="0.25">
      <c r="B165" s="155" t="s">
        <v>117</v>
      </c>
      <c r="C165" s="156" t="s">
        <v>118</v>
      </c>
      <c r="D165" s="157" t="s">
        <v>113</v>
      </c>
      <c r="E165" s="156">
        <v>1997</v>
      </c>
      <c r="F165" s="193"/>
    </row>
    <row r="166" spans="2:6" x14ac:dyDescent="0.25">
      <c r="B166" s="150" t="s">
        <v>121</v>
      </c>
      <c r="C166" s="160">
        <v>28.96</v>
      </c>
      <c r="D166" s="161" t="s">
        <v>122</v>
      </c>
      <c r="E166" s="153">
        <v>2008</v>
      </c>
      <c r="F166" s="193"/>
    </row>
    <row r="167" spans="2:6" x14ac:dyDescent="0.25">
      <c r="B167" s="155" t="s">
        <v>125</v>
      </c>
      <c r="C167" s="162">
        <v>14.45</v>
      </c>
      <c r="D167" s="163" t="s">
        <v>884</v>
      </c>
      <c r="E167" s="156">
        <v>2023</v>
      </c>
      <c r="F167" s="193"/>
    </row>
    <row r="168" spans="2:6" x14ac:dyDescent="0.25">
      <c r="B168" s="155" t="s">
        <v>129</v>
      </c>
      <c r="C168" s="162">
        <v>43.64</v>
      </c>
      <c r="D168" s="157" t="s">
        <v>122</v>
      </c>
      <c r="E168" s="156">
        <v>2008</v>
      </c>
      <c r="F168" s="193"/>
    </row>
    <row r="169" spans="2:6" x14ac:dyDescent="0.25">
      <c r="B169" s="155" t="s">
        <v>133</v>
      </c>
      <c r="C169" s="162">
        <v>11.63</v>
      </c>
      <c r="D169" s="157" t="s">
        <v>122</v>
      </c>
      <c r="E169" s="156">
        <v>2008</v>
      </c>
      <c r="F169" s="193"/>
    </row>
    <row r="170" spans="2:6" x14ac:dyDescent="0.25">
      <c r="B170" s="155" t="s">
        <v>135</v>
      </c>
      <c r="C170" s="162" t="s">
        <v>49</v>
      </c>
      <c r="D170" s="156" t="s">
        <v>49</v>
      </c>
      <c r="E170" s="156" t="s">
        <v>49</v>
      </c>
      <c r="F170" s="193"/>
    </row>
    <row r="171" spans="2:6" x14ac:dyDescent="0.25">
      <c r="B171" s="155" t="s">
        <v>79</v>
      </c>
      <c r="C171" s="162">
        <v>1.5</v>
      </c>
      <c r="D171" s="157" t="s">
        <v>382</v>
      </c>
      <c r="E171" s="156">
        <v>2017</v>
      </c>
      <c r="F171" s="193"/>
    </row>
    <row r="172" spans="2:6" x14ac:dyDescent="0.25">
      <c r="B172" s="155" t="s">
        <v>138</v>
      </c>
      <c r="C172" s="162">
        <v>5.32</v>
      </c>
      <c r="D172" s="157" t="s">
        <v>96</v>
      </c>
      <c r="E172" s="156">
        <v>2016</v>
      </c>
      <c r="F172" s="193"/>
    </row>
    <row r="173" spans="2:6" x14ac:dyDescent="0.25">
      <c r="B173" s="164"/>
      <c r="C173" s="165"/>
      <c r="D173" s="164"/>
      <c r="E173" s="164"/>
      <c r="F173" s="193"/>
    </row>
    <row r="174" spans="2:6" x14ac:dyDescent="0.25">
      <c r="C174" s="147"/>
      <c r="E174" s="147"/>
      <c r="F174" s="193"/>
    </row>
    <row r="175" spans="2:6" x14ac:dyDescent="0.25">
      <c r="B175" s="149" t="s">
        <v>142</v>
      </c>
      <c r="C175" s="147"/>
      <c r="E175" s="147"/>
      <c r="F175" s="193"/>
    </row>
    <row r="176" spans="2:6" x14ac:dyDescent="0.25">
      <c r="C176" s="147"/>
      <c r="E176" s="147"/>
      <c r="F176" s="193"/>
    </row>
    <row r="177" spans="2:6" x14ac:dyDescent="0.25">
      <c r="B177" s="150" t="s">
        <v>95</v>
      </c>
      <c r="C177" s="153">
        <v>11.9</v>
      </c>
      <c r="D177" s="154" t="s">
        <v>145</v>
      </c>
      <c r="E177" s="153">
        <v>1982</v>
      </c>
      <c r="F177" s="193"/>
    </row>
    <row r="178" spans="2:6" x14ac:dyDescent="0.25">
      <c r="B178" s="155" t="s">
        <v>97</v>
      </c>
      <c r="C178" s="158">
        <v>25</v>
      </c>
      <c r="D178" s="157" t="s">
        <v>147</v>
      </c>
      <c r="E178" s="156">
        <v>1999</v>
      </c>
      <c r="F178" s="193"/>
    </row>
    <row r="179" spans="2:6" x14ac:dyDescent="0.25">
      <c r="B179" s="155" t="s">
        <v>98</v>
      </c>
      <c r="C179" s="156">
        <v>57.9</v>
      </c>
      <c r="D179" s="157" t="s">
        <v>148</v>
      </c>
      <c r="E179" s="156">
        <v>1989</v>
      </c>
      <c r="F179" s="193"/>
    </row>
    <row r="180" spans="2:6" x14ac:dyDescent="0.25">
      <c r="B180" s="155" t="s">
        <v>99</v>
      </c>
      <c r="C180" s="156" t="s">
        <v>149</v>
      </c>
      <c r="D180" s="157" t="s">
        <v>150</v>
      </c>
      <c r="E180" s="156">
        <v>2005</v>
      </c>
      <c r="F180" s="193"/>
    </row>
    <row r="181" spans="2:6" x14ac:dyDescent="0.25">
      <c r="B181" s="155" t="s">
        <v>103</v>
      </c>
      <c r="C181" s="156" t="s">
        <v>152</v>
      </c>
      <c r="D181" s="157" t="s">
        <v>153</v>
      </c>
      <c r="E181" s="156">
        <v>2006</v>
      </c>
      <c r="F181" s="193"/>
    </row>
    <row r="182" spans="2:6" x14ac:dyDescent="0.25">
      <c r="B182" s="155" t="s">
        <v>108</v>
      </c>
      <c r="C182" s="156" t="s">
        <v>154</v>
      </c>
      <c r="D182" s="157" t="s">
        <v>155</v>
      </c>
      <c r="E182" s="156">
        <v>1979</v>
      </c>
      <c r="F182" s="193"/>
    </row>
    <row r="183" spans="2:6" x14ac:dyDescent="0.25">
      <c r="B183" s="155" t="s">
        <v>114</v>
      </c>
      <c r="C183" s="156" t="s">
        <v>156</v>
      </c>
      <c r="D183" s="157" t="s">
        <v>157</v>
      </c>
      <c r="E183" s="156">
        <v>2011</v>
      </c>
      <c r="F183" s="193"/>
    </row>
    <row r="184" spans="2:6" x14ac:dyDescent="0.25">
      <c r="B184" s="155" t="s">
        <v>159</v>
      </c>
      <c r="C184" s="156" t="s">
        <v>49</v>
      </c>
      <c r="D184" s="156" t="s">
        <v>49</v>
      </c>
      <c r="E184" s="156" t="s">
        <v>49</v>
      </c>
      <c r="F184" s="193"/>
    </row>
    <row r="185" spans="2:6" x14ac:dyDescent="0.25">
      <c r="B185" s="155" t="s">
        <v>119</v>
      </c>
      <c r="C185" s="156">
        <v>14.8</v>
      </c>
      <c r="D185" s="157" t="s">
        <v>161</v>
      </c>
      <c r="E185" s="156">
        <v>1987</v>
      </c>
      <c r="F185" s="193"/>
    </row>
    <row r="186" spans="2:6" x14ac:dyDescent="0.25">
      <c r="B186" s="155" t="s">
        <v>123</v>
      </c>
      <c r="C186" s="156">
        <v>70.099999999999994</v>
      </c>
      <c r="D186" s="163" t="s">
        <v>163</v>
      </c>
      <c r="E186" s="156">
        <v>2008</v>
      </c>
      <c r="F186" s="193"/>
    </row>
    <row r="187" spans="2:6" x14ac:dyDescent="0.25">
      <c r="B187" s="155" t="s">
        <v>126</v>
      </c>
      <c r="C187" s="156" t="s">
        <v>165</v>
      </c>
      <c r="D187" s="163" t="s">
        <v>163</v>
      </c>
      <c r="E187" s="156">
        <v>2011</v>
      </c>
      <c r="F187" s="193"/>
    </row>
    <row r="188" spans="2:6" x14ac:dyDescent="0.25">
      <c r="B188" s="155" t="s">
        <v>168</v>
      </c>
      <c r="C188" s="156" t="s">
        <v>169</v>
      </c>
      <c r="D188" s="157" t="s">
        <v>170</v>
      </c>
      <c r="E188" s="156">
        <v>2010</v>
      </c>
      <c r="F188" s="193"/>
    </row>
    <row r="189" spans="2:6" x14ac:dyDescent="0.25">
      <c r="B189" s="150" t="s">
        <v>121</v>
      </c>
      <c r="C189" s="160">
        <v>39.6</v>
      </c>
      <c r="D189" s="154" t="s">
        <v>173</v>
      </c>
      <c r="E189" s="153">
        <v>1986</v>
      </c>
      <c r="F189" s="193"/>
    </row>
    <row r="190" spans="2:6" x14ac:dyDescent="0.25">
      <c r="B190" s="155" t="s">
        <v>125</v>
      </c>
      <c r="C190" s="162">
        <v>48.51</v>
      </c>
      <c r="D190" s="157" t="s">
        <v>176</v>
      </c>
      <c r="E190" s="156">
        <v>2018</v>
      </c>
      <c r="F190" s="193"/>
    </row>
    <row r="191" spans="2:6" x14ac:dyDescent="0.25">
      <c r="B191" s="155" t="s">
        <v>129</v>
      </c>
      <c r="C191" s="162">
        <v>47.91</v>
      </c>
      <c r="D191" s="157" t="s">
        <v>178</v>
      </c>
      <c r="E191" s="156">
        <v>2005</v>
      </c>
      <c r="F191" s="193"/>
    </row>
    <row r="192" spans="2:6" x14ac:dyDescent="0.25">
      <c r="B192" s="155" t="s">
        <v>133</v>
      </c>
      <c r="C192" s="162">
        <v>14.83</v>
      </c>
      <c r="D192" s="157" t="s">
        <v>180</v>
      </c>
      <c r="E192" s="156">
        <v>1983</v>
      </c>
      <c r="F192" s="193"/>
    </row>
    <row r="193" spans="2:6" x14ac:dyDescent="0.25">
      <c r="B193" s="155" t="s">
        <v>181</v>
      </c>
      <c r="C193" s="162">
        <v>2.9</v>
      </c>
      <c r="D193" s="157" t="s">
        <v>182</v>
      </c>
      <c r="E193" s="156">
        <v>1998</v>
      </c>
      <c r="F193" s="193"/>
    </row>
    <row r="194" spans="2:6" x14ac:dyDescent="0.25">
      <c r="B194" s="155" t="s">
        <v>79</v>
      </c>
      <c r="C194" s="162">
        <v>1.8</v>
      </c>
      <c r="D194" s="157" t="s">
        <v>183</v>
      </c>
      <c r="E194" s="156">
        <v>1991</v>
      </c>
      <c r="F194" s="193"/>
    </row>
    <row r="195" spans="2:6" x14ac:dyDescent="0.25">
      <c r="B195" s="155" t="s">
        <v>138</v>
      </c>
      <c r="C195" s="162">
        <v>6.38</v>
      </c>
      <c r="D195" s="157" t="s">
        <v>185</v>
      </c>
      <c r="E195" s="156">
        <v>1982</v>
      </c>
      <c r="F195" s="193"/>
    </row>
    <row r="196" spans="2:6" x14ac:dyDescent="0.25">
      <c r="B196" s="155" t="s">
        <v>81</v>
      </c>
      <c r="C196" s="162">
        <v>12.07</v>
      </c>
      <c r="D196" s="157" t="s">
        <v>186</v>
      </c>
      <c r="E196" s="156">
        <v>2012</v>
      </c>
      <c r="F196" s="193"/>
    </row>
    <row r="197" spans="2:6" x14ac:dyDescent="0.25">
      <c r="F197" s="193"/>
    </row>
    <row r="198" spans="2:6" x14ac:dyDescent="0.25">
      <c r="C198" s="147"/>
      <c r="E198" s="147"/>
      <c r="F198" s="193"/>
    </row>
    <row r="199" spans="2:6" ht="15" x14ac:dyDescent="0.25">
      <c r="B199" s="222" t="s">
        <v>189</v>
      </c>
      <c r="C199" s="223"/>
      <c r="D199" s="223"/>
      <c r="E199" s="223"/>
      <c r="F199" s="193"/>
    </row>
    <row r="200" spans="2:6" ht="15" x14ac:dyDescent="0.25">
      <c r="B200" s="223"/>
      <c r="C200" s="223"/>
      <c r="D200" s="223"/>
      <c r="E200" s="223"/>
      <c r="F200" s="193"/>
    </row>
    <row r="201" spans="2:6" ht="15" x14ac:dyDescent="0.25">
      <c r="B201" s="223"/>
      <c r="C201" s="223"/>
      <c r="D201" s="223"/>
      <c r="E201" s="223"/>
      <c r="F201" s="193"/>
    </row>
    <row r="202" spans="2:6" x14ac:dyDescent="0.25">
      <c r="B202" s="178"/>
      <c r="C202" s="178"/>
      <c r="D202" s="178"/>
      <c r="E202" s="178"/>
      <c r="F202" s="193"/>
    </row>
    <row r="203" spans="2:6" x14ac:dyDescent="0.25">
      <c r="B203" s="220">
        <v>6</v>
      </c>
      <c r="C203" s="220"/>
      <c r="D203" s="220"/>
      <c r="E203" s="220"/>
      <c r="F203" s="193"/>
    </row>
    <row r="204" spans="2:6" x14ac:dyDescent="0.25">
      <c r="B204" s="148" t="s">
        <v>92</v>
      </c>
      <c r="C204" s="91"/>
      <c r="D204" s="91"/>
      <c r="E204" s="91"/>
      <c r="F204" s="193"/>
    </row>
    <row r="205" spans="2:6" x14ac:dyDescent="0.25">
      <c r="B205" s="148"/>
      <c r="C205" s="91"/>
      <c r="D205" s="91"/>
      <c r="E205" s="91"/>
      <c r="F205" s="193"/>
    </row>
    <row r="206" spans="2:6" x14ac:dyDescent="0.25">
      <c r="B206" s="182" t="s">
        <v>191</v>
      </c>
      <c r="C206" s="91"/>
      <c r="D206" s="91"/>
      <c r="E206" s="91"/>
      <c r="F206" s="193"/>
    </row>
    <row r="207" spans="2:6" x14ac:dyDescent="0.25">
      <c r="B207" s="182"/>
      <c r="C207" s="91"/>
      <c r="D207" s="91"/>
      <c r="E207" s="91"/>
      <c r="F207" s="193"/>
    </row>
    <row r="208" spans="2:6" x14ac:dyDescent="0.25">
      <c r="B208" s="150" t="s">
        <v>95</v>
      </c>
      <c r="C208" s="150">
        <v>10.8</v>
      </c>
      <c r="D208" s="184" t="s">
        <v>192</v>
      </c>
      <c r="E208" s="150">
        <v>2016</v>
      </c>
      <c r="F208" s="193"/>
    </row>
    <row r="209" spans="2:6" x14ac:dyDescent="0.25">
      <c r="B209" s="155" t="s">
        <v>97</v>
      </c>
      <c r="C209" s="158">
        <v>21.9</v>
      </c>
      <c r="D209" s="157" t="s">
        <v>192</v>
      </c>
      <c r="E209" s="156">
        <v>2016</v>
      </c>
      <c r="F209" s="193"/>
    </row>
    <row r="210" spans="2:6" x14ac:dyDescent="0.25">
      <c r="B210" s="155" t="s">
        <v>98</v>
      </c>
      <c r="C210" s="156">
        <v>48.2</v>
      </c>
      <c r="D210" s="157" t="s">
        <v>194</v>
      </c>
      <c r="E210" s="156">
        <v>1996</v>
      </c>
      <c r="F210" s="193"/>
    </row>
    <row r="211" spans="2:6" x14ac:dyDescent="0.25">
      <c r="B211" s="155" t="s">
        <v>99</v>
      </c>
      <c r="C211" s="156" t="s">
        <v>197</v>
      </c>
      <c r="D211" s="157" t="s">
        <v>198</v>
      </c>
      <c r="E211" s="156">
        <v>1989</v>
      </c>
      <c r="F211" s="193"/>
    </row>
    <row r="212" spans="2:6" x14ac:dyDescent="0.25">
      <c r="B212" s="155" t="s">
        <v>103</v>
      </c>
      <c r="C212" s="156" t="s">
        <v>201</v>
      </c>
      <c r="D212" s="157" t="s">
        <v>198</v>
      </c>
      <c r="E212" s="156">
        <v>1989</v>
      </c>
      <c r="F212" s="193"/>
    </row>
    <row r="213" spans="2:6" x14ac:dyDescent="0.25">
      <c r="B213" s="155" t="s">
        <v>108</v>
      </c>
      <c r="C213" s="156" t="s">
        <v>204</v>
      </c>
      <c r="D213" s="157" t="s">
        <v>105</v>
      </c>
      <c r="E213" s="156">
        <v>2010</v>
      </c>
      <c r="F213" s="193"/>
    </row>
    <row r="214" spans="2:6" x14ac:dyDescent="0.25">
      <c r="B214" s="155" t="s">
        <v>114</v>
      </c>
      <c r="C214" s="156" t="s">
        <v>207</v>
      </c>
      <c r="D214" s="157" t="s">
        <v>208</v>
      </c>
      <c r="E214" s="156">
        <v>1988</v>
      </c>
      <c r="F214" s="193"/>
    </row>
    <row r="215" spans="2:6" x14ac:dyDescent="0.25">
      <c r="B215" s="155" t="s">
        <v>159</v>
      </c>
      <c r="C215" s="156" t="s">
        <v>210</v>
      </c>
      <c r="D215" s="157" t="s">
        <v>211</v>
      </c>
      <c r="E215" s="156">
        <v>1987</v>
      </c>
      <c r="F215" s="193"/>
    </row>
    <row r="216" spans="2:6" x14ac:dyDescent="0.25">
      <c r="B216" s="155" t="s">
        <v>214</v>
      </c>
      <c r="C216" s="156">
        <v>15.3</v>
      </c>
      <c r="D216" s="157" t="s">
        <v>215</v>
      </c>
      <c r="E216" s="156">
        <v>2002</v>
      </c>
      <c r="F216" s="193"/>
    </row>
    <row r="217" spans="2:6" x14ac:dyDescent="0.25">
      <c r="B217" s="155" t="s">
        <v>123</v>
      </c>
      <c r="C217" s="156">
        <v>57.4</v>
      </c>
      <c r="D217" s="157" t="s">
        <v>217</v>
      </c>
      <c r="E217" s="156">
        <v>1985</v>
      </c>
      <c r="F217" s="193"/>
    </row>
    <row r="218" spans="2:6" x14ac:dyDescent="0.25">
      <c r="B218" s="155" t="s">
        <v>219</v>
      </c>
      <c r="C218" s="156" t="s">
        <v>220</v>
      </c>
      <c r="D218" s="157" t="s">
        <v>221</v>
      </c>
      <c r="E218" s="156">
        <v>1999</v>
      </c>
      <c r="F218" s="193"/>
    </row>
    <row r="219" spans="2:6" x14ac:dyDescent="0.25">
      <c r="B219" s="155" t="s">
        <v>223</v>
      </c>
      <c r="C219" s="156"/>
      <c r="D219" s="157" t="s">
        <v>224</v>
      </c>
      <c r="E219" s="156"/>
      <c r="F219" s="193"/>
    </row>
    <row r="220" spans="2:6" x14ac:dyDescent="0.25">
      <c r="B220" s="155" t="s">
        <v>126</v>
      </c>
      <c r="C220" s="156" t="s">
        <v>226</v>
      </c>
      <c r="D220" s="157" t="s">
        <v>227</v>
      </c>
      <c r="E220" s="156">
        <v>2000</v>
      </c>
      <c r="F220" s="193"/>
    </row>
    <row r="221" spans="2:6" x14ac:dyDescent="0.25">
      <c r="B221" s="150" t="s">
        <v>121</v>
      </c>
      <c r="C221" s="160">
        <v>62.16</v>
      </c>
      <c r="D221" s="154" t="s">
        <v>228</v>
      </c>
      <c r="E221" s="153">
        <v>1974</v>
      </c>
      <c r="F221" s="193"/>
    </row>
    <row r="222" spans="2:6" x14ac:dyDescent="0.25">
      <c r="B222" s="155" t="s">
        <v>125</v>
      </c>
      <c r="C222" s="162">
        <v>62.42</v>
      </c>
      <c r="D222" s="157" t="s">
        <v>230</v>
      </c>
      <c r="E222" s="156">
        <v>1982</v>
      </c>
      <c r="F222" s="193"/>
    </row>
    <row r="223" spans="2:6" x14ac:dyDescent="0.25">
      <c r="B223" s="155" t="s">
        <v>129</v>
      </c>
      <c r="C223" s="162">
        <v>74.5</v>
      </c>
      <c r="D223" s="157" t="s">
        <v>232</v>
      </c>
      <c r="E223" s="156">
        <v>1995</v>
      </c>
      <c r="F223" s="193"/>
    </row>
    <row r="224" spans="2:6" x14ac:dyDescent="0.25">
      <c r="B224" s="155" t="s">
        <v>133</v>
      </c>
      <c r="C224" s="162">
        <v>20.2</v>
      </c>
      <c r="D224" s="157" t="s">
        <v>234</v>
      </c>
      <c r="E224" s="156">
        <v>1999</v>
      </c>
      <c r="F224" s="193"/>
    </row>
    <row r="225" spans="2:6" x14ac:dyDescent="0.25">
      <c r="B225" s="155" t="s">
        <v>135</v>
      </c>
      <c r="C225" s="162">
        <v>4.2</v>
      </c>
      <c r="D225" s="157" t="s">
        <v>235</v>
      </c>
      <c r="E225" s="156">
        <v>1998</v>
      </c>
      <c r="F225" s="193"/>
    </row>
    <row r="226" spans="2:6" x14ac:dyDescent="0.25">
      <c r="B226" s="155" t="s">
        <v>79</v>
      </c>
      <c r="C226" s="162">
        <v>2.0499999999999998</v>
      </c>
      <c r="D226" s="157" t="s">
        <v>215</v>
      </c>
      <c r="E226" s="156">
        <v>2005</v>
      </c>
      <c r="F226" s="193"/>
    </row>
    <row r="227" spans="2:6" x14ac:dyDescent="0.25">
      <c r="B227" s="155" t="s">
        <v>138</v>
      </c>
      <c r="C227" s="162">
        <v>7.06</v>
      </c>
      <c r="D227" s="157" t="s">
        <v>236</v>
      </c>
      <c r="E227" s="156">
        <v>1985</v>
      </c>
      <c r="F227" s="193"/>
    </row>
    <row r="228" spans="2:6" x14ac:dyDescent="0.25">
      <c r="B228" s="155" t="s">
        <v>81</v>
      </c>
      <c r="C228" s="162">
        <v>14.18</v>
      </c>
      <c r="D228" s="157" t="s">
        <v>238</v>
      </c>
      <c r="E228" s="156">
        <v>1975</v>
      </c>
      <c r="F228" s="193"/>
    </row>
    <row r="229" spans="2:6" x14ac:dyDescent="0.25">
      <c r="B229" s="179"/>
      <c r="C229" s="179"/>
      <c r="D229" s="180"/>
      <c r="E229" s="179"/>
      <c r="F229" s="193"/>
    </row>
    <row r="230" spans="2:6" x14ac:dyDescent="0.25">
      <c r="B230" s="185" t="s">
        <v>239</v>
      </c>
      <c r="C230" s="91"/>
      <c r="D230" s="91"/>
      <c r="E230" s="91"/>
      <c r="F230" s="193"/>
    </row>
    <row r="231" spans="2:6" x14ac:dyDescent="0.25">
      <c r="B231" s="185"/>
      <c r="C231" s="91"/>
      <c r="D231" s="91"/>
      <c r="E231" s="91"/>
      <c r="F231" s="193"/>
    </row>
    <row r="232" spans="2:6" x14ac:dyDescent="0.25">
      <c r="B232" s="150" t="s">
        <v>95</v>
      </c>
      <c r="C232" s="186">
        <v>11</v>
      </c>
      <c r="D232" s="184" t="s">
        <v>240</v>
      </c>
      <c r="E232" s="150" t="s">
        <v>241</v>
      </c>
      <c r="F232" s="193"/>
    </row>
    <row r="233" spans="2:6" x14ac:dyDescent="0.25">
      <c r="B233" s="150"/>
      <c r="C233" s="186"/>
      <c r="D233" s="184" t="s">
        <v>506</v>
      </c>
      <c r="E233" s="150" t="s">
        <v>507</v>
      </c>
      <c r="F233" s="193"/>
    </row>
    <row r="234" spans="2:6" x14ac:dyDescent="0.25">
      <c r="B234" s="155" t="s">
        <v>97</v>
      </c>
      <c r="C234" s="156">
        <v>22.3</v>
      </c>
      <c r="D234" s="157" t="s">
        <v>379</v>
      </c>
      <c r="E234" s="156">
        <v>2019</v>
      </c>
      <c r="F234" s="193"/>
    </row>
    <row r="235" spans="2:6" x14ac:dyDescent="0.25">
      <c r="B235" s="155" t="s">
        <v>98</v>
      </c>
      <c r="C235" s="158">
        <v>49.9</v>
      </c>
      <c r="D235" s="157" t="s">
        <v>162</v>
      </c>
      <c r="E235" s="156" t="s">
        <v>246</v>
      </c>
      <c r="F235" s="193"/>
    </row>
    <row r="236" spans="2:6" x14ac:dyDescent="0.25">
      <c r="B236" s="155" t="s">
        <v>99</v>
      </c>
      <c r="C236" s="156" t="s">
        <v>249</v>
      </c>
      <c r="D236" s="157" t="s">
        <v>250</v>
      </c>
      <c r="E236" s="156">
        <v>2006</v>
      </c>
      <c r="F236" s="193"/>
    </row>
    <row r="237" spans="2:6" x14ac:dyDescent="0.25">
      <c r="B237" s="155" t="s">
        <v>103</v>
      </c>
      <c r="C237" s="156" t="s">
        <v>252</v>
      </c>
      <c r="D237" s="157" t="s">
        <v>253</v>
      </c>
      <c r="E237" s="156">
        <v>2002</v>
      </c>
      <c r="F237" s="193"/>
    </row>
    <row r="238" spans="2:6" x14ac:dyDescent="0.25">
      <c r="B238" s="155" t="s">
        <v>108</v>
      </c>
      <c r="C238" s="156" t="s">
        <v>256</v>
      </c>
      <c r="D238" s="157" t="s">
        <v>257</v>
      </c>
      <c r="E238" s="156">
        <v>2012</v>
      </c>
      <c r="F238" s="193"/>
    </row>
    <row r="239" spans="2:6" x14ac:dyDescent="0.25">
      <c r="B239" s="155" t="s">
        <v>114</v>
      </c>
      <c r="C239" s="156" t="s">
        <v>259</v>
      </c>
      <c r="D239" s="157" t="s">
        <v>260</v>
      </c>
      <c r="E239" s="156">
        <v>2011</v>
      </c>
      <c r="F239" s="193"/>
    </row>
    <row r="240" spans="2:6" x14ac:dyDescent="0.25">
      <c r="B240" s="155" t="s">
        <v>214</v>
      </c>
      <c r="C240" s="156">
        <v>14.6</v>
      </c>
      <c r="D240" s="157" t="s">
        <v>215</v>
      </c>
      <c r="E240" s="156">
        <v>1999</v>
      </c>
      <c r="F240" s="193"/>
    </row>
    <row r="241" spans="2:6" x14ac:dyDescent="0.25">
      <c r="B241" s="155" t="s">
        <v>123</v>
      </c>
      <c r="C241" s="156">
        <v>55.3</v>
      </c>
      <c r="D241" s="157" t="s">
        <v>124</v>
      </c>
      <c r="E241" s="156">
        <v>1999</v>
      </c>
      <c r="F241" s="193"/>
    </row>
    <row r="242" spans="2:6" x14ac:dyDescent="0.25">
      <c r="B242" s="155" t="s">
        <v>219</v>
      </c>
      <c r="C242" s="156" t="s">
        <v>385</v>
      </c>
      <c r="D242" s="157" t="s">
        <v>262</v>
      </c>
      <c r="E242" s="156">
        <v>2015</v>
      </c>
      <c r="F242" s="193"/>
    </row>
    <row r="243" spans="2:6" x14ac:dyDescent="0.25">
      <c r="B243" s="155" t="s">
        <v>126</v>
      </c>
      <c r="C243" s="156" t="s">
        <v>264</v>
      </c>
      <c r="D243" s="157" t="s">
        <v>128</v>
      </c>
      <c r="E243" s="156">
        <v>2016</v>
      </c>
      <c r="F243" s="193"/>
    </row>
    <row r="244" spans="2:6" x14ac:dyDescent="0.25">
      <c r="B244" s="150" t="s">
        <v>121</v>
      </c>
      <c r="C244" s="153">
        <v>53.52</v>
      </c>
      <c r="D244" s="154" t="s">
        <v>134</v>
      </c>
      <c r="E244" s="153">
        <v>1980</v>
      </c>
      <c r="F244" s="193"/>
    </row>
    <row r="245" spans="2:6" x14ac:dyDescent="0.25">
      <c r="B245" s="155" t="s">
        <v>129</v>
      </c>
      <c r="C245" s="156">
        <v>71.510000000000005</v>
      </c>
      <c r="D245" s="157" t="s">
        <v>137</v>
      </c>
      <c r="E245" s="156">
        <v>2015</v>
      </c>
      <c r="F245" s="193"/>
    </row>
    <row r="246" spans="2:6" x14ac:dyDescent="0.25">
      <c r="B246" s="155" t="s">
        <v>133</v>
      </c>
      <c r="C246" s="156">
        <v>15.23</v>
      </c>
      <c r="D246" s="157" t="s">
        <v>140</v>
      </c>
      <c r="E246" s="156">
        <v>1980</v>
      </c>
      <c r="F246" s="193"/>
    </row>
    <row r="247" spans="2:6" x14ac:dyDescent="0.25">
      <c r="B247" s="155" t="s">
        <v>125</v>
      </c>
      <c r="C247" s="156">
        <v>63.25</v>
      </c>
      <c r="D247" s="157" t="s">
        <v>136</v>
      </c>
      <c r="E247" s="156">
        <v>2009</v>
      </c>
      <c r="F247" s="193"/>
    </row>
    <row r="248" spans="2:6" x14ac:dyDescent="0.25">
      <c r="B248" s="155" t="s">
        <v>135</v>
      </c>
      <c r="C248" s="156">
        <v>3.33</v>
      </c>
      <c r="D248" s="157" t="s">
        <v>267</v>
      </c>
      <c r="E248" s="156">
        <v>1975</v>
      </c>
      <c r="F248" s="193"/>
    </row>
    <row r="249" spans="2:6" x14ac:dyDescent="0.25">
      <c r="B249" s="155" t="s">
        <v>79</v>
      </c>
      <c r="C249" s="156">
        <v>2.0499999999999998</v>
      </c>
      <c r="D249" s="157" t="s">
        <v>215</v>
      </c>
      <c r="E249" s="156">
        <v>1998</v>
      </c>
      <c r="F249" s="193"/>
    </row>
    <row r="250" spans="2:6" x14ac:dyDescent="0.25">
      <c r="B250" s="155" t="s">
        <v>138</v>
      </c>
      <c r="C250" s="156">
        <v>7.24</v>
      </c>
      <c r="D250" s="157" t="s">
        <v>144</v>
      </c>
      <c r="E250" s="156">
        <v>1994</v>
      </c>
      <c r="F250" s="193"/>
    </row>
    <row r="251" spans="2:6" x14ac:dyDescent="0.25">
      <c r="B251" s="155" t="s">
        <v>81</v>
      </c>
      <c r="C251" s="156">
        <v>14.18</v>
      </c>
      <c r="D251" s="157" t="s">
        <v>268</v>
      </c>
      <c r="E251" s="156">
        <v>1991</v>
      </c>
      <c r="F251" s="193"/>
    </row>
    <row r="252" spans="2:6" x14ac:dyDescent="0.25">
      <c r="B252" s="221">
        <v>4</v>
      </c>
      <c r="C252" s="221"/>
      <c r="D252" s="221"/>
      <c r="E252" s="221"/>
    </row>
  </sheetData>
  <mergeCells count="8">
    <mergeCell ref="B203:E203"/>
    <mergeCell ref="B252:E252"/>
    <mergeCell ref="B141:E143"/>
    <mergeCell ref="B52:E52"/>
    <mergeCell ref="B154:E154"/>
    <mergeCell ref="B199:E201"/>
    <mergeCell ref="B98:E100"/>
    <mergeCell ref="A103:E103"/>
  </mergeCells>
  <printOptions horizontalCentered="1"/>
  <pageMargins left="0" right="0.51181102362204722" top="0.39370078740157483" bottom="0.19685039370078741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61"/>
  <sheetViews>
    <sheetView workbookViewId="0"/>
  </sheetViews>
  <sheetFormatPr defaultRowHeight="15" x14ac:dyDescent="0.25"/>
  <cols>
    <col min="1" max="1" width="8.7109375" customWidth="1"/>
    <col min="2" max="2" width="6.7109375" customWidth="1"/>
    <col min="3" max="38" width="3" customWidth="1"/>
    <col min="39" max="40" width="3.7109375" customWidth="1"/>
    <col min="41" max="60" width="3" customWidth="1"/>
    <col min="61" max="62" width="3.7109375" customWidth="1"/>
  </cols>
  <sheetData>
    <row r="1" spans="1:62" ht="30" customHeight="1" thickBot="1" x14ac:dyDescent="0.3">
      <c r="A1" s="1"/>
      <c r="B1" s="65" t="s">
        <v>80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1"/>
      <c r="BI1" s="231"/>
      <c r="BJ1" s="232"/>
    </row>
    <row r="2" spans="1:62" ht="18" customHeight="1" x14ac:dyDescent="0.25">
      <c r="A2" s="1"/>
      <c r="B2" s="234" t="s">
        <v>51</v>
      </c>
      <c r="C2" s="230" t="s">
        <v>81</v>
      </c>
      <c r="D2" s="230"/>
      <c r="E2" s="230"/>
      <c r="F2" s="230"/>
      <c r="G2" s="230"/>
      <c r="H2" s="230"/>
      <c r="I2" s="227" t="s">
        <v>1231</v>
      </c>
      <c r="J2" s="227"/>
      <c r="K2" s="227"/>
      <c r="L2" s="227"/>
      <c r="M2" s="227"/>
      <c r="N2" s="227"/>
      <c r="O2" s="227" t="s">
        <v>1232</v>
      </c>
      <c r="P2" s="227"/>
      <c r="Q2" s="227"/>
      <c r="R2" s="227"/>
      <c r="S2" s="227"/>
      <c r="T2" s="227"/>
      <c r="U2" s="227" t="s">
        <v>1233</v>
      </c>
      <c r="V2" s="227"/>
      <c r="W2" s="227"/>
      <c r="X2" s="227"/>
      <c r="Y2" s="227"/>
      <c r="Z2" s="227"/>
      <c r="AA2" s="228"/>
      <c r="AB2" s="234" t="s">
        <v>65</v>
      </c>
      <c r="AC2" s="239"/>
      <c r="AD2" s="239"/>
      <c r="AE2" s="241">
        <v>15.15</v>
      </c>
      <c r="AF2" s="241"/>
      <c r="AG2" s="242"/>
      <c r="AH2" s="245" t="s">
        <v>78</v>
      </c>
      <c r="AI2" s="246"/>
      <c r="AJ2" s="246"/>
      <c r="AK2" s="246"/>
      <c r="AL2" s="246"/>
      <c r="AM2" s="224" t="s">
        <v>408</v>
      </c>
      <c r="AN2" s="224"/>
      <c r="AO2" s="224"/>
      <c r="AP2" s="224"/>
      <c r="AQ2" s="224"/>
      <c r="AR2" s="224" t="s">
        <v>409</v>
      </c>
      <c r="AS2" s="224"/>
      <c r="AT2" s="224"/>
      <c r="AU2" s="224"/>
      <c r="AV2" s="224"/>
      <c r="AW2" s="249" t="s">
        <v>410</v>
      </c>
      <c r="AX2" s="249"/>
      <c r="AY2" s="249"/>
      <c r="AZ2" s="249"/>
      <c r="BA2" s="249"/>
      <c r="BB2" s="224" t="s">
        <v>411</v>
      </c>
      <c r="BC2" s="224"/>
      <c r="BD2" s="224"/>
      <c r="BE2" s="224"/>
      <c r="BF2" s="224"/>
      <c r="BG2" s="224"/>
      <c r="BH2" s="224"/>
      <c r="BI2" s="35"/>
      <c r="BJ2" s="36"/>
    </row>
    <row r="3" spans="1:62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 t="s">
        <v>1234</v>
      </c>
      <c r="J3" s="225"/>
      <c r="K3" s="225"/>
      <c r="L3" s="225"/>
      <c r="M3" s="225"/>
      <c r="N3" s="225"/>
      <c r="O3" s="225" t="s">
        <v>1235</v>
      </c>
      <c r="P3" s="225"/>
      <c r="Q3" s="225"/>
      <c r="R3" s="225"/>
      <c r="S3" s="225"/>
      <c r="T3" s="225"/>
      <c r="U3" s="225" t="s">
        <v>1236</v>
      </c>
      <c r="V3" s="225"/>
      <c r="W3" s="225"/>
      <c r="X3" s="225"/>
      <c r="Y3" s="225"/>
      <c r="Z3" s="225"/>
      <c r="AA3" s="226"/>
      <c r="AB3" s="235"/>
      <c r="AC3" s="240"/>
      <c r="AD3" s="240"/>
      <c r="AE3" s="243"/>
      <c r="AF3" s="243"/>
      <c r="AG3" s="244"/>
      <c r="AH3" s="247"/>
      <c r="AI3" s="248"/>
      <c r="AJ3" s="248"/>
      <c r="AK3" s="248"/>
      <c r="AL3" s="248"/>
      <c r="AM3" s="237" t="s">
        <v>419</v>
      </c>
      <c r="AN3" s="237"/>
      <c r="AO3" s="237"/>
      <c r="AP3" s="237"/>
      <c r="AQ3" s="237"/>
      <c r="AR3" s="238" t="s">
        <v>862</v>
      </c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41"/>
      <c r="BJ3" s="37"/>
    </row>
    <row r="4" spans="1:62" ht="16.5" customHeight="1" x14ac:dyDescent="0.25">
      <c r="A4" s="1"/>
      <c r="B4" s="271" t="s">
        <v>82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0" t="s">
        <v>83</v>
      </c>
      <c r="T4" s="281"/>
      <c r="U4" s="281"/>
      <c r="V4" s="281"/>
      <c r="W4" s="282"/>
      <c r="X4" s="280" t="s">
        <v>84</v>
      </c>
      <c r="Y4" s="281"/>
      <c r="Z4" s="281"/>
      <c r="AA4" s="281"/>
      <c r="AB4" s="282"/>
      <c r="AC4" s="280" t="s">
        <v>85</v>
      </c>
      <c r="AD4" s="281"/>
      <c r="AE4" s="281"/>
      <c r="AF4" s="281"/>
      <c r="AG4" s="282"/>
      <c r="AH4" s="280" t="s">
        <v>86</v>
      </c>
      <c r="AI4" s="281"/>
      <c r="AJ4" s="281"/>
      <c r="AK4" s="281"/>
      <c r="AL4" s="282"/>
      <c r="AM4" s="321" t="s">
        <v>87</v>
      </c>
      <c r="AN4" s="322"/>
      <c r="AO4" s="280" t="s">
        <v>88</v>
      </c>
      <c r="AP4" s="281"/>
      <c r="AQ4" s="281"/>
      <c r="AR4" s="281"/>
      <c r="AS4" s="282"/>
      <c r="AT4" s="280" t="s">
        <v>89</v>
      </c>
      <c r="AU4" s="281"/>
      <c r="AV4" s="281"/>
      <c r="AW4" s="281"/>
      <c r="AX4" s="282"/>
      <c r="AY4" s="280" t="s">
        <v>90</v>
      </c>
      <c r="AZ4" s="281"/>
      <c r="BA4" s="281"/>
      <c r="BB4" s="281"/>
      <c r="BC4" s="282"/>
      <c r="BD4" s="286" t="s">
        <v>91</v>
      </c>
      <c r="BE4" s="287"/>
      <c r="BF4" s="287"/>
      <c r="BG4" s="287"/>
      <c r="BH4" s="288"/>
      <c r="BI4" s="262" t="s">
        <v>76</v>
      </c>
      <c r="BJ4" s="263"/>
    </row>
    <row r="5" spans="1:62" ht="16.5" customHeight="1" x14ac:dyDescent="0.25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283"/>
      <c r="T5" s="284"/>
      <c r="U5" s="284"/>
      <c r="V5" s="284"/>
      <c r="W5" s="285"/>
      <c r="X5" s="283"/>
      <c r="Y5" s="284"/>
      <c r="Z5" s="284"/>
      <c r="AA5" s="284"/>
      <c r="AB5" s="285"/>
      <c r="AC5" s="283"/>
      <c r="AD5" s="284"/>
      <c r="AE5" s="284"/>
      <c r="AF5" s="284"/>
      <c r="AG5" s="285"/>
      <c r="AH5" s="283"/>
      <c r="AI5" s="284"/>
      <c r="AJ5" s="284"/>
      <c r="AK5" s="284"/>
      <c r="AL5" s="285"/>
      <c r="AM5" s="323"/>
      <c r="AN5" s="324"/>
      <c r="AO5" s="283"/>
      <c r="AP5" s="284"/>
      <c r="AQ5" s="284"/>
      <c r="AR5" s="284"/>
      <c r="AS5" s="285"/>
      <c r="AT5" s="283"/>
      <c r="AU5" s="284"/>
      <c r="AV5" s="284"/>
      <c r="AW5" s="284"/>
      <c r="AX5" s="285"/>
      <c r="AY5" s="283"/>
      <c r="AZ5" s="284"/>
      <c r="BA5" s="284"/>
      <c r="BB5" s="284"/>
      <c r="BC5" s="285"/>
      <c r="BD5" s="289"/>
      <c r="BE5" s="290"/>
      <c r="BF5" s="290"/>
      <c r="BG5" s="290"/>
      <c r="BH5" s="291"/>
      <c r="BI5" s="264"/>
      <c r="BJ5" s="265"/>
    </row>
    <row r="6" spans="1:62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268" t="s">
        <v>69</v>
      </c>
      <c r="T6" s="269"/>
      <c r="U6" s="269"/>
      <c r="V6" s="269"/>
      <c r="W6" s="270"/>
      <c r="X6" s="268" t="s">
        <v>69</v>
      </c>
      <c r="Y6" s="269"/>
      <c r="Z6" s="269"/>
      <c r="AA6" s="269"/>
      <c r="AB6" s="270"/>
      <c r="AC6" s="268" t="s">
        <v>69</v>
      </c>
      <c r="AD6" s="269"/>
      <c r="AE6" s="269"/>
      <c r="AF6" s="269"/>
      <c r="AG6" s="270"/>
      <c r="AH6" s="268" t="s">
        <v>69</v>
      </c>
      <c r="AI6" s="269"/>
      <c r="AJ6" s="269"/>
      <c r="AK6" s="269"/>
      <c r="AL6" s="270"/>
      <c r="AM6" s="325"/>
      <c r="AN6" s="326"/>
      <c r="AO6" s="318" t="s">
        <v>69</v>
      </c>
      <c r="AP6" s="319"/>
      <c r="AQ6" s="319"/>
      <c r="AR6" s="319"/>
      <c r="AS6" s="320"/>
      <c r="AT6" s="268" t="s">
        <v>69</v>
      </c>
      <c r="AU6" s="269"/>
      <c r="AV6" s="269"/>
      <c r="AW6" s="269"/>
      <c r="AX6" s="270"/>
      <c r="AY6" s="268" t="s">
        <v>69</v>
      </c>
      <c r="AZ6" s="269"/>
      <c r="BA6" s="269"/>
      <c r="BB6" s="269"/>
      <c r="BC6" s="270"/>
      <c r="BD6" s="268" t="s">
        <v>69</v>
      </c>
      <c r="BE6" s="269"/>
      <c r="BF6" s="269"/>
      <c r="BG6" s="269"/>
      <c r="BH6" s="270"/>
      <c r="BI6" s="266"/>
      <c r="BJ6" s="267"/>
    </row>
    <row r="7" spans="1:62" ht="30" customHeight="1" x14ac:dyDescent="0.25">
      <c r="A7" s="1" t="s">
        <v>25</v>
      </c>
      <c r="B7" s="70" t="s">
        <v>286</v>
      </c>
      <c r="C7" s="250" t="str">
        <f>VLOOKUP(A7,Entries!A$2:F$400,5)</f>
        <v xml:space="preserve"> </v>
      </c>
      <c r="D7" s="251"/>
      <c r="E7" s="251"/>
      <c r="F7" s="251"/>
      <c r="G7" s="251"/>
      <c r="H7" s="251"/>
      <c r="I7" s="251"/>
      <c r="J7" s="251"/>
      <c r="K7" s="251"/>
      <c r="L7" s="252"/>
      <c r="M7" s="253" t="str">
        <f>VLOOKUP(A7,Entries!A$2:F$400,6)</f>
        <v/>
      </c>
      <c r="N7" s="254"/>
      <c r="O7" s="254"/>
      <c r="P7" s="254"/>
      <c r="Q7" s="254"/>
      <c r="R7" s="255"/>
      <c r="S7" s="290" t="s">
        <v>71</v>
      </c>
      <c r="T7" s="290"/>
      <c r="U7" s="290"/>
      <c r="V7" s="290"/>
      <c r="W7" s="292"/>
      <c r="X7" s="293" t="s">
        <v>71</v>
      </c>
      <c r="Y7" s="284"/>
      <c r="Z7" s="284"/>
      <c r="AA7" s="284"/>
      <c r="AB7" s="294"/>
      <c r="AC7" s="293" t="s">
        <v>71</v>
      </c>
      <c r="AD7" s="284"/>
      <c r="AE7" s="284"/>
      <c r="AF7" s="284"/>
      <c r="AG7" s="294"/>
      <c r="AH7" s="293" t="s">
        <v>71</v>
      </c>
      <c r="AI7" s="284"/>
      <c r="AJ7" s="284"/>
      <c r="AK7" s="284"/>
      <c r="AL7" s="294"/>
      <c r="AM7" s="295"/>
      <c r="AN7" s="292"/>
      <c r="AO7" s="293" t="s">
        <v>71</v>
      </c>
      <c r="AP7" s="284"/>
      <c r="AQ7" s="284"/>
      <c r="AR7" s="284"/>
      <c r="AS7" s="294"/>
      <c r="AT7" s="293" t="s">
        <v>71</v>
      </c>
      <c r="AU7" s="284"/>
      <c r="AV7" s="284"/>
      <c r="AW7" s="284"/>
      <c r="AX7" s="294"/>
      <c r="AY7" s="293" t="s">
        <v>71</v>
      </c>
      <c r="AZ7" s="284"/>
      <c r="BA7" s="284"/>
      <c r="BB7" s="284"/>
      <c r="BC7" s="294"/>
      <c r="BD7" s="293" t="s">
        <v>71</v>
      </c>
      <c r="BE7" s="284"/>
      <c r="BF7" s="284"/>
      <c r="BG7" s="284"/>
      <c r="BH7" s="294"/>
      <c r="BI7" s="327"/>
      <c r="BJ7" s="328"/>
    </row>
    <row r="8" spans="1:62" ht="30" customHeight="1" x14ac:dyDescent="0.25">
      <c r="A8" s="1">
        <v>249</v>
      </c>
      <c r="B8" s="70">
        <f>IF(A8=" "," ",IF(A8&gt;=200,A8-200,A8))</f>
        <v>49</v>
      </c>
      <c r="C8" s="256" t="str">
        <f>VLOOKUP(A8,Entries!A$2:F$400,5)</f>
        <v>Ella Kading</v>
      </c>
      <c r="D8" s="257"/>
      <c r="E8" s="257"/>
      <c r="F8" s="257"/>
      <c r="G8" s="257"/>
      <c r="H8" s="257"/>
      <c r="I8" s="257"/>
      <c r="J8" s="257"/>
      <c r="K8" s="257"/>
      <c r="L8" s="258"/>
      <c r="M8" s="259" t="str">
        <f>VLOOKUP(A8,Entries!A$2:F$400,6)</f>
        <v>Stowmarket Striders RC</v>
      </c>
      <c r="N8" s="260"/>
      <c r="O8" s="260"/>
      <c r="P8" s="260"/>
      <c r="Q8" s="260"/>
      <c r="R8" s="261"/>
      <c r="S8" s="293" t="s">
        <v>71</v>
      </c>
      <c r="T8" s="284"/>
      <c r="U8" s="284"/>
      <c r="V8" s="284"/>
      <c r="W8" s="294"/>
      <c r="X8" s="293" t="s">
        <v>71</v>
      </c>
      <c r="Y8" s="284"/>
      <c r="Z8" s="284"/>
      <c r="AA8" s="284"/>
      <c r="AB8" s="294"/>
      <c r="AC8" s="293" t="s">
        <v>71</v>
      </c>
      <c r="AD8" s="284"/>
      <c r="AE8" s="284"/>
      <c r="AF8" s="284"/>
      <c r="AG8" s="294"/>
      <c r="AH8" s="293" t="s">
        <v>71</v>
      </c>
      <c r="AI8" s="284"/>
      <c r="AJ8" s="284"/>
      <c r="AK8" s="284"/>
      <c r="AL8" s="294"/>
      <c r="AM8" s="293"/>
      <c r="AN8" s="294"/>
      <c r="AO8" s="293" t="s">
        <v>71</v>
      </c>
      <c r="AP8" s="284"/>
      <c r="AQ8" s="284"/>
      <c r="AR8" s="284"/>
      <c r="AS8" s="294"/>
      <c r="AT8" s="293" t="s">
        <v>71</v>
      </c>
      <c r="AU8" s="284"/>
      <c r="AV8" s="284"/>
      <c r="AW8" s="284"/>
      <c r="AX8" s="294"/>
      <c r="AY8" s="293" t="s">
        <v>71</v>
      </c>
      <c r="AZ8" s="284"/>
      <c r="BA8" s="284"/>
      <c r="BB8" s="284"/>
      <c r="BC8" s="294"/>
      <c r="BD8" s="293" t="s">
        <v>71</v>
      </c>
      <c r="BE8" s="284"/>
      <c r="BF8" s="284"/>
      <c r="BG8" s="284"/>
      <c r="BH8" s="294"/>
      <c r="BI8" s="329"/>
      <c r="BJ8" s="330"/>
    </row>
    <row r="9" spans="1:62" ht="30" customHeight="1" x14ac:dyDescent="0.25">
      <c r="A9" s="1">
        <v>258</v>
      </c>
      <c r="B9" s="70">
        <f>IF(A9=" "," ",IF(A9&gt;=200,A9-200,A9))</f>
        <v>58</v>
      </c>
      <c r="C9" s="256" t="str">
        <f>VLOOKUP(A9,Entries!A$2:F$400,5)</f>
        <v>Phoebe Nottingham</v>
      </c>
      <c r="D9" s="257"/>
      <c r="E9" s="257"/>
      <c r="F9" s="257"/>
      <c r="G9" s="257"/>
      <c r="H9" s="257"/>
      <c r="I9" s="257"/>
      <c r="J9" s="257"/>
      <c r="K9" s="257"/>
      <c r="L9" s="258"/>
      <c r="M9" s="259" t="str">
        <f>VLOOKUP(A9,Entries!A$2:F$400,6)</f>
        <v>Ipswich Harriers</v>
      </c>
      <c r="N9" s="260"/>
      <c r="O9" s="260"/>
      <c r="P9" s="260"/>
      <c r="Q9" s="260"/>
      <c r="R9" s="261"/>
      <c r="S9" s="293" t="s">
        <v>71</v>
      </c>
      <c r="T9" s="284"/>
      <c r="U9" s="284"/>
      <c r="V9" s="284"/>
      <c r="W9" s="294"/>
      <c r="X9" s="293" t="s">
        <v>71</v>
      </c>
      <c r="Y9" s="284"/>
      <c r="Z9" s="284"/>
      <c r="AA9" s="284"/>
      <c r="AB9" s="294"/>
      <c r="AC9" s="293" t="s">
        <v>71</v>
      </c>
      <c r="AD9" s="284"/>
      <c r="AE9" s="284"/>
      <c r="AF9" s="284"/>
      <c r="AG9" s="294"/>
      <c r="AH9" s="293" t="s">
        <v>71</v>
      </c>
      <c r="AI9" s="284"/>
      <c r="AJ9" s="284"/>
      <c r="AK9" s="284"/>
      <c r="AL9" s="294"/>
      <c r="AM9" s="293"/>
      <c r="AN9" s="294"/>
      <c r="AO9" s="293" t="s">
        <v>71</v>
      </c>
      <c r="AP9" s="284"/>
      <c r="AQ9" s="284"/>
      <c r="AR9" s="284"/>
      <c r="AS9" s="294"/>
      <c r="AT9" s="293" t="s">
        <v>71</v>
      </c>
      <c r="AU9" s="284"/>
      <c r="AV9" s="284"/>
      <c r="AW9" s="284"/>
      <c r="AX9" s="294"/>
      <c r="AY9" s="293" t="s">
        <v>71</v>
      </c>
      <c r="AZ9" s="284"/>
      <c r="BA9" s="284"/>
      <c r="BB9" s="284"/>
      <c r="BC9" s="294"/>
      <c r="BD9" s="293" t="s">
        <v>71</v>
      </c>
      <c r="BE9" s="284"/>
      <c r="BF9" s="284"/>
      <c r="BG9" s="284"/>
      <c r="BH9" s="294"/>
      <c r="BI9" s="329"/>
      <c r="BJ9" s="330"/>
    </row>
    <row r="10" spans="1:62" ht="30" customHeight="1" x14ac:dyDescent="0.25">
      <c r="A10" s="1">
        <v>250</v>
      </c>
      <c r="B10" s="70">
        <f t="shared" ref="B10:B11" si="0">IF(A10=" "," ",IF(A10&gt;=200,A10-200,A10))</f>
        <v>50</v>
      </c>
      <c r="C10" s="256" t="str">
        <f>VLOOKUP(A10,Entries!A$2:F$400,5)</f>
        <v>Ella Douglas</v>
      </c>
      <c r="D10" s="257"/>
      <c r="E10" s="257"/>
      <c r="F10" s="257"/>
      <c r="G10" s="257"/>
      <c r="H10" s="257"/>
      <c r="I10" s="257"/>
      <c r="J10" s="257"/>
      <c r="K10" s="257"/>
      <c r="L10" s="258"/>
      <c r="M10" s="259" t="str">
        <f>VLOOKUP(A10,Entries!A$2:F$400,6)</f>
        <v>Farlingaye High School</v>
      </c>
      <c r="N10" s="260"/>
      <c r="O10" s="260"/>
      <c r="P10" s="260"/>
      <c r="Q10" s="260"/>
      <c r="R10" s="261"/>
      <c r="S10" s="293" t="s">
        <v>71</v>
      </c>
      <c r="T10" s="284"/>
      <c r="U10" s="284"/>
      <c r="V10" s="284"/>
      <c r="W10" s="294"/>
      <c r="X10" s="293" t="s">
        <v>71</v>
      </c>
      <c r="Y10" s="284"/>
      <c r="Z10" s="284"/>
      <c r="AA10" s="284"/>
      <c r="AB10" s="294"/>
      <c r="AC10" s="293" t="s">
        <v>71</v>
      </c>
      <c r="AD10" s="284"/>
      <c r="AE10" s="284"/>
      <c r="AF10" s="284"/>
      <c r="AG10" s="294"/>
      <c r="AH10" s="293" t="s">
        <v>71</v>
      </c>
      <c r="AI10" s="284"/>
      <c r="AJ10" s="284"/>
      <c r="AK10" s="284"/>
      <c r="AL10" s="294"/>
      <c r="AM10" s="293"/>
      <c r="AN10" s="294"/>
      <c r="AO10" s="293" t="s">
        <v>71</v>
      </c>
      <c r="AP10" s="284"/>
      <c r="AQ10" s="284"/>
      <c r="AR10" s="284"/>
      <c r="AS10" s="294"/>
      <c r="AT10" s="293" t="s">
        <v>71</v>
      </c>
      <c r="AU10" s="284"/>
      <c r="AV10" s="284"/>
      <c r="AW10" s="284"/>
      <c r="AX10" s="294"/>
      <c r="AY10" s="293" t="s">
        <v>71</v>
      </c>
      <c r="AZ10" s="284"/>
      <c r="BA10" s="284"/>
      <c r="BB10" s="284"/>
      <c r="BC10" s="294"/>
      <c r="BD10" s="293" t="s">
        <v>71</v>
      </c>
      <c r="BE10" s="284"/>
      <c r="BF10" s="284"/>
      <c r="BG10" s="284"/>
      <c r="BH10" s="294"/>
      <c r="BI10" s="329"/>
      <c r="BJ10" s="330"/>
    </row>
    <row r="11" spans="1:62" ht="30" customHeight="1" x14ac:dyDescent="0.25">
      <c r="A11" s="1">
        <v>233</v>
      </c>
      <c r="B11" s="70">
        <f t="shared" si="0"/>
        <v>33</v>
      </c>
      <c r="C11" s="256" t="str">
        <f>VLOOKUP(A11,Entries!A$2:F$400,5)</f>
        <v>Erin Stocking</v>
      </c>
      <c r="D11" s="257"/>
      <c r="E11" s="257"/>
      <c r="F11" s="257"/>
      <c r="G11" s="257"/>
      <c r="H11" s="257"/>
      <c r="I11" s="257"/>
      <c r="J11" s="257"/>
      <c r="K11" s="257"/>
      <c r="L11" s="258"/>
      <c r="M11" s="259" t="str">
        <f>VLOOKUP(A11,Entries!A$2:F$400,6)</f>
        <v>Waveney Valley AC</v>
      </c>
      <c r="N11" s="260"/>
      <c r="O11" s="260"/>
      <c r="P11" s="260"/>
      <c r="Q11" s="260"/>
      <c r="R11" s="261"/>
      <c r="S11" s="293" t="s">
        <v>71</v>
      </c>
      <c r="T11" s="284"/>
      <c r="U11" s="284"/>
      <c r="V11" s="284"/>
      <c r="W11" s="294"/>
      <c r="X11" s="293" t="s">
        <v>71</v>
      </c>
      <c r="Y11" s="284"/>
      <c r="Z11" s="284"/>
      <c r="AA11" s="284"/>
      <c r="AB11" s="294"/>
      <c r="AC11" s="293" t="s">
        <v>71</v>
      </c>
      <c r="AD11" s="284"/>
      <c r="AE11" s="284"/>
      <c r="AF11" s="284"/>
      <c r="AG11" s="294"/>
      <c r="AH11" s="293" t="s">
        <v>71</v>
      </c>
      <c r="AI11" s="284"/>
      <c r="AJ11" s="284"/>
      <c r="AK11" s="284"/>
      <c r="AL11" s="294"/>
      <c r="AM11" s="293"/>
      <c r="AN11" s="294"/>
      <c r="AO11" s="293" t="s">
        <v>71</v>
      </c>
      <c r="AP11" s="284"/>
      <c r="AQ11" s="284"/>
      <c r="AR11" s="284"/>
      <c r="AS11" s="294"/>
      <c r="AT11" s="293" t="s">
        <v>71</v>
      </c>
      <c r="AU11" s="284"/>
      <c r="AV11" s="284"/>
      <c r="AW11" s="284"/>
      <c r="AX11" s="294"/>
      <c r="AY11" s="293" t="s">
        <v>71</v>
      </c>
      <c r="AZ11" s="284"/>
      <c r="BA11" s="284"/>
      <c r="BB11" s="284"/>
      <c r="BC11" s="294"/>
      <c r="BD11" s="293" t="s">
        <v>71</v>
      </c>
      <c r="BE11" s="284"/>
      <c r="BF11" s="284"/>
      <c r="BG11" s="284"/>
      <c r="BH11" s="294"/>
      <c r="BI11" s="329"/>
      <c r="BJ11" s="330"/>
    </row>
    <row r="12" spans="1:62" ht="30" customHeight="1" x14ac:dyDescent="0.25">
      <c r="A12" s="1" t="s">
        <v>25</v>
      </c>
      <c r="B12" s="70" t="s">
        <v>288</v>
      </c>
      <c r="C12" s="256" t="str">
        <f>VLOOKUP(A12,Entries!A$2:F$400,5)</f>
        <v xml:space="preserve"> 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9" t="str">
        <f>VLOOKUP(A12,Entries!A$2:F$400,6)</f>
        <v/>
      </c>
      <c r="N12" s="260"/>
      <c r="O12" s="260"/>
      <c r="P12" s="260"/>
      <c r="Q12" s="260"/>
      <c r="R12" s="261"/>
      <c r="S12" s="293" t="s">
        <v>71</v>
      </c>
      <c r="T12" s="284"/>
      <c r="U12" s="284"/>
      <c r="V12" s="284"/>
      <c r="W12" s="294"/>
      <c r="X12" s="293" t="s">
        <v>71</v>
      </c>
      <c r="Y12" s="284"/>
      <c r="Z12" s="284"/>
      <c r="AA12" s="284"/>
      <c r="AB12" s="294"/>
      <c r="AC12" s="293" t="s">
        <v>71</v>
      </c>
      <c r="AD12" s="284"/>
      <c r="AE12" s="284"/>
      <c r="AF12" s="284"/>
      <c r="AG12" s="294"/>
      <c r="AH12" s="293" t="s">
        <v>71</v>
      </c>
      <c r="AI12" s="284"/>
      <c r="AJ12" s="284"/>
      <c r="AK12" s="284"/>
      <c r="AL12" s="294"/>
      <c r="AM12" s="293"/>
      <c r="AN12" s="294"/>
      <c r="AO12" s="293" t="s">
        <v>71</v>
      </c>
      <c r="AP12" s="284"/>
      <c r="AQ12" s="284"/>
      <c r="AR12" s="284"/>
      <c r="AS12" s="294"/>
      <c r="AT12" s="293" t="s">
        <v>71</v>
      </c>
      <c r="AU12" s="284"/>
      <c r="AV12" s="284"/>
      <c r="AW12" s="284"/>
      <c r="AX12" s="294"/>
      <c r="AY12" s="293" t="s">
        <v>71</v>
      </c>
      <c r="AZ12" s="284"/>
      <c r="BA12" s="284"/>
      <c r="BB12" s="284"/>
      <c r="BC12" s="294"/>
      <c r="BD12" s="293" t="s">
        <v>71</v>
      </c>
      <c r="BE12" s="284"/>
      <c r="BF12" s="284"/>
      <c r="BG12" s="284"/>
      <c r="BH12" s="294"/>
      <c r="BI12" s="329"/>
      <c r="BJ12" s="330"/>
    </row>
    <row r="13" spans="1:62" ht="30" customHeight="1" x14ac:dyDescent="0.25">
      <c r="A13" s="1">
        <v>297</v>
      </c>
      <c r="B13" s="70">
        <f t="shared" ref="B13:B28" si="1">IF(A13=" "," ",IF(A13&gt;=200,A13-200,A13))</f>
        <v>97</v>
      </c>
      <c r="C13" s="256" t="str">
        <f>VLOOKUP(A13,Entries!A$2:F$400,5)</f>
        <v>Isla Partridge-Kulczynski</v>
      </c>
      <c r="D13" s="257"/>
      <c r="E13" s="257"/>
      <c r="F13" s="257"/>
      <c r="G13" s="257"/>
      <c r="H13" s="257"/>
      <c r="I13" s="257"/>
      <c r="J13" s="257"/>
      <c r="K13" s="257"/>
      <c r="L13" s="258"/>
      <c r="M13" s="259" t="str">
        <f>VLOOKUP(A13,Entries!A$2:F$400,6)</f>
        <v>Ipswich Harriers</v>
      </c>
      <c r="N13" s="260"/>
      <c r="O13" s="260"/>
      <c r="P13" s="260"/>
      <c r="Q13" s="260"/>
      <c r="R13" s="261"/>
      <c r="S13" s="293" t="s">
        <v>71</v>
      </c>
      <c r="T13" s="284"/>
      <c r="U13" s="284"/>
      <c r="V13" s="284"/>
      <c r="W13" s="294"/>
      <c r="X13" s="293" t="s">
        <v>71</v>
      </c>
      <c r="Y13" s="284"/>
      <c r="Z13" s="284"/>
      <c r="AA13" s="284"/>
      <c r="AB13" s="294"/>
      <c r="AC13" s="293" t="s">
        <v>71</v>
      </c>
      <c r="AD13" s="284"/>
      <c r="AE13" s="284"/>
      <c r="AF13" s="284"/>
      <c r="AG13" s="294"/>
      <c r="AH13" s="293" t="s">
        <v>71</v>
      </c>
      <c r="AI13" s="284"/>
      <c r="AJ13" s="284"/>
      <c r="AK13" s="284"/>
      <c r="AL13" s="294"/>
      <c r="AM13" s="293"/>
      <c r="AN13" s="294"/>
      <c r="AO13" s="293" t="s">
        <v>71</v>
      </c>
      <c r="AP13" s="284"/>
      <c r="AQ13" s="284"/>
      <c r="AR13" s="284"/>
      <c r="AS13" s="294"/>
      <c r="AT13" s="293" t="s">
        <v>71</v>
      </c>
      <c r="AU13" s="284"/>
      <c r="AV13" s="284"/>
      <c r="AW13" s="284"/>
      <c r="AX13" s="294"/>
      <c r="AY13" s="293" t="s">
        <v>71</v>
      </c>
      <c r="AZ13" s="284"/>
      <c r="BA13" s="284"/>
      <c r="BB13" s="284"/>
      <c r="BC13" s="294"/>
      <c r="BD13" s="293" t="s">
        <v>71</v>
      </c>
      <c r="BE13" s="284"/>
      <c r="BF13" s="284"/>
      <c r="BG13" s="284"/>
      <c r="BH13" s="294"/>
      <c r="BI13" s="329"/>
      <c r="BJ13" s="330"/>
    </row>
    <row r="14" spans="1:62" ht="30" customHeight="1" x14ac:dyDescent="0.25">
      <c r="A14" s="1">
        <v>290</v>
      </c>
      <c r="B14" s="70">
        <f t="shared" si="1"/>
        <v>90</v>
      </c>
      <c r="C14" s="256" t="str">
        <f>VLOOKUP(A14,Entries!A$2:F$400,5)</f>
        <v>Lily Fisher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9" t="str">
        <f>VLOOKUP(A14,Entries!A$2:F$400,6)</f>
        <v>Woodbridge School</v>
      </c>
      <c r="N14" s="260"/>
      <c r="O14" s="260"/>
      <c r="P14" s="260"/>
      <c r="Q14" s="260"/>
      <c r="R14" s="261"/>
      <c r="S14" s="293" t="s">
        <v>71</v>
      </c>
      <c r="T14" s="284"/>
      <c r="U14" s="284"/>
      <c r="V14" s="284"/>
      <c r="W14" s="294"/>
      <c r="X14" s="293" t="s">
        <v>71</v>
      </c>
      <c r="Y14" s="284"/>
      <c r="Z14" s="284"/>
      <c r="AA14" s="284"/>
      <c r="AB14" s="294"/>
      <c r="AC14" s="293" t="s">
        <v>71</v>
      </c>
      <c r="AD14" s="284"/>
      <c r="AE14" s="284"/>
      <c r="AF14" s="284"/>
      <c r="AG14" s="294"/>
      <c r="AH14" s="293" t="s">
        <v>71</v>
      </c>
      <c r="AI14" s="284"/>
      <c r="AJ14" s="284"/>
      <c r="AK14" s="284"/>
      <c r="AL14" s="294"/>
      <c r="AM14" s="293"/>
      <c r="AN14" s="294"/>
      <c r="AO14" s="293" t="s">
        <v>71</v>
      </c>
      <c r="AP14" s="284"/>
      <c r="AQ14" s="284"/>
      <c r="AR14" s="284"/>
      <c r="AS14" s="294"/>
      <c r="AT14" s="293" t="s">
        <v>71</v>
      </c>
      <c r="AU14" s="284"/>
      <c r="AV14" s="284"/>
      <c r="AW14" s="284"/>
      <c r="AX14" s="294"/>
      <c r="AY14" s="293" t="s">
        <v>71</v>
      </c>
      <c r="AZ14" s="284"/>
      <c r="BA14" s="284"/>
      <c r="BB14" s="284"/>
      <c r="BC14" s="294"/>
      <c r="BD14" s="293" t="s">
        <v>71</v>
      </c>
      <c r="BE14" s="284"/>
      <c r="BF14" s="284"/>
      <c r="BG14" s="284"/>
      <c r="BH14" s="294"/>
      <c r="BI14" s="329"/>
      <c r="BJ14" s="330"/>
    </row>
    <row r="15" spans="1:62" ht="30" customHeight="1" x14ac:dyDescent="0.25">
      <c r="A15" s="1">
        <v>294</v>
      </c>
      <c r="B15" s="70">
        <f t="shared" si="1"/>
        <v>94</v>
      </c>
      <c r="C15" s="256" t="str">
        <f>VLOOKUP(A15,Entries!A$2:F$400,5)</f>
        <v>Eloise Crouch Carter</v>
      </c>
      <c r="D15" s="257"/>
      <c r="E15" s="257"/>
      <c r="F15" s="257"/>
      <c r="G15" s="257"/>
      <c r="H15" s="257"/>
      <c r="I15" s="257"/>
      <c r="J15" s="257"/>
      <c r="K15" s="257"/>
      <c r="L15" s="258"/>
      <c r="M15" s="259" t="str">
        <f>VLOOKUP(A15,Entries!A$2:F$400,6)</f>
        <v>Woodbridge School</v>
      </c>
      <c r="N15" s="260"/>
      <c r="O15" s="260"/>
      <c r="P15" s="260"/>
      <c r="Q15" s="260"/>
      <c r="R15" s="261"/>
      <c r="S15" s="293" t="s">
        <v>71</v>
      </c>
      <c r="T15" s="284"/>
      <c r="U15" s="284"/>
      <c r="V15" s="284"/>
      <c r="W15" s="294"/>
      <c r="X15" s="293" t="s">
        <v>71</v>
      </c>
      <c r="Y15" s="284"/>
      <c r="Z15" s="284"/>
      <c r="AA15" s="284"/>
      <c r="AB15" s="294"/>
      <c r="AC15" s="293" t="s">
        <v>71</v>
      </c>
      <c r="AD15" s="284"/>
      <c r="AE15" s="284"/>
      <c r="AF15" s="284"/>
      <c r="AG15" s="294"/>
      <c r="AH15" s="293" t="s">
        <v>71</v>
      </c>
      <c r="AI15" s="284"/>
      <c r="AJ15" s="284"/>
      <c r="AK15" s="284"/>
      <c r="AL15" s="294"/>
      <c r="AM15" s="293"/>
      <c r="AN15" s="294"/>
      <c r="AO15" s="293" t="s">
        <v>71</v>
      </c>
      <c r="AP15" s="284"/>
      <c r="AQ15" s="284"/>
      <c r="AR15" s="284"/>
      <c r="AS15" s="294"/>
      <c r="AT15" s="293" t="s">
        <v>71</v>
      </c>
      <c r="AU15" s="284"/>
      <c r="AV15" s="284"/>
      <c r="AW15" s="284"/>
      <c r="AX15" s="294"/>
      <c r="AY15" s="293" t="s">
        <v>71</v>
      </c>
      <c r="AZ15" s="284"/>
      <c r="BA15" s="284"/>
      <c r="BB15" s="284"/>
      <c r="BC15" s="294"/>
      <c r="BD15" s="293" t="s">
        <v>71</v>
      </c>
      <c r="BE15" s="284"/>
      <c r="BF15" s="284"/>
      <c r="BG15" s="284"/>
      <c r="BH15" s="294"/>
      <c r="BI15" s="329"/>
      <c r="BJ15" s="330"/>
    </row>
    <row r="16" spans="1:62" ht="30" customHeight="1" x14ac:dyDescent="0.25">
      <c r="A16" s="1">
        <v>296</v>
      </c>
      <c r="B16" s="70">
        <f t="shared" si="1"/>
        <v>96</v>
      </c>
      <c r="C16" s="256" t="str">
        <f>VLOOKUP(A16,Entries!A$2:F$400,5)</f>
        <v>Gabriella Olaniyan</v>
      </c>
      <c r="D16" s="257"/>
      <c r="E16" s="257"/>
      <c r="F16" s="257"/>
      <c r="G16" s="257"/>
      <c r="H16" s="257"/>
      <c r="I16" s="257"/>
      <c r="J16" s="257"/>
      <c r="K16" s="257"/>
      <c r="L16" s="258"/>
      <c r="M16" s="259" t="str">
        <f>VLOOKUP(A16,Entries!A$2:F$400,6)</f>
        <v>Royal Hospital School</v>
      </c>
      <c r="N16" s="260"/>
      <c r="O16" s="260"/>
      <c r="P16" s="260"/>
      <c r="Q16" s="260"/>
      <c r="R16" s="261"/>
      <c r="S16" s="293" t="s">
        <v>71</v>
      </c>
      <c r="T16" s="284"/>
      <c r="U16" s="284"/>
      <c r="V16" s="284"/>
      <c r="W16" s="294"/>
      <c r="X16" s="293" t="s">
        <v>71</v>
      </c>
      <c r="Y16" s="284"/>
      <c r="Z16" s="284"/>
      <c r="AA16" s="284"/>
      <c r="AB16" s="294"/>
      <c r="AC16" s="293" t="s">
        <v>71</v>
      </c>
      <c r="AD16" s="284"/>
      <c r="AE16" s="284"/>
      <c r="AF16" s="284"/>
      <c r="AG16" s="294"/>
      <c r="AH16" s="293" t="s">
        <v>71</v>
      </c>
      <c r="AI16" s="284"/>
      <c r="AJ16" s="284"/>
      <c r="AK16" s="284"/>
      <c r="AL16" s="294"/>
      <c r="AM16" s="293"/>
      <c r="AN16" s="294"/>
      <c r="AO16" s="293" t="s">
        <v>71</v>
      </c>
      <c r="AP16" s="284"/>
      <c r="AQ16" s="284"/>
      <c r="AR16" s="284"/>
      <c r="AS16" s="294"/>
      <c r="AT16" s="293" t="s">
        <v>71</v>
      </c>
      <c r="AU16" s="284"/>
      <c r="AV16" s="284"/>
      <c r="AW16" s="284"/>
      <c r="AX16" s="294"/>
      <c r="AY16" s="293" t="s">
        <v>71</v>
      </c>
      <c r="AZ16" s="284"/>
      <c r="BA16" s="284"/>
      <c r="BB16" s="284"/>
      <c r="BC16" s="294"/>
      <c r="BD16" s="293" t="s">
        <v>71</v>
      </c>
      <c r="BE16" s="284"/>
      <c r="BF16" s="284"/>
      <c r="BG16" s="284"/>
      <c r="BH16" s="294"/>
      <c r="BI16" s="329"/>
      <c r="BJ16" s="330"/>
    </row>
    <row r="17" spans="1:62" ht="30" customHeight="1" x14ac:dyDescent="0.25">
      <c r="A17" s="1" t="s">
        <v>25</v>
      </c>
      <c r="B17" s="70" t="s">
        <v>412</v>
      </c>
      <c r="C17" s="256" t="str">
        <f>VLOOKUP(A17,Entries!A$2:F$400,5)</f>
        <v xml:space="preserve"> </v>
      </c>
      <c r="D17" s="257"/>
      <c r="E17" s="257"/>
      <c r="F17" s="257"/>
      <c r="G17" s="257"/>
      <c r="H17" s="257"/>
      <c r="I17" s="257"/>
      <c r="J17" s="257"/>
      <c r="K17" s="257"/>
      <c r="L17" s="258"/>
      <c r="M17" s="259" t="str">
        <f>VLOOKUP(A17,Entries!A$2:F$400,6)</f>
        <v/>
      </c>
      <c r="N17" s="260"/>
      <c r="O17" s="260"/>
      <c r="P17" s="260"/>
      <c r="Q17" s="260"/>
      <c r="R17" s="261"/>
      <c r="S17" s="293" t="s">
        <v>71</v>
      </c>
      <c r="T17" s="284"/>
      <c r="U17" s="284"/>
      <c r="V17" s="284"/>
      <c r="W17" s="294"/>
      <c r="X17" s="293" t="s">
        <v>71</v>
      </c>
      <c r="Y17" s="284"/>
      <c r="Z17" s="284"/>
      <c r="AA17" s="284"/>
      <c r="AB17" s="294"/>
      <c r="AC17" s="293" t="s">
        <v>71</v>
      </c>
      <c r="AD17" s="284"/>
      <c r="AE17" s="284"/>
      <c r="AF17" s="284"/>
      <c r="AG17" s="294"/>
      <c r="AH17" s="293" t="s">
        <v>71</v>
      </c>
      <c r="AI17" s="284"/>
      <c r="AJ17" s="284"/>
      <c r="AK17" s="284"/>
      <c r="AL17" s="294"/>
      <c r="AM17" s="293"/>
      <c r="AN17" s="294"/>
      <c r="AO17" s="293" t="s">
        <v>71</v>
      </c>
      <c r="AP17" s="284"/>
      <c r="AQ17" s="284"/>
      <c r="AR17" s="284"/>
      <c r="AS17" s="294"/>
      <c r="AT17" s="293" t="s">
        <v>71</v>
      </c>
      <c r="AU17" s="284"/>
      <c r="AV17" s="284"/>
      <c r="AW17" s="284"/>
      <c r="AX17" s="294"/>
      <c r="AY17" s="293" t="s">
        <v>71</v>
      </c>
      <c r="AZ17" s="284"/>
      <c r="BA17" s="284"/>
      <c r="BB17" s="284"/>
      <c r="BC17" s="294"/>
      <c r="BD17" s="293" t="s">
        <v>71</v>
      </c>
      <c r="BE17" s="284"/>
      <c r="BF17" s="284"/>
      <c r="BG17" s="284"/>
      <c r="BH17" s="294"/>
      <c r="BI17" s="329"/>
      <c r="BJ17" s="330"/>
    </row>
    <row r="18" spans="1:62" ht="30" customHeight="1" x14ac:dyDescent="0.25">
      <c r="A18" s="1">
        <v>315</v>
      </c>
      <c r="B18" s="70">
        <f t="shared" si="1"/>
        <v>115</v>
      </c>
      <c r="C18" s="256" t="str">
        <f>VLOOKUP(A18,Entries!A$2:F$400,5)</f>
        <v>Francesca Booth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9" t="str">
        <f>VLOOKUP(A18,Entries!A$2:F$400,6)</f>
        <v>Colchester &amp; Tendring AC</v>
      </c>
      <c r="N18" s="260"/>
      <c r="O18" s="260"/>
      <c r="P18" s="260"/>
      <c r="Q18" s="260"/>
      <c r="R18" s="261"/>
      <c r="S18" s="293" t="s">
        <v>71</v>
      </c>
      <c r="T18" s="284"/>
      <c r="U18" s="284"/>
      <c r="V18" s="284"/>
      <c r="W18" s="294"/>
      <c r="X18" s="293" t="s">
        <v>71</v>
      </c>
      <c r="Y18" s="284"/>
      <c r="Z18" s="284"/>
      <c r="AA18" s="284"/>
      <c r="AB18" s="294"/>
      <c r="AC18" s="293" t="s">
        <v>71</v>
      </c>
      <c r="AD18" s="284"/>
      <c r="AE18" s="284"/>
      <c r="AF18" s="284"/>
      <c r="AG18" s="294"/>
      <c r="AH18" s="293" t="s">
        <v>71</v>
      </c>
      <c r="AI18" s="284"/>
      <c r="AJ18" s="284"/>
      <c r="AK18" s="284"/>
      <c r="AL18" s="294"/>
      <c r="AM18" s="293"/>
      <c r="AN18" s="294"/>
      <c r="AO18" s="293" t="s">
        <v>71</v>
      </c>
      <c r="AP18" s="284"/>
      <c r="AQ18" s="284"/>
      <c r="AR18" s="284"/>
      <c r="AS18" s="294"/>
      <c r="AT18" s="293" t="s">
        <v>71</v>
      </c>
      <c r="AU18" s="284"/>
      <c r="AV18" s="284"/>
      <c r="AW18" s="284"/>
      <c r="AX18" s="294"/>
      <c r="AY18" s="293" t="s">
        <v>71</v>
      </c>
      <c r="AZ18" s="284"/>
      <c r="BA18" s="284"/>
      <c r="BB18" s="284"/>
      <c r="BC18" s="294"/>
      <c r="BD18" s="293" t="s">
        <v>71</v>
      </c>
      <c r="BE18" s="284"/>
      <c r="BF18" s="284"/>
      <c r="BG18" s="284"/>
      <c r="BH18" s="294"/>
      <c r="BI18" s="329"/>
      <c r="BJ18" s="330"/>
    </row>
    <row r="19" spans="1:62" ht="30" customHeight="1" x14ac:dyDescent="0.25">
      <c r="A19" s="1" t="s">
        <v>25</v>
      </c>
      <c r="B19" s="70" t="s">
        <v>289</v>
      </c>
      <c r="C19" s="256" t="str">
        <f>VLOOKUP(A19,Entries!A$2:F$400,5)</f>
        <v xml:space="preserve"> </v>
      </c>
      <c r="D19" s="257"/>
      <c r="E19" s="257"/>
      <c r="F19" s="257"/>
      <c r="G19" s="257"/>
      <c r="H19" s="257"/>
      <c r="I19" s="257"/>
      <c r="J19" s="257"/>
      <c r="K19" s="257"/>
      <c r="L19" s="258"/>
      <c r="M19" s="259" t="str">
        <f>VLOOKUP(A19,Entries!A$2:F$400,6)</f>
        <v/>
      </c>
      <c r="N19" s="260"/>
      <c r="O19" s="260"/>
      <c r="P19" s="260"/>
      <c r="Q19" s="260"/>
      <c r="R19" s="261"/>
      <c r="S19" s="293" t="s">
        <v>71</v>
      </c>
      <c r="T19" s="284"/>
      <c r="U19" s="284"/>
      <c r="V19" s="284"/>
      <c r="W19" s="294"/>
      <c r="X19" s="293" t="s">
        <v>71</v>
      </c>
      <c r="Y19" s="284"/>
      <c r="Z19" s="284"/>
      <c r="AA19" s="284"/>
      <c r="AB19" s="294"/>
      <c r="AC19" s="293" t="s">
        <v>71</v>
      </c>
      <c r="AD19" s="284"/>
      <c r="AE19" s="284"/>
      <c r="AF19" s="284"/>
      <c r="AG19" s="294"/>
      <c r="AH19" s="293" t="s">
        <v>71</v>
      </c>
      <c r="AI19" s="284"/>
      <c r="AJ19" s="284"/>
      <c r="AK19" s="284"/>
      <c r="AL19" s="294"/>
      <c r="AM19" s="293"/>
      <c r="AN19" s="294"/>
      <c r="AO19" s="293" t="s">
        <v>71</v>
      </c>
      <c r="AP19" s="284"/>
      <c r="AQ19" s="284"/>
      <c r="AR19" s="284"/>
      <c r="AS19" s="294"/>
      <c r="AT19" s="293" t="s">
        <v>71</v>
      </c>
      <c r="AU19" s="284"/>
      <c r="AV19" s="284"/>
      <c r="AW19" s="284"/>
      <c r="AX19" s="294"/>
      <c r="AY19" s="293" t="s">
        <v>71</v>
      </c>
      <c r="AZ19" s="284"/>
      <c r="BA19" s="284"/>
      <c r="BB19" s="284"/>
      <c r="BC19" s="294"/>
      <c r="BD19" s="293" t="s">
        <v>71</v>
      </c>
      <c r="BE19" s="284"/>
      <c r="BF19" s="284"/>
      <c r="BG19" s="284"/>
      <c r="BH19" s="294"/>
      <c r="BI19" s="329"/>
      <c r="BJ19" s="330"/>
    </row>
    <row r="20" spans="1:62" ht="30" customHeight="1" x14ac:dyDescent="0.25">
      <c r="A20" s="1">
        <v>209</v>
      </c>
      <c r="B20" s="70">
        <f t="shared" si="1"/>
        <v>9</v>
      </c>
      <c r="C20" s="256" t="str">
        <f>VLOOKUP(A20,Entries!A$2:F$400,5)</f>
        <v>Chantelle Kilpatrick</v>
      </c>
      <c r="D20" s="257"/>
      <c r="E20" s="257"/>
      <c r="F20" s="257"/>
      <c r="G20" s="257"/>
      <c r="H20" s="257"/>
      <c r="I20" s="257"/>
      <c r="J20" s="257"/>
      <c r="K20" s="257"/>
      <c r="L20" s="258"/>
      <c r="M20" s="259" t="str">
        <f>VLOOKUP(A20,Entries!A$2:F$400,6)</f>
        <v>Ipswich Harriers</v>
      </c>
      <c r="N20" s="260"/>
      <c r="O20" s="260"/>
      <c r="P20" s="260"/>
      <c r="Q20" s="260"/>
      <c r="R20" s="261"/>
      <c r="S20" s="293" t="s">
        <v>71</v>
      </c>
      <c r="T20" s="284"/>
      <c r="U20" s="284"/>
      <c r="V20" s="284"/>
      <c r="W20" s="294"/>
      <c r="X20" s="293" t="s">
        <v>71</v>
      </c>
      <c r="Y20" s="284"/>
      <c r="Z20" s="284"/>
      <c r="AA20" s="284"/>
      <c r="AB20" s="294"/>
      <c r="AC20" s="293" t="s">
        <v>71</v>
      </c>
      <c r="AD20" s="284"/>
      <c r="AE20" s="284"/>
      <c r="AF20" s="284"/>
      <c r="AG20" s="294"/>
      <c r="AH20" s="293" t="s">
        <v>71</v>
      </c>
      <c r="AI20" s="284"/>
      <c r="AJ20" s="284"/>
      <c r="AK20" s="284"/>
      <c r="AL20" s="294"/>
      <c r="AM20" s="293"/>
      <c r="AN20" s="294"/>
      <c r="AO20" s="293" t="s">
        <v>71</v>
      </c>
      <c r="AP20" s="284"/>
      <c r="AQ20" s="284"/>
      <c r="AR20" s="284"/>
      <c r="AS20" s="294"/>
      <c r="AT20" s="293" t="s">
        <v>71</v>
      </c>
      <c r="AU20" s="284"/>
      <c r="AV20" s="284"/>
      <c r="AW20" s="284"/>
      <c r="AX20" s="294"/>
      <c r="AY20" s="293" t="s">
        <v>71</v>
      </c>
      <c r="AZ20" s="284"/>
      <c r="BA20" s="284"/>
      <c r="BB20" s="284"/>
      <c r="BC20" s="294"/>
      <c r="BD20" s="293" t="s">
        <v>71</v>
      </c>
      <c r="BE20" s="284"/>
      <c r="BF20" s="284"/>
      <c r="BG20" s="284"/>
      <c r="BH20" s="294"/>
      <c r="BI20" s="329"/>
      <c r="BJ20" s="330"/>
    </row>
    <row r="21" spans="1:62" ht="30" customHeight="1" x14ac:dyDescent="0.25">
      <c r="A21" s="1" t="s">
        <v>25</v>
      </c>
      <c r="B21" s="70" t="s">
        <v>287</v>
      </c>
      <c r="C21" s="256" t="str">
        <f>VLOOKUP(A21,Entries!A$2:F$400,5)</f>
        <v xml:space="preserve"> 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59" t="str">
        <f>VLOOKUP(A21,Entries!A$2:F$400,6)</f>
        <v/>
      </c>
      <c r="N21" s="260"/>
      <c r="O21" s="260"/>
      <c r="P21" s="260"/>
      <c r="Q21" s="260"/>
      <c r="R21" s="261"/>
      <c r="S21" s="293" t="s">
        <v>71</v>
      </c>
      <c r="T21" s="284"/>
      <c r="U21" s="284"/>
      <c r="V21" s="284"/>
      <c r="W21" s="294"/>
      <c r="X21" s="293" t="s">
        <v>71</v>
      </c>
      <c r="Y21" s="284"/>
      <c r="Z21" s="284"/>
      <c r="AA21" s="284"/>
      <c r="AB21" s="294"/>
      <c r="AC21" s="293" t="s">
        <v>71</v>
      </c>
      <c r="AD21" s="284"/>
      <c r="AE21" s="284"/>
      <c r="AF21" s="284"/>
      <c r="AG21" s="294"/>
      <c r="AH21" s="293" t="s">
        <v>71</v>
      </c>
      <c r="AI21" s="284"/>
      <c r="AJ21" s="284"/>
      <c r="AK21" s="284"/>
      <c r="AL21" s="294"/>
      <c r="AM21" s="293"/>
      <c r="AN21" s="294"/>
      <c r="AO21" s="293" t="s">
        <v>71</v>
      </c>
      <c r="AP21" s="284"/>
      <c r="AQ21" s="284"/>
      <c r="AR21" s="284"/>
      <c r="AS21" s="294"/>
      <c r="AT21" s="293" t="s">
        <v>71</v>
      </c>
      <c r="AU21" s="284"/>
      <c r="AV21" s="284"/>
      <c r="AW21" s="284"/>
      <c r="AX21" s="294"/>
      <c r="AY21" s="293" t="s">
        <v>71</v>
      </c>
      <c r="AZ21" s="284"/>
      <c r="BA21" s="284"/>
      <c r="BB21" s="284"/>
      <c r="BC21" s="294"/>
      <c r="BD21" s="293" t="s">
        <v>71</v>
      </c>
      <c r="BE21" s="284"/>
      <c r="BF21" s="284"/>
      <c r="BG21" s="284"/>
      <c r="BH21" s="294"/>
      <c r="BI21" s="329"/>
      <c r="BJ21" s="330"/>
    </row>
    <row r="22" spans="1:62" ht="30" customHeight="1" x14ac:dyDescent="0.25">
      <c r="A22" s="1">
        <v>9</v>
      </c>
      <c r="B22" s="70">
        <f t="shared" si="1"/>
        <v>9</v>
      </c>
      <c r="C22" s="256" t="str">
        <f>VLOOKUP(A22,Entries!A$2:F$400,5)</f>
        <v>Rhys MacDonald</v>
      </c>
      <c r="D22" s="257"/>
      <c r="E22" s="257"/>
      <c r="F22" s="257"/>
      <c r="G22" s="257"/>
      <c r="H22" s="257"/>
      <c r="I22" s="257"/>
      <c r="J22" s="257"/>
      <c r="K22" s="257"/>
      <c r="L22" s="258"/>
      <c r="M22" s="259" t="str">
        <f>VLOOKUP(A22,Entries!A$2:F$400,6)</f>
        <v>Ipswich Harriers</v>
      </c>
      <c r="N22" s="260"/>
      <c r="O22" s="260"/>
      <c r="P22" s="260"/>
      <c r="Q22" s="260"/>
      <c r="R22" s="261"/>
      <c r="S22" s="293" t="s">
        <v>71</v>
      </c>
      <c r="T22" s="284"/>
      <c r="U22" s="284"/>
      <c r="V22" s="284"/>
      <c r="W22" s="294"/>
      <c r="X22" s="293" t="s">
        <v>71</v>
      </c>
      <c r="Y22" s="284"/>
      <c r="Z22" s="284"/>
      <c r="AA22" s="284"/>
      <c r="AB22" s="294"/>
      <c r="AC22" s="293" t="s">
        <v>71</v>
      </c>
      <c r="AD22" s="284"/>
      <c r="AE22" s="284"/>
      <c r="AF22" s="284"/>
      <c r="AG22" s="294"/>
      <c r="AH22" s="293" t="s">
        <v>71</v>
      </c>
      <c r="AI22" s="284"/>
      <c r="AJ22" s="284"/>
      <c r="AK22" s="284"/>
      <c r="AL22" s="294"/>
      <c r="AM22" s="293"/>
      <c r="AN22" s="294"/>
      <c r="AO22" s="293" t="s">
        <v>71</v>
      </c>
      <c r="AP22" s="284"/>
      <c r="AQ22" s="284"/>
      <c r="AR22" s="284"/>
      <c r="AS22" s="294"/>
      <c r="AT22" s="293" t="s">
        <v>71</v>
      </c>
      <c r="AU22" s="284"/>
      <c r="AV22" s="284"/>
      <c r="AW22" s="284"/>
      <c r="AX22" s="294"/>
      <c r="AY22" s="293" t="s">
        <v>71</v>
      </c>
      <c r="AZ22" s="284"/>
      <c r="BA22" s="284"/>
      <c r="BB22" s="284"/>
      <c r="BC22" s="294"/>
      <c r="BD22" s="293" t="s">
        <v>71</v>
      </c>
      <c r="BE22" s="284"/>
      <c r="BF22" s="284"/>
      <c r="BG22" s="284"/>
      <c r="BH22" s="294"/>
      <c r="BI22" s="329"/>
      <c r="BJ22" s="330"/>
    </row>
    <row r="23" spans="1:62" ht="30" customHeight="1" x14ac:dyDescent="0.25">
      <c r="A23" s="1" t="s">
        <v>25</v>
      </c>
      <c r="B23" s="70" t="s">
        <v>292</v>
      </c>
      <c r="C23" s="256" t="str">
        <f>VLOOKUP(A23,Entries!A$2:F$400,5)</f>
        <v xml:space="preserve"> 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 t="str">
        <f>VLOOKUP(A23,Entries!A$2:F$400,6)</f>
        <v/>
      </c>
      <c r="N23" s="260"/>
      <c r="O23" s="260"/>
      <c r="P23" s="260"/>
      <c r="Q23" s="260"/>
      <c r="R23" s="261"/>
      <c r="S23" s="293" t="s">
        <v>71</v>
      </c>
      <c r="T23" s="284"/>
      <c r="U23" s="284"/>
      <c r="V23" s="284"/>
      <c r="W23" s="294"/>
      <c r="X23" s="293" t="s">
        <v>71</v>
      </c>
      <c r="Y23" s="284"/>
      <c r="Z23" s="284"/>
      <c r="AA23" s="284"/>
      <c r="AB23" s="294"/>
      <c r="AC23" s="293" t="s">
        <v>71</v>
      </c>
      <c r="AD23" s="284"/>
      <c r="AE23" s="284"/>
      <c r="AF23" s="284"/>
      <c r="AG23" s="294"/>
      <c r="AH23" s="293" t="s">
        <v>71</v>
      </c>
      <c r="AI23" s="284"/>
      <c r="AJ23" s="284"/>
      <c r="AK23" s="284"/>
      <c r="AL23" s="294"/>
      <c r="AM23" s="293"/>
      <c r="AN23" s="294"/>
      <c r="AO23" s="293" t="s">
        <v>71</v>
      </c>
      <c r="AP23" s="284"/>
      <c r="AQ23" s="284"/>
      <c r="AR23" s="284"/>
      <c r="AS23" s="294"/>
      <c r="AT23" s="293" t="s">
        <v>71</v>
      </c>
      <c r="AU23" s="284"/>
      <c r="AV23" s="284"/>
      <c r="AW23" s="284"/>
      <c r="AX23" s="294"/>
      <c r="AY23" s="293" t="s">
        <v>71</v>
      </c>
      <c r="AZ23" s="284"/>
      <c r="BA23" s="284"/>
      <c r="BB23" s="284"/>
      <c r="BC23" s="294"/>
      <c r="BD23" s="293" t="s">
        <v>71</v>
      </c>
      <c r="BE23" s="284"/>
      <c r="BF23" s="284"/>
      <c r="BG23" s="284"/>
      <c r="BH23" s="294"/>
      <c r="BI23" s="329"/>
      <c r="BJ23" s="330"/>
    </row>
    <row r="24" spans="1:62" ht="30" customHeight="1" x14ac:dyDescent="0.25">
      <c r="A24" s="1">
        <v>77</v>
      </c>
      <c r="B24" s="70">
        <f t="shared" si="1"/>
        <v>77</v>
      </c>
      <c r="C24" s="256" t="str">
        <f>VLOOKUP(A24,Entries!A$2:F$400,5)</f>
        <v>Femi Seyi-Adelaja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59" t="str">
        <f>VLOOKUP(A24,Entries!A$2:F$400,6)</f>
        <v>Ipswich Harriers</v>
      </c>
      <c r="N24" s="260"/>
      <c r="O24" s="260"/>
      <c r="P24" s="260"/>
      <c r="Q24" s="260"/>
      <c r="R24" s="261"/>
      <c r="S24" s="293" t="s">
        <v>71</v>
      </c>
      <c r="T24" s="284"/>
      <c r="U24" s="284"/>
      <c r="V24" s="284"/>
      <c r="W24" s="294"/>
      <c r="X24" s="293" t="s">
        <v>71</v>
      </c>
      <c r="Y24" s="284"/>
      <c r="Z24" s="284"/>
      <c r="AA24" s="284"/>
      <c r="AB24" s="294"/>
      <c r="AC24" s="293" t="s">
        <v>71</v>
      </c>
      <c r="AD24" s="284"/>
      <c r="AE24" s="284"/>
      <c r="AF24" s="284"/>
      <c r="AG24" s="294"/>
      <c r="AH24" s="293" t="s">
        <v>71</v>
      </c>
      <c r="AI24" s="284"/>
      <c r="AJ24" s="284"/>
      <c r="AK24" s="284"/>
      <c r="AL24" s="294"/>
      <c r="AM24" s="293"/>
      <c r="AN24" s="294"/>
      <c r="AO24" s="293" t="s">
        <v>71</v>
      </c>
      <c r="AP24" s="284"/>
      <c r="AQ24" s="284"/>
      <c r="AR24" s="284"/>
      <c r="AS24" s="294"/>
      <c r="AT24" s="293" t="s">
        <v>71</v>
      </c>
      <c r="AU24" s="284"/>
      <c r="AV24" s="284"/>
      <c r="AW24" s="284"/>
      <c r="AX24" s="294"/>
      <c r="AY24" s="293" t="s">
        <v>71</v>
      </c>
      <c r="AZ24" s="284"/>
      <c r="BA24" s="284"/>
      <c r="BB24" s="284"/>
      <c r="BC24" s="294"/>
      <c r="BD24" s="293" t="s">
        <v>71</v>
      </c>
      <c r="BE24" s="284"/>
      <c r="BF24" s="284"/>
      <c r="BG24" s="284"/>
      <c r="BH24" s="294"/>
      <c r="BI24" s="329"/>
      <c r="BJ24" s="330"/>
    </row>
    <row r="25" spans="1:62" ht="30" customHeight="1" x14ac:dyDescent="0.25">
      <c r="A25" s="1">
        <v>83</v>
      </c>
      <c r="B25" s="70">
        <f t="shared" si="1"/>
        <v>83</v>
      </c>
      <c r="C25" s="256" t="str">
        <f>VLOOKUP(A25,Entries!A$2:F$400,5)</f>
        <v>Tobi Dada</v>
      </c>
      <c r="D25" s="257"/>
      <c r="E25" s="257"/>
      <c r="F25" s="257"/>
      <c r="G25" s="257"/>
      <c r="H25" s="257"/>
      <c r="I25" s="257"/>
      <c r="J25" s="257"/>
      <c r="K25" s="257"/>
      <c r="L25" s="258"/>
      <c r="M25" s="259" t="str">
        <f>VLOOKUP(A25,Entries!A$2:F$400,6)</f>
        <v>Royal Hospital School</v>
      </c>
      <c r="N25" s="260"/>
      <c r="O25" s="260"/>
      <c r="P25" s="260"/>
      <c r="Q25" s="260"/>
      <c r="R25" s="261"/>
      <c r="S25" s="293" t="s">
        <v>71</v>
      </c>
      <c r="T25" s="284"/>
      <c r="U25" s="284"/>
      <c r="V25" s="284"/>
      <c r="W25" s="294"/>
      <c r="X25" s="293" t="s">
        <v>71</v>
      </c>
      <c r="Y25" s="284"/>
      <c r="Z25" s="284"/>
      <c r="AA25" s="284"/>
      <c r="AB25" s="294"/>
      <c r="AC25" s="293" t="s">
        <v>71</v>
      </c>
      <c r="AD25" s="284"/>
      <c r="AE25" s="284"/>
      <c r="AF25" s="284"/>
      <c r="AG25" s="294"/>
      <c r="AH25" s="293" t="s">
        <v>71</v>
      </c>
      <c r="AI25" s="284"/>
      <c r="AJ25" s="284"/>
      <c r="AK25" s="284"/>
      <c r="AL25" s="294"/>
      <c r="AM25" s="293"/>
      <c r="AN25" s="294"/>
      <c r="AO25" s="293" t="s">
        <v>71</v>
      </c>
      <c r="AP25" s="284"/>
      <c r="AQ25" s="284"/>
      <c r="AR25" s="284"/>
      <c r="AS25" s="294"/>
      <c r="AT25" s="293" t="s">
        <v>71</v>
      </c>
      <c r="AU25" s="284"/>
      <c r="AV25" s="284"/>
      <c r="AW25" s="284"/>
      <c r="AX25" s="294"/>
      <c r="AY25" s="293" t="s">
        <v>71</v>
      </c>
      <c r="AZ25" s="284"/>
      <c r="BA25" s="284"/>
      <c r="BB25" s="284"/>
      <c r="BC25" s="294"/>
      <c r="BD25" s="293" t="s">
        <v>71</v>
      </c>
      <c r="BE25" s="284"/>
      <c r="BF25" s="284"/>
      <c r="BG25" s="284"/>
      <c r="BH25" s="294"/>
      <c r="BI25" s="329"/>
      <c r="BJ25" s="330"/>
    </row>
    <row r="26" spans="1:62" ht="30" customHeight="1" x14ac:dyDescent="0.25">
      <c r="A26" s="1" t="s">
        <v>25</v>
      </c>
      <c r="B26" s="70" t="str">
        <f t="shared" si="1"/>
        <v xml:space="preserve"> </v>
      </c>
      <c r="C26" s="256" t="str">
        <f>VLOOKUP(A26,Entries!A$2:F$400,5)</f>
        <v xml:space="preserve"> </v>
      </c>
      <c r="D26" s="257"/>
      <c r="E26" s="257"/>
      <c r="F26" s="257"/>
      <c r="G26" s="257"/>
      <c r="H26" s="257"/>
      <c r="I26" s="257"/>
      <c r="J26" s="257"/>
      <c r="K26" s="257"/>
      <c r="L26" s="258"/>
      <c r="M26" s="259" t="str">
        <f>VLOOKUP(A26,Entries!A$2:F$400,6)</f>
        <v/>
      </c>
      <c r="N26" s="260"/>
      <c r="O26" s="260"/>
      <c r="P26" s="260"/>
      <c r="Q26" s="260"/>
      <c r="R26" s="261"/>
      <c r="S26" s="293" t="s">
        <v>71</v>
      </c>
      <c r="T26" s="284"/>
      <c r="U26" s="284"/>
      <c r="V26" s="284"/>
      <c r="W26" s="294"/>
      <c r="X26" s="293" t="s">
        <v>71</v>
      </c>
      <c r="Y26" s="284"/>
      <c r="Z26" s="284"/>
      <c r="AA26" s="284"/>
      <c r="AB26" s="294"/>
      <c r="AC26" s="293" t="s">
        <v>71</v>
      </c>
      <c r="AD26" s="284"/>
      <c r="AE26" s="284"/>
      <c r="AF26" s="284"/>
      <c r="AG26" s="294"/>
      <c r="AH26" s="293" t="s">
        <v>71</v>
      </c>
      <c r="AI26" s="284"/>
      <c r="AJ26" s="284"/>
      <c r="AK26" s="284"/>
      <c r="AL26" s="294"/>
      <c r="AM26" s="293"/>
      <c r="AN26" s="294"/>
      <c r="AO26" s="293" t="s">
        <v>71</v>
      </c>
      <c r="AP26" s="284"/>
      <c r="AQ26" s="284"/>
      <c r="AR26" s="284"/>
      <c r="AS26" s="294"/>
      <c r="AT26" s="293" t="s">
        <v>71</v>
      </c>
      <c r="AU26" s="284"/>
      <c r="AV26" s="284"/>
      <c r="AW26" s="284"/>
      <c r="AX26" s="294"/>
      <c r="AY26" s="293" t="s">
        <v>71</v>
      </c>
      <c r="AZ26" s="284"/>
      <c r="BA26" s="284"/>
      <c r="BB26" s="284"/>
      <c r="BC26" s="294"/>
      <c r="BD26" s="293" t="s">
        <v>71</v>
      </c>
      <c r="BE26" s="284"/>
      <c r="BF26" s="284"/>
      <c r="BG26" s="284"/>
      <c r="BH26" s="294"/>
      <c r="BI26" s="329"/>
      <c r="BJ26" s="330"/>
    </row>
    <row r="27" spans="1:62" ht="30" customHeight="1" x14ac:dyDescent="0.25">
      <c r="A27" s="1" t="s">
        <v>25</v>
      </c>
      <c r="B27" s="70" t="str">
        <f t="shared" si="1"/>
        <v xml:space="preserve"> </v>
      </c>
      <c r="C27" s="256" t="str">
        <f>VLOOKUP(A27,Entries!A$2:F$400,5)</f>
        <v xml:space="preserve"> </v>
      </c>
      <c r="D27" s="257"/>
      <c r="E27" s="257"/>
      <c r="F27" s="257"/>
      <c r="G27" s="257"/>
      <c r="H27" s="257"/>
      <c r="I27" s="257"/>
      <c r="J27" s="257"/>
      <c r="K27" s="257"/>
      <c r="L27" s="258"/>
      <c r="M27" s="259" t="str">
        <f>VLOOKUP(A27,Entries!A$2:F$400,6)</f>
        <v/>
      </c>
      <c r="N27" s="260"/>
      <c r="O27" s="260"/>
      <c r="P27" s="260"/>
      <c r="Q27" s="260"/>
      <c r="R27" s="261"/>
      <c r="S27" s="293" t="s">
        <v>71</v>
      </c>
      <c r="T27" s="284"/>
      <c r="U27" s="284"/>
      <c r="V27" s="284"/>
      <c r="W27" s="294"/>
      <c r="X27" s="293" t="s">
        <v>71</v>
      </c>
      <c r="Y27" s="284"/>
      <c r="Z27" s="284"/>
      <c r="AA27" s="284"/>
      <c r="AB27" s="294"/>
      <c r="AC27" s="293" t="s">
        <v>71</v>
      </c>
      <c r="AD27" s="284"/>
      <c r="AE27" s="284"/>
      <c r="AF27" s="284"/>
      <c r="AG27" s="294"/>
      <c r="AH27" s="293" t="s">
        <v>71</v>
      </c>
      <c r="AI27" s="284"/>
      <c r="AJ27" s="284"/>
      <c r="AK27" s="284"/>
      <c r="AL27" s="294"/>
      <c r="AM27" s="293"/>
      <c r="AN27" s="294"/>
      <c r="AO27" s="293" t="s">
        <v>71</v>
      </c>
      <c r="AP27" s="284"/>
      <c r="AQ27" s="284"/>
      <c r="AR27" s="284"/>
      <c r="AS27" s="294"/>
      <c r="AT27" s="293" t="s">
        <v>71</v>
      </c>
      <c r="AU27" s="284"/>
      <c r="AV27" s="284"/>
      <c r="AW27" s="284"/>
      <c r="AX27" s="294"/>
      <c r="AY27" s="293" t="s">
        <v>71</v>
      </c>
      <c r="AZ27" s="284"/>
      <c r="BA27" s="284"/>
      <c r="BB27" s="284"/>
      <c r="BC27" s="294"/>
      <c r="BD27" s="293" t="s">
        <v>71</v>
      </c>
      <c r="BE27" s="284"/>
      <c r="BF27" s="284"/>
      <c r="BG27" s="284"/>
      <c r="BH27" s="294"/>
      <c r="BI27" s="329"/>
      <c r="BJ27" s="330"/>
    </row>
    <row r="28" spans="1:62" ht="30" customHeight="1" thickBot="1" x14ac:dyDescent="0.3">
      <c r="A28" s="1" t="s">
        <v>25</v>
      </c>
      <c r="B28" s="71" t="str">
        <f t="shared" si="1"/>
        <v xml:space="preserve"> </v>
      </c>
      <c r="C28" s="296" t="str">
        <f>VLOOKUP(A28,Entries!A$2:F$400,5)</f>
        <v xml:space="preserve"> </v>
      </c>
      <c r="D28" s="297"/>
      <c r="E28" s="297"/>
      <c r="F28" s="297"/>
      <c r="G28" s="297"/>
      <c r="H28" s="297"/>
      <c r="I28" s="297"/>
      <c r="J28" s="297"/>
      <c r="K28" s="297"/>
      <c r="L28" s="298"/>
      <c r="M28" s="299" t="str">
        <f>VLOOKUP(A28,Entries!A$2:F$400,6)</f>
        <v/>
      </c>
      <c r="N28" s="300"/>
      <c r="O28" s="300"/>
      <c r="P28" s="300"/>
      <c r="Q28" s="300"/>
      <c r="R28" s="301"/>
      <c r="S28" s="293" t="s">
        <v>71</v>
      </c>
      <c r="T28" s="284"/>
      <c r="U28" s="284"/>
      <c r="V28" s="284"/>
      <c r="W28" s="294"/>
      <c r="X28" s="293" t="s">
        <v>71</v>
      </c>
      <c r="Y28" s="284"/>
      <c r="Z28" s="284"/>
      <c r="AA28" s="284"/>
      <c r="AB28" s="294"/>
      <c r="AC28" s="293" t="s">
        <v>71</v>
      </c>
      <c r="AD28" s="284"/>
      <c r="AE28" s="284"/>
      <c r="AF28" s="284"/>
      <c r="AG28" s="294"/>
      <c r="AH28" s="293" t="s">
        <v>71</v>
      </c>
      <c r="AI28" s="284"/>
      <c r="AJ28" s="284"/>
      <c r="AK28" s="284"/>
      <c r="AL28" s="294"/>
      <c r="AM28" s="293"/>
      <c r="AN28" s="294"/>
      <c r="AO28" s="293" t="s">
        <v>71</v>
      </c>
      <c r="AP28" s="284"/>
      <c r="AQ28" s="284"/>
      <c r="AR28" s="284"/>
      <c r="AS28" s="294"/>
      <c r="AT28" s="293" t="s">
        <v>71</v>
      </c>
      <c r="AU28" s="284"/>
      <c r="AV28" s="284"/>
      <c r="AW28" s="284"/>
      <c r="AX28" s="294"/>
      <c r="AY28" s="293" t="s">
        <v>71</v>
      </c>
      <c r="AZ28" s="284"/>
      <c r="BA28" s="284"/>
      <c r="BB28" s="284"/>
      <c r="BC28" s="294"/>
      <c r="BD28" s="293" t="s">
        <v>71</v>
      </c>
      <c r="BE28" s="284"/>
      <c r="BF28" s="284"/>
      <c r="BG28" s="284"/>
      <c r="BH28" s="294"/>
      <c r="BI28" s="331"/>
      <c r="BJ28" s="332"/>
    </row>
    <row r="29" spans="1:62" ht="15" customHeight="1" x14ac:dyDescent="0.25">
      <c r="A29" s="1"/>
      <c r="B29" s="302" t="s">
        <v>77</v>
      </c>
      <c r="C29" s="303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7"/>
      <c r="AZ29" s="310" t="s">
        <v>72</v>
      </c>
      <c r="BA29" s="303"/>
      <c r="BB29" s="311"/>
      <c r="BC29" s="314"/>
      <c r="BD29" s="306"/>
      <c r="BE29" s="306"/>
      <c r="BF29" s="306"/>
      <c r="BG29" s="306"/>
      <c r="BH29" s="306"/>
      <c r="BI29" s="306"/>
      <c r="BJ29" s="315"/>
    </row>
    <row r="30" spans="1:62" ht="15.75" customHeight="1" thickBot="1" x14ac:dyDescent="0.3">
      <c r="A30" s="1"/>
      <c r="B30" s="304"/>
      <c r="C30" s="305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12"/>
      <c r="BA30" s="305"/>
      <c r="BB30" s="313"/>
      <c r="BC30" s="316"/>
      <c r="BD30" s="308"/>
      <c r="BE30" s="308"/>
      <c r="BF30" s="308"/>
      <c r="BG30" s="308"/>
      <c r="BH30" s="308"/>
      <c r="BI30" s="308"/>
      <c r="BJ30" s="317"/>
    </row>
    <row r="31" spans="1:62" ht="21" customHeight="1" thickBot="1" x14ac:dyDescent="0.3">
      <c r="A31" s="1"/>
      <c r="B31" s="111"/>
      <c r="C31" s="1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11"/>
      <c r="BA31" s="111"/>
      <c r="BB31" s="111"/>
      <c r="BC31" s="7"/>
      <c r="BD31" s="7"/>
      <c r="BE31" s="7"/>
      <c r="BF31" s="7"/>
      <c r="BG31" s="7"/>
      <c r="BH31" s="7"/>
      <c r="BI31" s="7"/>
      <c r="BJ31" s="7"/>
    </row>
    <row r="32" spans="1:62" ht="30" customHeight="1" thickBot="1" x14ac:dyDescent="0.3">
      <c r="A32" s="1"/>
      <c r="B32" s="112" t="s">
        <v>80</v>
      </c>
      <c r="C32" s="113"/>
      <c r="D32" s="113"/>
      <c r="E32" s="113"/>
      <c r="F32" s="113"/>
      <c r="G32" s="113"/>
      <c r="H32" s="113"/>
      <c r="I32" s="113"/>
      <c r="J32" s="114"/>
      <c r="K32" s="114"/>
      <c r="L32" s="114"/>
      <c r="M32" s="233" t="str">
        <f>DATA!F4</f>
        <v>Suffolk County Track &amp; Field Championships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2"/>
      <c r="AK32" s="233" t="s">
        <v>64</v>
      </c>
      <c r="AL32" s="231"/>
      <c r="AM32" s="231"/>
      <c r="AN32" s="231" t="str">
        <f>DATA!F8</f>
        <v>Bury St Edmunds</v>
      </c>
      <c r="AO32" s="231"/>
      <c r="AP32" s="231"/>
      <c r="AQ32" s="231"/>
      <c r="AR32" s="231"/>
      <c r="AS32" s="231"/>
      <c r="AT32" s="231"/>
      <c r="AU32" s="231"/>
      <c r="AV32" s="231"/>
      <c r="AW32" s="232"/>
      <c r="AX32" s="233" t="s">
        <v>66</v>
      </c>
      <c r="AY32" s="231"/>
      <c r="AZ32" s="231" t="str">
        <f>DATA!F6</f>
        <v>12th May 2024</v>
      </c>
      <c r="BA32" s="231"/>
      <c r="BB32" s="231"/>
      <c r="BC32" s="231"/>
      <c r="BD32" s="231"/>
      <c r="BE32" s="231"/>
      <c r="BF32" s="231"/>
      <c r="BG32" s="231"/>
      <c r="BH32" s="231"/>
      <c r="BI32" s="231"/>
      <c r="BJ32" s="232"/>
    </row>
    <row r="33" spans="1:62" ht="18" customHeight="1" x14ac:dyDescent="0.25">
      <c r="A33" s="1"/>
      <c r="B33" s="234" t="s">
        <v>51</v>
      </c>
      <c r="C33" s="230" t="s">
        <v>81</v>
      </c>
      <c r="D33" s="230"/>
      <c r="E33" s="230"/>
      <c r="F33" s="230"/>
      <c r="G33" s="230"/>
      <c r="H33" s="230"/>
      <c r="I33" s="227" t="s">
        <v>413</v>
      </c>
      <c r="J33" s="227"/>
      <c r="K33" s="227"/>
      <c r="L33" s="227"/>
      <c r="M33" s="227"/>
      <c r="N33" s="227"/>
      <c r="O33" s="227" t="s">
        <v>414</v>
      </c>
      <c r="P33" s="227"/>
      <c r="Q33" s="227"/>
      <c r="R33" s="227"/>
      <c r="S33" s="227"/>
      <c r="T33" s="227"/>
      <c r="U33" s="227" t="s">
        <v>415</v>
      </c>
      <c r="V33" s="227"/>
      <c r="W33" s="227"/>
      <c r="X33" s="227"/>
      <c r="Y33" s="227"/>
      <c r="Z33" s="227"/>
      <c r="AA33" s="228"/>
      <c r="AB33" s="234" t="s">
        <v>65</v>
      </c>
      <c r="AC33" s="239"/>
      <c r="AD33" s="239"/>
      <c r="AE33" s="241">
        <v>16.3</v>
      </c>
      <c r="AF33" s="241"/>
      <c r="AG33" s="242"/>
      <c r="AH33" s="245" t="s">
        <v>78</v>
      </c>
      <c r="AI33" s="246"/>
      <c r="AJ33" s="246"/>
      <c r="AK33" s="246"/>
      <c r="AL33" s="246"/>
      <c r="AM33" s="249"/>
      <c r="AN33" s="249"/>
      <c r="AO33" s="249"/>
      <c r="AP33" s="249"/>
      <c r="AQ33" s="249"/>
      <c r="AR33" s="224" t="s">
        <v>417</v>
      </c>
      <c r="AS33" s="224"/>
      <c r="AT33" s="224"/>
      <c r="AU33" s="224"/>
      <c r="AV33" s="224"/>
      <c r="AW33" s="224" t="s">
        <v>418</v>
      </c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35"/>
      <c r="BJ33" s="36"/>
    </row>
    <row r="34" spans="1:62" ht="18" customHeight="1" thickBot="1" x14ac:dyDescent="0.3">
      <c r="A34" s="1"/>
      <c r="B34" s="235"/>
      <c r="C34" s="236"/>
      <c r="D34" s="236"/>
      <c r="E34" s="236"/>
      <c r="F34" s="236"/>
      <c r="G34" s="236"/>
      <c r="H34" s="236"/>
      <c r="I34" s="225" t="s">
        <v>416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6"/>
      <c r="AB34" s="235"/>
      <c r="AC34" s="240"/>
      <c r="AD34" s="240"/>
      <c r="AE34" s="243"/>
      <c r="AF34" s="243"/>
      <c r="AG34" s="244"/>
      <c r="AH34" s="247"/>
      <c r="AI34" s="248"/>
      <c r="AJ34" s="248"/>
      <c r="AK34" s="248"/>
      <c r="AL34" s="248"/>
      <c r="AM34" s="237" t="s">
        <v>419</v>
      </c>
      <c r="AN34" s="237"/>
      <c r="AO34" s="237"/>
      <c r="AP34" s="237"/>
      <c r="AQ34" s="237"/>
      <c r="AR34" s="238" t="s">
        <v>420</v>
      </c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41"/>
      <c r="BJ34" s="37"/>
    </row>
    <row r="35" spans="1:62" ht="16.5" customHeight="1" x14ac:dyDescent="0.25">
      <c r="A35" s="1"/>
      <c r="B35" s="271" t="s">
        <v>82</v>
      </c>
      <c r="C35" s="229" t="s">
        <v>68</v>
      </c>
      <c r="D35" s="230"/>
      <c r="E35" s="230"/>
      <c r="F35" s="230"/>
      <c r="G35" s="230"/>
      <c r="H35" s="230"/>
      <c r="I35" s="230"/>
      <c r="J35" s="230"/>
      <c r="K35" s="230"/>
      <c r="L35" s="274"/>
      <c r="M35" s="229" t="s">
        <v>3</v>
      </c>
      <c r="N35" s="230"/>
      <c r="O35" s="230"/>
      <c r="P35" s="230"/>
      <c r="Q35" s="230"/>
      <c r="R35" s="274"/>
      <c r="S35" s="280" t="s">
        <v>83</v>
      </c>
      <c r="T35" s="281"/>
      <c r="U35" s="281"/>
      <c r="V35" s="281"/>
      <c r="W35" s="282"/>
      <c r="X35" s="280" t="s">
        <v>84</v>
      </c>
      <c r="Y35" s="281"/>
      <c r="Z35" s="281"/>
      <c r="AA35" s="281"/>
      <c r="AB35" s="282"/>
      <c r="AC35" s="280" t="s">
        <v>85</v>
      </c>
      <c r="AD35" s="281"/>
      <c r="AE35" s="281"/>
      <c r="AF35" s="281"/>
      <c r="AG35" s="282"/>
      <c r="AH35" s="280" t="s">
        <v>86</v>
      </c>
      <c r="AI35" s="281"/>
      <c r="AJ35" s="281"/>
      <c r="AK35" s="281"/>
      <c r="AL35" s="282"/>
      <c r="AM35" s="321" t="s">
        <v>87</v>
      </c>
      <c r="AN35" s="322"/>
      <c r="AO35" s="280" t="s">
        <v>88</v>
      </c>
      <c r="AP35" s="281"/>
      <c r="AQ35" s="281"/>
      <c r="AR35" s="281"/>
      <c r="AS35" s="282"/>
      <c r="AT35" s="280" t="s">
        <v>89</v>
      </c>
      <c r="AU35" s="281"/>
      <c r="AV35" s="281"/>
      <c r="AW35" s="281"/>
      <c r="AX35" s="282"/>
      <c r="AY35" s="280" t="s">
        <v>90</v>
      </c>
      <c r="AZ35" s="281"/>
      <c r="BA35" s="281"/>
      <c r="BB35" s="281"/>
      <c r="BC35" s="282"/>
      <c r="BD35" s="286" t="s">
        <v>91</v>
      </c>
      <c r="BE35" s="287"/>
      <c r="BF35" s="287"/>
      <c r="BG35" s="287"/>
      <c r="BH35" s="288"/>
      <c r="BI35" s="262" t="s">
        <v>76</v>
      </c>
      <c r="BJ35" s="263"/>
    </row>
    <row r="36" spans="1:62" ht="16.5" customHeight="1" x14ac:dyDescent="0.25">
      <c r="A36" s="1"/>
      <c r="B36" s="272"/>
      <c r="C36" s="275"/>
      <c r="D36" s="276"/>
      <c r="E36" s="276"/>
      <c r="F36" s="276"/>
      <c r="G36" s="276"/>
      <c r="H36" s="276"/>
      <c r="I36" s="276"/>
      <c r="J36" s="276"/>
      <c r="K36" s="276"/>
      <c r="L36" s="277"/>
      <c r="M36" s="275"/>
      <c r="N36" s="276"/>
      <c r="O36" s="276"/>
      <c r="P36" s="276"/>
      <c r="Q36" s="276"/>
      <c r="R36" s="277"/>
      <c r="S36" s="283"/>
      <c r="T36" s="284"/>
      <c r="U36" s="284"/>
      <c r="V36" s="284"/>
      <c r="W36" s="285"/>
      <c r="X36" s="283"/>
      <c r="Y36" s="284"/>
      <c r="Z36" s="284"/>
      <c r="AA36" s="284"/>
      <c r="AB36" s="285"/>
      <c r="AC36" s="283"/>
      <c r="AD36" s="284"/>
      <c r="AE36" s="284"/>
      <c r="AF36" s="284"/>
      <c r="AG36" s="285"/>
      <c r="AH36" s="283"/>
      <c r="AI36" s="284"/>
      <c r="AJ36" s="284"/>
      <c r="AK36" s="284"/>
      <c r="AL36" s="285"/>
      <c r="AM36" s="323"/>
      <c r="AN36" s="324"/>
      <c r="AO36" s="283"/>
      <c r="AP36" s="284"/>
      <c r="AQ36" s="284"/>
      <c r="AR36" s="284"/>
      <c r="AS36" s="285"/>
      <c r="AT36" s="283"/>
      <c r="AU36" s="284"/>
      <c r="AV36" s="284"/>
      <c r="AW36" s="284"/>
      <c r="AX36" s="285"/>
      <c r="AY36" s="283"/>
      <c r="AZ36" s="284"/>
      <c r="BA36" s="284"/>
      <c r="BB36" s="284"/>
      <c r="BC36" s="285"/>
      <c r="BD36" s="289"/>
      <c r="BE36" s="290"/>
      <c r="BF36" s="290"/>
      <c r="BG36" s="290"/>
      <c r="BH36" s="291"/>
      <c r="BI36" s="264"/>
      <c r="BJ36" s="265"/>
    </row>
    <row r="37" spans="1:62" ht="16.5" customHeight="1" thickBot="1" x14ac:dyDescent="0.3">
      <c r="A37" s="1"/>
      <c r="B37" s="273"/>
      <c r="C37" s="278"/>
      <c r="D37" s="236"/>
      <c r="E37" s="236"/>
      <c r="F37" s="236"/>
      <c r="G37" s="236"/>
      <c r="H37" s="236"/>
      <c r="I37" s="236"/>
      <c r="J37" s="236"/>
      <c r="K37" s="236"/>
      <c r="L37" s="279"/>
      <c r="M37" s="278"/>
      <c r="N37" s="236"/>
      <c r="O37" s="236"/>
      <c r="P37" s="236"/>
      <c r="Q37" s="236"/>
      <c r="R37" s="279"/>
      <c r="S37" s="268" t="s">
        <v>69</v>
      </c>
      <c r="T37" s="269"/>
      <c r="U37" s="269"/>
      <c r="V37" s="269"/>
      <c r="W37" s="270"/>
      <c r="X37" s="268" t="s">
        <v>69</v>
      </c>
      <c r="Y37" s="269"/>
      <c r="Z37" s="269"/>
      <c r="AA37" s="269"/>
      <c r="AB37" s="270"/>
      <c r="AC37" s="268" t="s">
        <v>69</v>
      </c>
      <c r="AD37" s="269"/>
      <c r="AE37" s="269"/>
      <c r="AF37" s="269"/>
      <c r="AG37" s="270"/>
      <c r="AH37" s="268" t="s">
        <v>69</v>
      </c>
      <c r="AI37" s="269"/>
      <c r="AJ37" s="269"/>
      <c r="AK37" s="269"/>
      <c r="AL37" s="270"/>
      <c r="AM37" s="325"/>
      <c r="AN37" s="326"/>
      <c r="AO37" s="318" t="s">
        <v>69</v>
      </c>
      <c r="AP37" s="319"/>
      <c r="AQ37" s="319"/>
      <c r="AR37" s="319"/>
      <c r="AS37" s="320"/>
      <c r="AT37" s="268" t="s">
        <v>69</v>
      </c>
      <c r="AU37" s="269"/>
      <c r="AV37" s="269"/>
      <c r="AW37" s="269"/>
      <c r="AX37" s="270"/>
      <c r="AY37" s="268" t="s">
        <v>69</v>
      </c>
      <c r="AZ37" s="269"/>
      <c r="BA37" s="269"/>
      <c r="BB37" s="269"/>
      <c r="BC37" s="270"/>
      <c r="BD37" s="268" t="s">
        <v>69</v>
      </c>
      <c r="BE37" s="269"/>
      <c r="BF37" s="269"/>
      <c r="BG37" s="269"/>
      <c r="BH37" s="270"/>
      <c r="BI37" s="266"/>
      <c r="BJ37" s="267"/>
    </row>
    <row r="38" spans="1:62" ht="30" customHeight="1" x14ac:dyDescent="0.25">
      <c r="A38" s="1" t="s">
        <v>25</v>
      </c>
      <c r="B38" s="70" t="str">
        <f t="shared" ref="B38:B47" si="2">IF(A38=" "," ",IF(A38&gt;=200,A38-200,A38))</f>
        <v xml:space="preserve"> </v>
      </c>
      <c r="C38" s="250" t="str">
        <f>VLOOKUP(A38,Entries!A$2:F$400,5)</f>
        <v xml:space="preserve"> </v>
      </c>
      <c r="D38" s="251"/>
      <c r="E38" s="251"/>
      <c r="F38" s="251"/>
      <c r="G38" s="251"/>
      <c r="H38" s="251"/>
      <c r="I38" s="251"/>
      <c r="J38" s="251"/>
      <c r="K38" s="251"/>
      <c r="L38" s="252"/>
      <c r="M38" s="253" t="str">
        <f>VLOOKUP(A38,Entries!A$2:F$400,6)</f>
        <v/>
      </c>
      <c r="N38" s="254"/>
      <c r="O38" s="254"/>
      <c r="P38" s="254"/>
      <c r="Q38" s="254"/>
      <c r="R38" s="255"/>
      <c r="S38" s="290" t="s">
        <v>71</v>
      </c>
      <c r="T38" s="290"/>
      <c r="U38" s="290"/>
      <c r="V38" s="290"/>
      <c r="W38" s="292"/>
      <c r="X38" s="293" t="s">
        <v>71</v>
      </c>
      <c r="Y38" s="284"/>
      <c r="Z38" s="284"/>
      <c r="AA38" s="284"/>
      <c r="AB38" s="294"/>
      <c r="AC38" s="293" t="s">
        <v>71</v>
      </c>
      <c r="AD38" s="284"/>
      <c r="AE38" s="284"/>
      <c r="AF38" s="284"/>
      <c r="AG38" s="294"/>
      <c r="AH38" s="293" t="s">
        <v>71</v>
      </c>
      <c r="AI38" s="284"/>
      <c r="AJ38" s="284"/>
      <c r="AK38" s="284"/>
      <c r="AL38" s="294"/>
      <c r="AM38" s="295"/>
      <c r="AN38" s="292"/>
      <c r="AO38" s="293" t="s">
        <v>71</v>
      </c>
      <c r="AP38" s="284"/>
      <c r="AQ38" s="284"/>
      <c r="AR38" s="284"/>
      <c r="AS38" s="294"/>
      <c r="AT38" s="293" t="s">
        <v>71</v>
      </c>
      <c r="AU38" s="284"/>
      <c r="AV38" s="284"/>
      <c r="AW38" s="284"/>
      <c r="AX38" s="294"/>
      <c r="AY38" s="293" t="s">
        <v>71</v>
      </c>
      <c r="AZ38" s="284"/>
      <c r="BA38" s="284"/>
      <c r="BB38" s="284"/>
      <c r="BC38" s="294"/>
      <c r="BD38" s="293" t="s">
        <v>71</v>
      </c>
      <c r="BE38" s="284"/>
      <c r="BF38" s="284"/>
      <c r="BG38" s="284"/>
      <c r="BH38" s="294"/>
      <c r="BI38" s="327"/>
      <c r="BJ38" s="328"/>
    </row>
    <row r="39" spans="1:62" ht="30" customHeight="1" x14ac:dyDescent="0.25">
      <c r="A39" s="1" t="s">
        <v>25</v>
      </c>
      <c r="B39" s="70" t="str">
        <f t="shared" si="2"/>
        <v xml:space="preserve"> </v>
      </c>
      <c r="C39" s="256" t="str">
        <f>VLOOKUP(A39,Entries!A$2:F$400,5)</f>
        <v xml:space="preserve"> </v>
      </c>
      <c r="D39" s="257"/>
      <c r="E39" s="257"/>
      <c r="F39" s="257"/>
      <c r="G39" s="257"/>
      <c r="H39" s="257"/>
      <c r="I39" s="257"/>
      <c r="J39" s="257"/>
      <c r="K39" s="257"/>
      <c r="L39" s="258"/>
      <c r="M39" s="259" t="str">
        <f>VLOOKUP(A39,Entries!A$2:F$400,6)</f>
        <v/>
      </c>
      <c r="N39" s="260"/>
      <c r="O39" s="260"/>
      <c r="P39" s="260"/>
      <c r="Q39" s="260"/>
      <c r="R39" s="261"/>
      <c r="S39" s="293" t="s">
        <v>71</v>
      </c>
      <c r="T39" s="284"/>
      <c r="U39" s="284"/>
      <c r="V39" s="284"/>
      <c r="W39" s="294"/>
      <c r="X39" s="293" t="s">
        <v>71</v>
      </c>
      <c r="Y39" s="284"/>
      <c r="Z39" s="284"/>
      <c r="AA39" s="284"/>
      <c r="AB39" s="294"/>
      <c r="AC39" s="293" t="s">
        <v>71</v>
      </c>
      <c r="AD39" s="284"/>
      <c r="AE39" s="284"/>
      <c r="AF39" s="284"/>
      <c r="AG39" s="294"/>
      <c r="AH39" s="293" t="s">
        <v>71</v>
      </c>
      <c r="AI39" s="284"/>
      <c r="AJ39" s="284"/>
      <c r="AK39" s="284"/>
      <c r="AL39" s="294"/>
      <c r="AM39" s="293"/>
      <c r="AN39" s="294"/>
      <c r="AO39" s="293" t="s">
        <v>71</v>
      </c>
      <c r="AP39" s="284"/>
      <c r="AQ39" s="284"/>
      <c r="AR39" s="284"/>
      <c r="AS39" s="294"/>
      <c r="AT39" s="293" t="s">
        <v>71</v>
      </c>
      <c r="AU39" s="284"/>
      <c r="AV39" s="284"/>
      <c r="AW39" s="284"/>
      <c r="AX39" s="294"/>
      <c r="AY39" s="293" t="s">
        <v>71</v>
      </c>
      <c r="AZ39" s="284"/>
      <c r="BA39" s="284"/>
      <c r="BB39" s="284"/>
      <c r="BC39" s="294"/>
      <c r="BD39" s="293" t="s">
        <v>71</v>
      </c>
      <c r="BE39" s="284"/>
      <c r="BF39" s="284"/>
      <c r="BG39" s="284"/>
      <c r="BH39" s="294"/>
      <c r="BI39" s="329"/>
      <c r="BJ39" s="330"/>
    </row>
    <row r="40" spans="1:62" ht="30" customHeight="1" x14ac:dyDescent="0.25">
      <c r="A40" s="1" t="s">
        <v>25</v>
      </c>
      <c r="B40" s="70" t="str">
        <f t="shared" si="2"/>
        <v xml:space="preserve"> </v>
      </c>
      <c r="C40" s="256" t="str">
        <f>VLOOKUP(A40,Entries!A$2:F$400,5)</f>
        <v xml:space="preserve"> </v>
      </c>
      <c r="D40" s="257"/>
      <c r="E40" s="257"/>
      <c r="F40" s="257"/>
      <c r="G40" s="257"/>
      <c r="H40" s="257"/>
      <c r="I40" s="257"/>
      <c r="J40" s="257"/>
      <c r="K40" s="257"/>
      <c r="L40" s="258"/>
      <c r="M40" s="259" t="str">
        <f>VLOOKUP(A40,Entries!A$2:F$400,6)</f>
        <v/>
      </c>
      <c r="N40" s="260"/>
      <c r="O40" s="260"/>
      <c r="P40" s="260"/>
      <c r="Q40" s="260"/>
      <c r="R40" s="261"/>
      <c r="S40" s="293" t="s">
        <v>71</v>
      </c>
      <c r="T40" s="284"/>
      <c r="U40" s="284"/>
      <c r="V40" s="284"/>
      <c r="W40" s="294"/>
      <c r="X40" s="293" t="s">
        <v>71</v>
      </c>
      <c r="Y40" s="284"/>
      <c r="Z40" s="284"/>
      <c r="AA40" s="284"/>
      <c r="AB40" s="294"/>
      <c r="AC40" s="293" t="s">
        <v>71</v>
      </c>
      <c r="AD40" s="284"/>
      <c r="AE40" s="284"/>
      <c r="AF40" s="284"/>
      <c r="AG40" s="294"/>
      <c r="AH40" s="293" t="s">
        <v>71</v>
      </c>
      <c r="AI40" s="284"/>
      <c r="AJ40" s="284"/>
      <c r="AK40" s="284"/>
      <c r="AL40" s="294"/>
      <c r="AM40" s="293"/>
      <c r="AN40" s="294"/>
      <c r="AO40" s="293" t="s">
        <v>71</v>
      </c>
      <c r="AP40" s="284"/>
      <c r="AQ40" s="284"/>
      <c r="AR40" s="284"/>
      <c r="AS40" s="294"/>
      <c r="AT40" s="293" t="s">
        <v>71</v>
      </c>
      <c r="AU40" s="284"/>
      <c r="AV40" s="284"/>
      <c r="AW40" s="284"/>
      <c r="AX40" s="294"/>
      <c r="AY40" s="293" t="s">
        <v>71</v>
      </c>
      <c r="AZ40" s="284"/>
      <c r="BA40" s="284"/>
      <c r="BB40" s="284"/>
      <c r="BC40" s="294"/>
      <c r="BD40" s="293" t="s">
        <v>71</v>
      </c>
      <c r="BE40" s="284"/>
      <c r="BF40" s="284"/>
      <c r="BG40" s="284"/>
      <c r="BH40" s="294"/>
      <c r="BI40" s="329"/>
      <c r="BJ40" s="330"/>
    </row>
    <row r="41" spans="1:62" ht="30" customHeight="1" x14ac:dyDescent="0.25">
      <c r="A41" s="1" t="s">
        <v>25</v>
      </c>
      <c r="B41" s="70" t="str">
        <f t="shared" si="2"/>
        <v xml:space="preserve"> </v>
      </c>
      <c r="C41" s="256" t="str">
        <f>VLOOKUP(A41,Entries!A$2:F$400,5)</f>
        <v xml:space="preserve"> </v>
      </c>
      <c r="D41" s="257"/>
      <c r="E41" s="257"/>
      <c r="F41" s="257"/>
      <c r="G41" s="257"/>
      <c r="H41" s="257"/>
      <c r="I41" s="257"/>
      <c r="J41" s="257"/>
      <c r="K41" s="257"/>
      <c r="L41" s="258"/>
      <c r="M41" s="259" t="str">
        <f>VLOOKUP(A41,Entries!A$2:F$400,6)</f>
        <v/>
      </c>
      <c r="N41" s="260"/>
      <c r="O41" s="260"/>
      <c r="P41" s="260"/>
      <c r="Q41" s="260"/>
      <c r="R41" s="261"/>
      <c r="S41" s="293" t="s">
        <v>71</v>
      </c>
      <c r="T41" s="284"/>
      <c r="U41" s="284"/>
      <c r="V41" s="284"/>
      <c r="W41" s="294"/>
      <c r="X41" s="293" t="s">
        <v>71</v>
      </c>
      <c r="Y41" s="284"/>
      <c r="Z41" s="284"/>
      <c r="AA41" s="284"/>
      <c r="AB41" s="294"/>
      <c r="AC41" s="293" t="s">
        <v>71</v>
      </c>
      <c r="AD41" s="284"/>
      <c r="AE41" s="284"/>
      <c r="AF41" s="284"/>
      <c r="AG41" s="294"/>
      <c r="AH41" s="293" t="s">
        <v>71</v>
      </c>
      <c r="AI41" s="284"/>
      <c r="AJ41" s="284"/>
      <c r="AK41" s="284"/>
      <c r="AL41" s="294"/>
      <c r="AM41" s="293"/>
      <c r="AN41" s="294"/>
      <c r="AO41" s="293" t="s">
        <v>71</v>
      </c>
      <c r="AP41" s="284"/>
      <c r="AQ41" s="284"/>
      <c r="AR41" s="284"/>
      <c r="AS41" s="294"/>
      <c r="AT41" s="293" t="s">
        <v>71</v>
      </c>
      <c r="AU41" s="284"/>
      <c r="AV41" s="284"/>
      <c r="AW41" s="284"/>
      <c r="AX41" s="294"/>
      <c r="AY41" s="293" t="s">
        <v>71</v>
      </c>
      <c r="AZ41" s="284"/>
      <c r="BA41" s="284"/>
      <c r="BB41" s="284"/>
      <c r="BC41" s="294"/>
      <c r="BD41" s="293" t="s">
        <v>71</v>
      </c>
      <c r="BE41" s="284"/>
      <c r="BF41" s="284"/>
      <c r="BG41" s="284"/>
      <c r="BH41" s="294"/>
      <c r="BI41" s="329"/>
      <c r="BJ41" s="330"/>
    </row>
    <row r="42" spans="1:62" ht="30" customHeight="1" x14ac:dyDescent="0.25">
      <c r="A42" s="1" t="s">
        <v>25</v>
      </c>
      <c r="B42" s="70" t="str">
        <f t="shared" si="2"/>
        <v xml:space="preserve"> </v>
      </c>
      <c r="C42" s="256" t="str">
        <f>VLOOKUP(A42,Entries!A$2:F$400,5)</f>
        <v xml:space="preserve"> </v>
      </c>
      <c r="D42" s="257"/>
      <c r="E42" s="257"/>
      <c r="F42" s="257"/>
      <c r="G42" s="257"/>
      <c r="H42" s="257"/>
      <c r="I42" s="257"/>
      <c r="J42" s="257"/>
      <c r="K42" s="257"/>
      <c r="L42" s="258"/>
      <c r="M42" s="259" t="str">
        <f>VLOOKUP(A42,Entries!A$2:F$400,6)</f>
        <v/>
      </c>
      <c r="N42" s="260"/>
      <c r="O42" s="260"/>
      <c r="P42" s="260"/>
      <c r="Q42" s="260"/>
      <c r="R42" s="261"/>
      <c r="S42" s="293" t="s">
        <v>71</v>
      </c>
      <c r="T42" s="284"/>
      <c r="U42" s="284"/>
      <c r="V42" s="284"/>
      <c r="W42" s="294"/>
      <c r="X42" s="293" t="s">
        <v>71</v>
      </c>
      <c r="Y42" s="284"/>
      <c r="Z42" s="284"/>
      <c r="AA42" s="284"/>
      <c r="AB42" s="294"/>
      <c r="AC42" s="293" t="s">
        <v>71</v>
      </c>
      <c r="AD42" s="284"/>
      <c r="AE42" s="284"/>
      <c r="AF42" s="284"/>
      <c r="AG42" s="294"/>
      <c r="AH42" s="293" t="s">
        <v>71</v>
      </c>
      <c r="AI42" s="284"/>
      <c r="AJ42" s="284"/>
      <c r="AK42" s="284"/>
      <c r="AL42" s="294"/>
      <c r="AM42" s="293"/>
      <c r="AN42" s="294"/>
      <c r="AO42" s="293" t="s">
        <v>71</v>
      </c>
      <c r="AP42" s="284"/>
      <c r="AQ42" s="284"/>
      <c r="AR42" s="284"/>
      <c r="AS42" s="294"/>
      <c r="AT42" s="293" t="s">
        <v>71</v>
      </c>
      <c r="AU42" s="284"/>
      <c r="AV42" s="284"/>
      <c r="AW42" s="284"/>
      <c r="AX42" s="294"/>
      <c r="AY42" s="293" t="s">
        <v>71</v>
      </c>
      <c r="AZ42" s="284"/>
      <c r="BA42" s="284"/>
      <c r="BB42" s="284"/>
      <c r="BC42" s="294"/>
      <c r="BD42" s="293" t="s">
        <v>71</v>
      </c>
      <c r="BE42" s="284"/>
      <c r="BF42" s="284"/>
      <c r="BG42" s="284"/>
      <c r="BH42" s="294"/>
      <c r="BI42" s="329"/>
      <c r="BJ42" s="330"/>
    </row>
    <row r="43" spans="1:62" ht="30" customHeight="1" x14ac:dyDescent="0.25">
      <c r="A43" s="1" t="s">
        <v>25</v>
      </c>
      <c r="B43" s="70" t="str">
        <f t="shared" si="2"/>
        <v xml:space="preserve"> </v>
      </c>
      <c r="C43" s="256" t="str">
        <f>VLOOKUP(A43,Entries!A$2:F$400,5)</f>
        <v xml:space="preserve"> </v>
      </c>
      <c r="D43" s="257"/>
      <c r="E43" s="257"/>
      <c r="F43" s="257"/>
      <c r="G43" s="257"/>
      <c r="H43" s="257"/>
      <c r="I43" s="257"/>
      <c r="J43" s="257"/>
      <c r="K43" s="257"/>
      <c r="L43" s="258"/>
      <c r="M43" s="259" t="str">
        <f>VLOOKUP(A43,Entries!A$2:F$400,6)</f>
        <v/>
      </c>
      <c r="N43" s="260"/>
      <c r="O43" s="260"/>
      <c r="P43" s="260"/>
      <c r="Q43" s="260"/>
      <c r="R43" s="261"/>
      <c r="S43" s="293" t="s">
        <v>71</v>
      </c>
      <c r="T43" s="284"/>
      <c r="U43" s="284"/>
      <c r="V43" s="284"/>
      <c r="W43" s="294"/>
      <c r="X43" s="293" t="s">
        <v>71</v>
      </c>
      <c r="Y43" s="284"/>
      <c r="Z43" s="284"/>
      <c r="AA43" s="284"/>
      <c r="AB43" s="294"/>
      <c r="AC43" s="293" t="s">
        <v>71</v>
      </c>
      <c r="AD43" s="284"/>
      <c r="AE43" s="284"/>
      <c r="AF43" s="284"/>
      <c r="AG43" s="294"/>
      <c r="AH43" s="293" t="s">
        <v>71</v>
      </c>
      <c r="AI43" s="284"/>
      <c r="AJ43" s="284"/>
      <c r="AK43" s="284"/>
      <c r="AL43" s="294"/>
      <c r="AM43" s="293"/>
      <c r="AN43" s="294"/>
      <c r="AO43" s="293" t="s">
        <v>71</v>
      </c>
      <c r="AP43" s="284"/>
      <c r="AQ43" s="284"/>
      <c r="AR43" s="284"/>
      <c r="AS43" s="294"/>
      <c r="AT43" s="293" t="s">
        <v>71</v>
      </c>
      <c r="AU43" s="284"/>
      <c r="AV43" s="284"/>
      <c r="AW43" s="284"/>
      <c r="AX43" s="294"/>
      <c r="AY43" s="293" t="s">
        <v>71</v>
      </c>
      <c r="AZ43" s="284"/>
      <c r="BA43" s="284"/>
      <c r="BB43" s="284"/>
      <c r="BC43" s="294"/>
      <c r="BD43" s="293" t="s">
        <v>71</v>
      </c>
      <c r="BE43" s="284"/>
      <c r="BF43" s="284"/>
      <c r="BG43" s="284"/>
      <c r="BH43" s="294"/>
      <c r="BI43" s="329"/>
      <c r="BJ43" s="330"/>
    </row>
    <row r="44" spans="1:62" ht="30" customHeight="1" x14ac:dyDescent="0.25">
      <c r="A44" s="1" t="s">
        <v>25</v>
      </c>
      <c r="B44" s="70" t="str">
        <f t="shared" si="2"/>
        <v xml:space="preserve"> </v>
      </c>
      <c r="C44" s="256" t="str">
        <f>VLOOKUP(A44,Entries!A$2:F$400,5)</f>
        <v xml:space="preserve"> </v>
      </c>
      <c r="D44" s="257"/>
      <c r="E44" s="257"/>
      <c r="F44" s="257"/>
      <c r="G44" s="257"/>
      <c r="H44" s="257"/>
      <c r="I44" s="257"/>
      <c r="J44" s="257"/>
      <c r="K44" s="257"/>
      <c r="L44" s="258"/>
      <c r="M44" s="259" t="str">
        <f>VLOOKUP(A44,Entries!A$2:F$400,6)</f>
        <v/>
      </c>
      <c r="N44" s="260"/>
      <c r="O44" s="260"/>
      <c r="P44" s="260"/>
      <c r="Q44" s="260"/>
      <c r="R44" s="261"/>
      <c r="S44" s="293" t="s">
        <v>71</v>
      </c>
      <c r="T44" s="284"/>
      <c r="U44" s="284"/>
      <c r="V44" s="284"/>
      <c r="W44" s="294"/>
      <c r="X44" s="293" t="s">
        <v>71</v>
      </c>
      <c r="Y44" s="284"/>
      <c r="Z44" s="284"/>
      <c r="AA44" s="284"/>
      <c r="AB44" s="294"/>
      <c r="AC44" s="293" t="s">
        <v>71</v>
      </c>
      <c r="AD44" s="284"/>
      <c r="AE44" s="284"/>
      <c r="AF44" s="284"/>
      <c r="AG44" s="294"/>
      <c r="AH44" s="293" t="s">
        <v>71</v>
      </c>
      <c r="AI44" s="284"/>
      <c r="AJ44" s="284"/>
      <c r="AK44" s="284"/>
      <c r="AL44" s="294"/>
      <c r="AM44" s="293"/>
      <c r="AN44" s="294"/>
      <c r="AO44" s="293" t="s">
        <v>71</v>
      </c>
      <c r="AP44" s="284"/>
      <c r="AQ44" s="284"/>
      <c r="AR44" s="284"/>
      <c r="AS44" s="294"/>
      <c r="AT44" s="293" t="s">
        <v>71</v>
      </c>
      <c r="AU44" s="284"/>
      <c r="AV44" s="284"/>
      <c r="AW44" s="284"/>
      <c r="AX44" s="294"/>
      <c r="AY44" s="293" t="s">
        <v>71</v>
      </c>
      <c r="AZ44" s="284"/>
      <c r="BA44" s="284"/>
      <c r="BB44" s="284"/>
      <c r="BC44" s="294"/>
      <c r="BD44" s="293" t="s">
        <v>71</v>
      </c>
      <c r="BE44" s="284"/>
      <c r="BF44" s="284"/>
      <c r="BG44" s="284"/>
      <c r="BH44" s="294"/>
      <c r="BI44" s="329"/>
      <c r="BJ44" s="330"/>
    </row>
    <row r="45" spans="1:62" ht="30" customHeight="1" x14ac:dyDescent="0.25">
      <c r="A45" s="1" t="s">
        <v>25</v>
      </c>
      <c r="B45" s="70" t="str">
        <f t="shared" si="2"/>
        <v xml:space="preserve"> </v>
      </c>
      <c r="C45" s="256" t="str">
        <f>VLOOKUP(A45,Entries!A$2:F$400,5)</f>
        <v xml:space="preserve"> </v>
      </c>
      <c r="D45" s="257"/>
      <c r="E45" s="257"/>
      <c r="F45" s="257"/>
      <c r="G45" s="257"/>
      <c r="H45" s="257"/>
      <c r="I45" s="257"/>
      <c r="J45" s="257"/>
      <c r="K45" s="257"/>
      <c r="L45" s="258"/>
      <c r="M45" s="259" t="str">
        <f>VLOOKUP(A45,Entries!A$2:F$400,6)</f>
        <v/>
      </c>
      <c r="N45" s="260"/>
      <c r="O45" s="260"/>
      <c r="P45" s="260"/>
      <c r="Q45" s="260"/>
      <c r="R45" s="261"/>
      <c r="S45" s="293" t="s">
        <v>71</v>
      </c>
      <c r="T45" s="284"/>
      <c r="U45" s="284"/>
      <c r="V45" s="284"/>
      <c r="W45" s="294"/>
      <c r="X45" s="293" t="s">
        <v>71</v>
      </c>
      <c r="Y45" s="284"/>
      <c r="Z45" s="284"/>
      <c r="AA45" s="284"/>
      <c r="AB45" s="294"/>
      <c r="AC45" s="293" t="s">
        <v>71</v>
      </c>
      <c r="AD45" s="284"/>
      <c r="AE45" s="284"/>
      <c r="AF45" s="284"/>
      <c r="AG45" s="294"/>
      <c r="AH45" s="293" t="s">
        <v>71</v>
      </c>
      <c r="AI45" s="284"/>
      <c r="AJ45" s="284"/>
      <c r="AK45" s="284"/>
      <c r="AL45" s="294"/>
      <c r="AM45" s="293"/>
      <c r="AN45" s="294"/>
      <c r="AO45" s="293" t="s">
        <v>71</v>
      </c>
      <c r="AP45" s="284"/>
      <c r="AQ45" s="284"/>
      <c r="AR45" s="284"/>
      <c r="AS45" s="294"/>
      <c r="AT45" s="293" t="s">
        <v>71</v>
      </c>
      <c r="AU45" s="284"/>
      <c r="AV45" s="284"/>
      <c r="AW45" s="284"/>
      <c r="AX45" s="294"/>
      <c r="AY45" s="293" t="s">
        <v>71</v>
      </c>
      <c r="AZ45" s="284"/>
      <c r="BA45" s="284"/>
      <c r="BB45" s="284"/>
      <c r="BC45" s="294"/>
      <c r="BD45" s="293" t="s">
        <v>71</v>
      </c>
      <c r="BE45" s="284"/>
      <c r="BF45" s="284"/>
      <c r="BG45" s="284"/>
      <c r="BH45" s="294"/>
      <c r="BI45" s="329"/>
      <c r="BJ45" s="330"/>
    </row>
    <row r="46" spans="1:62" ht="30" customHeight="1" x14ac:dyDescent="0.25">
      <c r="A46" s="1" t="s">
        <v>25</v>
      </c>
      <c r="B46" s="70" t="str">
        <f t="shared" si="2"/>
        <v xml:space="preserve"> </v>
      </c>
      <c r="C46" s="256" t="str">
        <f>VLOOKUP(A46,Entries!A$2:F$400,5)</f>
        <v xml:space="preserve"> </v>
      </c>
      <c r="D46" s="257"/>
      <c r="E46" s="257"/>
      <c r="F46" s="257"/>
      <c r="G46" s="257"/>
      <c r="H46" s="257"/>
      <c r="I46" s="257"/>
      <c r="J46" s="257"/>
      <c r="K46" s="257"/>
      <c r="L46" s="258"/>
      <c r="M46" s="259" t="str">
        <f>VLOOKUP(A46,Entries!A$2:F$400,6)</f>
        <v/>
      </c>
      <c r="N46" s="260"/>
      <c r="O46" s="260"/>
      <c r="P46" s="260"/>
      <c r="Q46" s="260"/>
      <c r="R46" s="261"/>
      <c r="S46" s="293" t="s">
        <v>71</v>
      </c>
      <c r="T46" s="284"/>
      <c r="U46" s="284"/>
      <c r="V46" s="284"/>
      <c r="W46" s="294"/>
      <c r="X46" s="293" t="s">
        <v>71</v>
      </c>
      <c r="Y46" s="284"/>
      <c r="Z46" s="284"/>
      <c r="AA46" s="284"/>
      <c r="AB46" s="294"/>
      <c r="AC46" s="293" t="s">
        <v>71</v>
      </c>
      <c r="AD46" s="284"/>
      <c r="AE46" s="284"/>
      <c r="AF46" s="284"/>
      <c r="AG46" s="294"/>
      <c r="AH46" s="293" t="s">
        <v>71</v>
      </c>
      <c r="AI46" s="284"/>
      <c r="AJ46" s="284"/>
      <c r="AK46" s="284"/>
      <c r="AL46" s="294"/>
      <c r="AM46" s="293"/>
      <c r="AN46" s="294"/>
      <c r="AO46" s="293" t="s">
        <v>71</v>
      </c>
      <c r="AP46" s="284"/>
      <c r="AQ46" s="284"/>
      <c r="AR46" s="284"/>
      <c r="AS46" s="294"/>
      <c r="AT46" s="293" t="s">
        <v>71</v>
      </c>
      <c r="AU46" s="284"/>
      <c r="AV46" s="284"/>
      <c r="AW46" s="284"/>
      <c r="AX46" s="294"/>
      <c r="AY46" s="293" t="s">
        <v>71</v>
      </c>
      <c r="AZ46" s="284"/>
      <c r="BA46" s="284"/>
      <c r="BB46" s="284"/>
      <c r="BC46" s="294"/>
      <c r="BD46" s="293" t="s">
        <v>71</v>
      </c>
      <c r="BE46" s="284"/>
      <c r="BF46" s="284"/>
      <c r="BG46" s="284"/>
      <c r="BH46" s="294"/>
      <c r="BI46" s="329"/>
      <c r="BJ46" s="330"/>
    </row>
    <row r="47" spans="1:62" ht="30" customHeight="1" x14ac:dyDescent="0.25">
      <c r="A47" s="1" t="s">
        <v>25</v>
      </c>
      <c r="B47" s="70" t="str">
        <f t="shared" si="2"/>
        <v xml:space="preserve"> </v>
      </c>
      <c r="C47" s="256" t="str">
        <f>VLOOKUP(A47,Entries!A$2:F$400,5)</f>
        <v xml:space="preserve"> </v>
      </c>
      <c r="D47" s="257"/>
      <c r="E47" s="257"/>
      <c r="F47" s="257"/>
      <c r="G47" s="257"/>
      <c r="H47" s="257"/>
      <c r="I47" s="257"/>
      <c r="J47" s="257"/>
      <c r="K47" s="257"/>
      <c r="L47" s="258"/>
      <c r="M47" s="259" t="str">
        <f>VLOOKUP(A47,Entries!A$2:F$400,6)</f>
        <v/>
      </c>
      <c r="N47" s="260"/>
      <c r="O47" s="260"/>
      <c r="P47" s="260"/>
      <c r="Q47" s="260"/>
      <c r="R47" s="261"/>
      <c r="S47" s="293" t="s">
        <v>71</v>
      </c>
      <c r="T47" s="284"/>
      <c r="U47" s="284"/>
      <c r="V47" s="284"/>
      <c r="W47" s="294"/>
      <c r="X47" s="293" t="s">
        <v>71</v>
      </c>
      <c r="Y47" s="284"/>
      <c r="Z47" s="284"/>
      <c r="AA47" s="284"/>
      <c r="AB47" s="294"/>
      <c r="AC47" s="293" t="s">
        <v>71</v>
      </c>
      <c r="AD47" s="284"/>
      <c r="AE47" s="284"/>
      <c r="AF47" s="284"/>
      <c r="AG47" s="294"/>
      <c r="AH47" s="293" t="s">
        <v>71</v>
      </c>
      <c r="AI47" s="284"/>
      <c r="AJ47" s="284"/>
      <c r="AK47" s="284"/>
      <c r="AL47" s="294"/>
      <c r="AM47" s="293"/>
      <c r="AN47" s="294"/>
      <c r="AO47" s="293" t="s">
        <v>71</v>
      </c>
      <c r="AP47" s="284"/>
      <c r="AQ47" s="284"/>
      <c r="AR47" s="284"/>
      <c r="AS47" s="294"/>
      <c r="AT47" s="293" t="s">
        <v>71</v>
      </c>
      <c r="AU47" s="284"/>
      <c r="AV47" s="284"/>
      <c r="AW47" s="284"/>
      <c r="AX47" s="294"/>
      <c r="AY47" s="293" t="s">
        <v>71</v>
      </c>
      <c r="AZ47" s="284"/>
      <c r="BA47" s="284"/>
      <c r="BB47" s="284"/>
      <c r="BC47" s="294"/>
      <c r="BD47" s="293" t="s">
        <v>71</v>
      </c>
      <c r="BE47" s="284"/>
      <c r="BF47" s="284"/>
      <c r="BG47" s="284"/>
      <c r="BH47" s="294"/>
      <c r="BI47" s="329"/>
      <c r="BJ47" s="330"/>
    </row>
    <row r="48" spans="1:62" ht="30" customHeight="1" x14ac:dyDescent="0.25">
      <c r="A48" s="1" t="s">
        <v>25</v>
      </c>
      <c r="B48" s="70" t="str">
        <f t="shared" ref="B48:B59" si="3">IF(A48=" "," ",IF(A48&gt;=200,A48-200,A48))</f>
        <v xml:space="preserve"> </v>
      </c>
      <c r="C48" s="256" t="str">
        <f>VLOOKUP(A48,Entries!A$2:F$400,5)</f>
        <v xml:space="preserve"> </v>
      </c>
      <c r="D48" s="257"/>
      <c r="E48" s="257"/>
      <c r="F48" s="257"/>
      <c r="G48" s="257"/>
      <c r="H48" s="257"/>
      <c r="I48" s="257"/>
      <c r="J48" s="257"/>
      <c r="K48" s="257"/>
      <c r="L48" s="258"/>
      <c r="M48" s="259" t="str">
        <f>VLOOKUP(A48,Entries!A$2:F$400,6)</f>
        <v/>
      </c>
      <c r="N48" s="260"/>
      <c r="O48" s="260"/>
      <c r="P48" s="260"/>
      <c r="Q48" s="260"/>
      <c r="R48" s="261"/>
      <c r="S48" s="293" t="s">
        <v>71</v>
      </c>
      <c r="T48" s="284"/>
      <c r="U48" s="284"/>
      <c r="V48" s="284"/>
      <c r="W48" s="294"/>
      <c r="X48" s="293" t="s">
        <v>71</v>
      </c>
      <c r="Y48" s="284"/>
      <c r="Z48" s="284"/>
      <c r="AA48" s="284"/>
      <c r="AB48" s="294"/>
      <c r="AC48" s="293" t="s">
        <v>71</v>
      </c>
      <c r="AD48" s="284"/>
      <c r="AE48" s="284"/>
      <c r="AF48" s="284"/>
      <c r="AG48" s="294"/>
      <c r="AH48" s="293" t="s">
        <v>71</v>
      </c>
      <c r="AI48" s="284"/>
      <c r="AJ48" s="284"/>
      <c r="AK48" s="284"/>
      <c r="AL48" s="294"/>
      <c r="AM48" s="293"/>
      <c r="AN48" s="294"/>
      <c r="AO48" s="293" t="s">
        <v>71</v>
      </c>
      <c r="AP48" s="284"/>
      <c r="AQ48" s="284"/>
      <c r="AR48" s="284"/>
      <c r="AS48" s="294"/>
      <c r="AT48" s="293" t="s">
        <v>71</v>
      </c>
      <c r="AU48" s="284"/>
      <c r="AV48" s="284"/>
      <c r="AW48" s="284"/>
      <c r="AX48" s="294"/>
      <c r="AY48" s="293" t="s">
        <v>71</v>
      </c>
      <c r="AZ48" s="284"/>
      <c r="BA48" s="284"/>
      <c r="BB48" s="284"/>
      <c r="BC48" s="294"/>
      <c r="BD48" s="293" t="s">
        <v>71</v>
      </c>
      <c r="BE48" s="284"/>
      <c r="BF48" s="284"/>
      <c r="BG48" s="284"/>
      <c r="BH48" s="294"/>
      <c r="BI48" s="329"/>
      <c r="BJ48" s="330"/>
    </row>
    <row r="49" spans="1:62" ht="30" customHeight="1" x14ac:dyDescent="0.25">
      <c r="A49" s="1" t="s">
        <v>25</v>
      </c>
      <c r="B49" s="70" t="str">
        <f t="shared" si="3"/>
        <v xml:space="preserve"> </v>
      </c>
      <c r="C49" s="256" t="str">
        <f>VLOOKUP(A49,Entries!A$2:F$400,5)</f>
        <v xml:space="preserve"> </v>
      </c>
      <c r="D49" s="257"/>
      <c r="E49" s="257"/>
      <c r="F49" s="257"/>
      <c r="G49" s="257"/>
      <c r="H49" s="257"/>
      <c r="I49" s="257"/>
      <c r="J49" s="257"/>
      <c r="K49" s="257"/>
      <c r="L49" s="258"/>
      <c r="M49" s="259" t="str">
        <f>VLOOKUP(A49,Entries!A$2:F$400,6)</f>
        <v/>
      </c>
      <c r="N49" s="260"/>
      <c r="O49" s="260"/>
      <c r="P49" s="260"/>
      <c r="Q49" s="260"/>
      <c r="R49" s="261"/>
      <c r="S49" s="293" t="s">
        <v>71</v>
      </c>
      <c r="T49" s="284"/>
      <c r="U49" s="284"/>
      <c r="V49" s="284"/>
      <c r="W49" s="294"/>
      <c r="X49" s="293" t="s">
        <v>71</v>
      </c>
      <c r="Y49" s="284"/>
      <c r="Z49" s="284"/>
      <c r="AA49" s="284"/>
      <c r="AB49" s="294"/>
      <c r="AC49" s="293" t="s">
        <v>71</v>
      </c>
      <c r="AD49" s="284"/>
      <c r="AE49" s="284"/>
      <c r="AF49" s="284"/>
      <c r="AG49" s="294"/>
      <c r="AH49" s="293" t="s">
        <v>71</v>
      </c>
      <c r="AI49" s="284"/>
      <c r="AJ49" s="284"/>
      <c r="AK49" s="284"/>
      <c r="AL49" s="294"/>
      <c r="AM49" s="293"/>
      <c r="AN49" s="294"/>
      <c r="AO49" s="293" t="s">
        <v>71</v>
      </c>
      <c r="AP49" s="284"/>
      <c r="AQ49" s="284"/>
      <c r="AR49" s="284"/>
      <c r="AS49" s="294"/>
      <c r="AT49" s="293" t="s">
        <v>71</v>
      </c>
      <c r="AU49" s="284"/>
      <c r="AV49" s="284"/>
      <c r="AW49" s="284"/>
      <c r="AX49" s="294"/>
      <c r="AY49" s="293" t="s">
        <v>71</v>
      </c>
      <c r="AZ49" s="284"/>
      <c r="BA49" s="284"/>
      <c r="BB49" s="284"/>
      <c r="BC49" s="294"/>
      <c r="BD49" s="293" t="s">
        <v>71</v>
      </c>
      <c r="BE49" s="284"/>
      <c r="BF49" s="284"/>
      <c r="BG49" s="284"/>
      <c r="BH49" s="294"/>
      <c r="BI49" s="329"/>
      <c r="BJ49" s="330"/>
    </row>
    <row r="50" spans="1:62" ht="30" customHeight="1" x14ac:dyDescent="0.25">
      <c r="A50" s="1" t="s">
        <v>25</v>
      </c>
      <c r="B50" s="70" t="str">
        <f t="shared" si="3"/>
        <v xml:space="preserve"> </v>
      </c>
      <c r="C50" s="256" t="str">
        <f>VLOOKUP(A50,Entries!A$2:F$400,5)</f>
        <v xml:space="preserve"> 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59" t="str">
        <f>VLOOKUP(A50,Entries!A$2:F$400,6)</f>
        <v/>
      </c>
      <c r="N50" s="260"/>
      <c r="O50" s="260"/>
      <c r="P50" s="260"/>
      <c r="Q50" s="260"/>
      <c r="R50" s="261"/>
      <c r="S50" s="293" t="s">
        <v>71</v>
      </c>
      <c r="T50" s="284"/>
      <c r="U50" s="284"/>
      <c r="V50" s="284"/>
      <c r="W50" s="294"/>
      <c r="X50" s="293" t="s">
        <v>71</v>
      </c>
      <c r="Y50" s="284"/>
      <c r="Z50" s="284"/>
      <c r="AA50" s="284"/>
      <c r="AB50" s="294"/>
      <c r="AC50" s="293" t="s">
        <v>71</v>
      </c>
      <c r="AD50" s="284"/>
      <c r="AE50" s="284"/>
      <c r="AF50" s="284"/>
      <c r="AG50" s="294"/>
      <c r="AH50" s="293" t="s">
        <v>71</v>
      </c>
      <c r="AI50" s="284"/>
      <c r="AJ50" s="284"/>
      <c r="AK50" s="284"/>
      <c r="AL50" s="294"/>
      <c r="AM50" s="293"/>
      <c r="AN50" s="294"/>
      <c r="AO50" s="293" t="s">
        <v>71</v>
      </c>
      <c r="AP50" s="284"/>
      <c r="AQ50" s="284"/>
      <c r="AR50" s="284"/>
      <c r="AS50" s="294"/>
      <c r="AT50" s="293" t="s">
        <v>71</v>
      </c>
      <c r="AU50" s="284"/>
      <c r="AV50" s="284"/>
      <c r="AW50" s="284"/>
      <c r="AX50" s="294"/>
      <c r="AY50" s="293" t="s">
        <v>71</v>
      </c>
      <c r="AZ50" s="284"/>
      <c r="BA50" s="284"/>
      <c r="BB50" s="284"/>
      <c r="BC50" s="294"/>
      <c r="BD50" s="293" t="s">
        <v>71</v>
      </c>
      <c r="BE50" s="284"/>
      <c r="BF50" s="284"/>
      <c r="BG50" s="284"/>
      <c r="BH50" s="294"/>
      <c r="BI50" s="329"/>
      <c r="BJ50" s="330"/>
    </row>
    <row r="51" spans="1:62" ht="30" customHeight="1" x14ac:dyDescent="0.25">
      <c r="A51" s="1" t="s">
        <v>25</v>
      </c>
      <c r="B51" s="70" t="str">
        <f t="shared" si="3"/>
        <v xml:space="preserve"> </v>
      </c>
      <c r="C51" s="256" t="str">
        <f>VLOOKUP(A51,Entries!A$2:F$400,5)</f>
        <v xml:space="preserve"> </v>
      </c>
      <c r="D51" s="257"/>
      <c r="E51" s="257"/>
      <c r="F51" s="257"/>
      <c r="G51" s="257"/>
      <c r="H51" s="257"/>
      <c r="I51" s="257"/>
      <c r="J51" s="257"/>
      <c r="K51" s="257"/>
      <c r="L51" s="258"/>
      <c r="M51" s="259" t="str">
        <f>VLOOKUP(A51,Entries!A$2:F$400,6)</f>
        <v/>
      </c>
      <c r="N51" s="260"/>
      <c r="O51" s="260"/>
      <c r="P51" s="260"/>
      <c r="Q51" s="260"/>
      <c r="R51" s="261"/>
      <c r="S51" s="293" t="s">
        <v>71</v>
      </c>
      <c r="T51" s="284"/>
      <c r="U51" s="284"/>
      <c r="V51" s="284"/>
      <c r="W51" s="294"/>
      <c r="X51" s="293" t="s">
        <v>71</v>
      </c>
      <c r="Y51" s="284"/>
      <c r="Z51" s="284"/>
      <c r="AA51" s="284"/>
      <c r="AB51" s="294"/>
      <c r="AC51" s="293" t="s">
        <v>71</v>
      </c>
      <c r="AD51" s="284"/>
      <c r="AE51" s="284"/>
      <c r="AF51" s="284"/>
      <c r="AG51" s="294"/>
      <c r="AH51" s="293" t="s">
        <v>71</v>
      </c>
      <c r="AI51" s="284"/>
      <c r="AJ51" s="284"/>
      <c r="AK51" s="284"/>
      <c r="AL51" s="294"/>
      <c r="AM51" s="293"/>
      <c r="AN51" s="294"/>
      <c r="AO51" s="293" t="s">
        <v>71</v>
      </c>
      <c r="AP51" s="284"/>
      <c r="AQ51" s="284"/>
      <c r="AR51" s="284"/>
      <c r="AS51" s="294"/>
      <c r="AT51" s="293" t="s">
        <v>71</v>
      </c>
      <c r="AU51" s="284"/>
      <c r="AV51" s="284"/>
      <c r="AW51" s="284"/>
      <c r="AX51" s="294"/>
      <c r="AY51" s="293" t="s">
        <v>71</v>
      </c>
      <c r="AZ51" s="284"/>
      <c r="BA51" s="284"/>
      <c r="BB51" s="284"/>
      <c r="BC51" s="294"/>
      <c r="BD51" s="293" t="s">
        <v>71</v>
      </c>
      <c r="BE51" s="284"/>
      <c r="BF51" s="284"/>
      <c r="BG51" s="284"/>
      <c r="BH51" s="294"/>
      <c r="BI51" s="329"/>
      <c r="BJ51" s="330"/>
    </row>
    <row r="52" spans="1:62" ht="30" customHeight="1" x14ac:dyDescent="0.25">
      <c r="A52" s="1" t="s">
        <v>25</v>
      </c>
      <c r="B52" s="70" t="str">
        <f t="shared" si="3"/>
        <v xml:space="preserve"> </v>
      </c>
      <c r="C52" s="256" t="str">
        <f>VLOOKUP(A52,Entries!A$2:F$400,5)</f>
        <v xml:space="preserve"> </v>
      </c>
      <c r="D52" s="257"/>
      <c r="E52" s="257"/>
      <c r="F52" s="257"/>
      <c r="G52" s="257"/>
      <c r="H52" s="257"/>
      <c r="I52" s="257"/>
      <c r="J52" s="257"/>
      <c r="K52" s="257"/>
      <c r="L52" s="258"/>
      <c r="M52" s="259" t="str">
        <f>VLOOKUP(A52,Entries!A$2:F$400,6)</f>
        <v/>
      </c>
      <c r="N52" s="260"/>
      <c r="O52" s="260"/>
      <c r="P52" s="260"/>
      <c r="Q52" s="260"/>
      <c r="R52" s="261"/>
      <c r="S52" s="293" t="s">
        <v>71</v>
      </c>
      <c r="T52" s="284"/>
      <c r="U52" s="284"/>
      <c r="V52" s="284"/>
      <c r="W52" s="294"/>
      <c r="X52" s="293" t="s">
        <v>71</v>
      </c>
      <c r="Y52" s="284"/>
      <c r="Z52" s="284"/>
      <c r="AA52" s="284"/>
      <c r="AB52" s="294"/>
      <c r="AC52" s="293" t="s">
        <v>71</v>
      </c>
      <c r="AD52" s="284"/>
      <c r="AE52" s="284"/>
      <c r="AF52" s="284"/>
      <c r="AG52" s="294"/>
      <c r="AH52" s="293" t="s">
        <v>71</v>
      </c>
      <c r="AI52" s="284"/>
      <c r="AJ52" s="284"/>
      <c r="AK52" s="284"/>
      <c r="AL52" s="294"/>
      <c r="AM52" s="293"/>
      <c r="AN52" s="294"/>
      <c r="AO52" s="293" t="s">
        <v>71</v>
      </c>
      <c r="AP52" s="284"/>
      <c r="AQ52" s="284"/>
      <c r="AR52" s="284"/>
      <c r="AS52" s="294"/>
      <c r="AT52" s="293" t="s">
        <v>71</v>
      </c>
      <c r="AU52" s="284"/>
      <c r="AV52" s="284"/>
      <c r="AW52" s="284"/>
      <c r="AX52" s="294"/>
      <c r="AY52" s="293" t="s">
        <v>71</v>
      </c>
      <c r="AZ52" s="284"/>
      <c r="BA52" s="284"/>
      <c r="BB52" s="284"/>
      <c r="BC52" s="294"/>
      <c r="BD52" s="293" t="s">
        <v>71</v>
      </c>
      <c r="BE52" s="284"/>
      <c r="BF52" s="284"/>
      <c r="BG52" s="284"/>
      <c r="BH52" s="294"/>
      <c r="BI52" s="329"/>
      <c r="BJ52" s="330"/>
    </row>
    <row r="53" spans="1:62" ht="30" customHeight="1" x14ac:dyDescent="0.25">
      <c r="A53" s="1" t="s">
        <v>25</v>
      </c>
      <c r="B53" s="70" t="str">
        <f t="shared" si="3"/>
        <v xml:space="preserve"> </v>
      </c>
      <c r="C53" s="256" t="str">
        <f>VLOOKUP(A53,Entries!A$2:F$400,5)</f>
        <v xml:space="preserve"> </v>
      </c>
      <c r="D53" s="257"/>
      <c r="E53" s="257"/>
      <c r="F53" s="257"/>
      <c r="G53" s="257"/>
      <c r="H53" s="257"/>
      <c r="I53" s="257"/>
      <c r="J53" s="257"/>
      <c r="K53" s="257"/>
      <c r="L53" s="258"/>
      <c r="M53" s="259" t="str">
        <f>VLOOKUP(A53,Entries!A$2:F$400,6)</f>
        <v/>
      </c>
      <c r="N53" s="260"/>
      <c r="O53" s="260"/>
      <c r="P53" s="260"/>
      <c r="Q53" s="260"/>
      <c r="R53" s="261"/>
      <c r="S53" s="293" t="s">
        <v>71</v>
      </c>
      <c r="T53" s="284"/>
      <c r="U53" s="284"/>
      <c r="V53" s="284"/>
      <c r="W53" s="294"/>
      <c r="X53" s="293" t="s">
        <v>71</v>
      </c>
      <c r="Y53" s="284"/>
      <c r="Z53" s="284"/>
      <c r="AA53" s="284"/>
      <c r="AB53" s="294"/>
      <c r="AC53" s="293" t="s">
        <v>71</v>
      </c>
      <c r="AD53" s="284"/>
      <c r="AE53" s="284"/>
      <c r="AF53" s="284"/>
      <c r="AG53" s="294"/>
      <c r="AH53" s="293" t="s">
        <v>71</v>
      </c>
      <c r="AI53" s="284"/>
      <c r="AJ53" s="284"/>
      <c r="AK53" s="284"/>
      <c r="AL53" s="294"/>
      <c r="AM53" s="293"/>
      <c r="AN53" s="294"/>
      <c r="AO53" s="293" t="s">
        <v>71</v>
      </c>
      <c r="AP53" s="284"/>
      <c r="AQ53" s="284"/>
      <c r="AR53" s="284"/>
      <c r="AS53" s="294"/>
      <c r="AT53" s="293" t="s">
        <v>71</v>
      </c>
      <c r="AU53" s="284"/>
      <c r="AV53" s="284"/>
      <c r="AW53" s="284"/>
      <c r="AX53" s="294"/>
      <c r="AY53" s="293" t="s">
        <v>71</v>
      </c>
      <c r="AZ53" s="284"/>
      <c r="BA53" s="284"/>
      <c r="BB53" s="284"/>
      <c r="BC53" s="294"/>
      <c r="BD53" s="293" t="s">
        <v>71</v>
      </c>
      <c r="BE53" s="284"/>
      <c r="BF53" s="284"/>
      <c r="BG53" s="284"/>
      <c r="BH53" s="294"/>
      <c r="BI53" s="329"/>
      <c r="BJ53" s="330"/>
    </row>
    <row r="54" spans="1:62" ht="30" customHeight="1" x14ac:dyDescent="0.25">
      <c r="A54" s="1" t="s">
        <v>25</v>
      </c>
      <c r="B54" s="70" t="str">
        <f t="shared" si="3"/>
        <v xml:space="preserve"> </v>
      </c>
      <c r="C54" s="256" t="str">
        <f>VLOOKUP(A54,Entries!A$2:F$400,5)</f>
        <v xml:space="preserve"> </v>
      </c>
      <c r="D54" s="257"/>
      <c r="E54" s="257"/>
      <c r="F54" s="257"/>
      <c r="G54" s="257"/>
      <c r="H54" s="257"/>
      <c r="I54" s="257"/>
      <c r="J54" s="257"/>
      <c r="K54" s="257"/>
      <c r="L54" s="258"/>
      <c r="M54" s="259" t="str">
        <f>VLOOKUP(A54,Entries!A$2:F$400,6)</f>
        <v/>
      </c>
      <c r="N54" s="260"/>
      <c r="O54" s="260"/>
      <c r="P54" s="260"/>
      <c r="Q54" s="260"/>
      <c r="R54" s="261"/>
      <c r="S54" s="293" t="s">
        <v>71</v>
      </c>
      <c r="T54" s="284"/>
      <c r="U54" s="284"/>
      <c r="V54" s="284"/>
      <c r="W54" s="294"/>
      <c r="X54" s="293" t="s">
        <v>71</v>
      </c>
      <c r="Y54" s="284"/>
      <c r="Z54" s="284"/>
      <c r="AA54" s="284"/>
      <c r="AB54" s="294"/>
      <c r="AC54" s="293" t="s">
        <v>71</v>
      </c>
      <c r="AD54" s="284"/>
      <c r="AE54" s="284"/>
      <c r="AF54" s="284"/>
      <c r="AG54" s="294"/>
      <c r="AH54" s="293" t="s">
        <v>71</v>
      </c>
      <c r="AI54" s="284"/>
      <c r="AJ54" s="284"/>
      <c r="AK54" s="284"/>
      <c r="AL54" s="294"/>
      <c r="AM54" s="293"/>
      <c r="AN54" s="294"/>
      <c r="AO54" s="293" t="s">
        <v>71</v>
      </c>
      <c r="AP54" s="284"/>
      <c r="AQ54" s="284"/>
      <c r="AR54" s="284"/>
      <c r="AS54" s="294"/>
      <c r="AT54" s="293" t="s">
        <v>71</v>
      </c>
      <c r="AU54" s="284"/>
      <c r="AV54" s="284"/>
      <c r="AW54" s="284"/>
      <c r="AX54" s="294"/>
      <c r="AY54" s="293" t="s">
        <v>71</v>
      </c>
      <c r="AZ54" s="284"/>
      <c r="BA54" s="284"/>
      <c r="BB54" s="284"/>
      <c r="BC54" s="294"/>
      <c r="BD54" s="293" t="s">
        <v>71</v>
      </c>
      <c r="BE54" s="284"/>
      <c r="BF54" s="284"/>
      <c r="BG54" s="284"/>
      <c r="BH54" s="294"/>
      <c r="BI54" s="329"/>
      <c r="BJ54" s="330"/>
    </row>
    <row r="55" spans="1:62" ht="30" customHeight="1" x14ac:dyDescent="0.25">
      <c r="A55" s="1" t="s">
        <v>25</v>
      </c>
      <c r="B55" s="70" t="str">
        <f t="shared" si="3"/>
        <v xml:space="preserve"> </v>
      </c>
      <c r="C55" s="256" t="str">
        <f>VLOOKUP(A55,Entries!A$2:F$400,5)</f>
        <v xml:space="preserve"> </v>
      </c>
      <c r="D55" s="257"/>
      <c r="E55" s="257"/>
      <c r="F55" s="257"/>
      <c r="G55" s="257"/>
      <c r="H55" s="257"/>
      <c r="I55" s="257"/>
      <c r="J55" s="257"/>
      <c r="K55" s="257"/>
      <c r="L55" s="258"/>
      <c r="M55" s="259" t="str">
        <f>VLOOKUP(A55,Entries!A$2:F$400,6)</f>
        <v/>
      </c>
      <c r="N55" s="260"/>
      <c r="O55" s="260"/>
      <c r="P55" s="260"/>
      <c r="Q55" s="260"/>
      <c r="R55" s="261"/>
      <c r="S55" s="293" t="s">
        <v>71</v>
      </c>
      <c r="T55" s="284"/>
      <c r="U55" s="284"/>
      <c r="V55" s="284"/>
      <c r="W55" s="294"/>
      <c r="X55" s="293" t="s">
        <v>71</v>
      </c>
      <c r="Y55" s="284"/>
      <c r="Z55" s="284"/>
      <c r="AA55" s="284"/>
      <c r="AB55" s="294"/>
      <c r="AC55" s="293" t="s">
        <v>71</v>
      </c>
      <c r="AD55" s="284"/>
      <c r="AE55" s="284"/>
      <c r="AF55" s="284"/>
      <c r="AG55" s="294"/>
      <c r="AH55" s="293" t="s">
        <v>71</v>
      </c>
      <c r="AI55" s="284"/>
      <c r="AJ55" s="284"/>
      <c r="AK55" s="284"/>
      <c r="AL55" s="294"/>
      <c r="AM55" s="293"/>
      <c r="AN55" s="294"/>
      <c r="AO55" s="293" t="s">
        <v>71</v>
      </c>
      <c r="AP55" s="284"/>
      <c r="AQ55" s="284"/>
      <c r="AR55" s="284"/>
      <c r="AS55" s="294"/>
      <c r="AT55" s="293" t="s">
        <v>71</v>
      </c>
      <c r="AU55" s="284"/>
      <c r="AV55" s="284"/>
      <c r="AW55" s="284"/>
      <c r="AX55" s="294"/>
      <c r="AY55" s="293" t="s">
        <v>71</v>
      </c>
      <c r="AZ55" s="284"/>
      <c r="BA55" s="284"/>
      <c r="BB55" s="284"/>
      <c r="BC55" s="294"/>
      <c r="BD55" s="293" t="s">
        <v>71</v>
      </c>
      <c r="BE55" s="284"/>
      <c r="BF55" s="284"/>
      <c r="BG55" s="284"/>
      <c r="BH55" s="294"/>
      <c r="BI55" s="329"/>
      <c r="BJ55" s="330"/>
    </row>
    <row r="56" spans="1:62" ht="30" customHeight="1" x14ac:dyDescent="0.25">
      <c r="A56" s="1" t="s">
        <v>25</v>
      </c>
      <c r="B56" s="70" t="str">
        <f t="shared" si="3"/>
        <v xml:space="preserve"> </v>
      </c>
      <c r="C56" s="256" t="str">
        <f>VLOOKUP(A56,Entries!A$2:F$400,5)</f>
        <v xml:space="preserve"> </v>
      </c>
      <c r="D56" s="257"/>
      <c r="E56" s="257"/>
      <c r="F56" s="257"/>
      <c r="G56" s="257"/>
      <c r="H56" s="257"/>
      <c r="I56" s="257"/>
      <c r="J56" s="257"/>
      <c r="K56" s="257"/>
      <c r="L56" s="258"/>
      <c r="M56" s="259" t="str">
        <f>VLOOKUP(A56,Entries!A$2:F$400,6)</f>
        <v/>
      </c>
      <c r="N56" s="260"/>
      <c r="O56" s="260"/>
      <c r="P56" s="260"/>
      <c r="Q56" s="260"/>
      <c r="R56" s="261"/>
      <c r="S56" s="293" t="s">
        <v>71</v>
      </c>
      <c r="T56" s="284"/>
      <c r="U56" s="284"/>
      <c r="V56" s="284"/>
      <c r="W56" s="294"/>
      <c r="X56" s="293" t="s">
        <v>71</v>
      </c>
      <c r="Y56" s="284"/>
      <c r="Z56" s="284"/>
      <c r="AA56" s="284"/>
      <c r="AB56" s="294"/>
      <c r="AC56" s="293" t="s">
        <v>71</v>
      </c>
      <c r="AD56" s="284"/>
      <c r="AE56" s="284"/>
      <c r="AF56" s="284"/>
      <c r="AG56" s="294"/>
      <c r="AH56" s="293" t="s">
        <v>71</v>
      </c>
      <c r="AI56" s="284"/>
      <c r="AJ56" s="284"/>
      <c r="AK56" s="284"/>
      <c r="AL56" s="294"/>
      <c r="AM56" s="293"/>
      <c r="AN56" s="294"/>
      <c r="AO56" s="293" t="s">
        <v>71</v>
      </c>
      <c r="AP56" s="284"/>
      <c r="AQ56" s="284"/>
      <c r="AR56" s="284"/>
      <c r="AS56" s="294"/>
      <c r="AT56" s="293" t="s">
        <v>71</v>
      </c>
      <c r="AU56" s="284"/>
      <c r="AV56" s="284"/>
      <c r="AW56" s="284"/>
      <c r="AX56" s="294"/>
      <c r="AY56" s="293" t="s">
        <v>71</v>
      </c>
      <c r="AZ56" s="284"/>
      <c r="BA56" s="284"/>
      <c r="BB56" s="284"/>
      <c r="BC56" s="294"/>
      <c r="BD56" s="293" t="s">
        <v>71</v>
      </c>
      <c r="BE56" s="284"/>
      <c r="BF56" s="284"/>
      <c r="BG56" s="284"/>
      <c r="BH56" s="294"/>
      <c r="BI56" s="329"/>
      <c r="BJ56" s="330"/>
    </row>
    <row r="57" spans="1:62" ht="30" customHeight="1" x14ac:dyDescent="0.25">
      <c r="A57" s="1" t="s">
        <v>25</v>
      </c>
      <c r="B57" s="70" t="str">
        <f t="shared" si="3"/>
        <v xml:space="preserve"> </v>
      </c>
      <c r="C57" s="256" t="str">
        <f>VLOOKUP(A57,Entries!A$2:F$400,5)</f>
        <v xml:space="preserve"> </v>
      </c>
      <c r="D57" s="257"/>
      <c r="E57" s="257"/>
      <c r="F57" s="257"/>
      <c r="G57" s="257"/>
      <c r="H57" s="257"/>
      <c r="I57" s="257"/>
      <c r="J57" s="257"/>
      <c r="K57" s="257"/>
      <c r="L57" s="258"/>
      <c r="M57" s="259" t="str">
        <f>VLOOKUP(A57,Entries!A$2:F$400,6)</f>
        <v/>
      </c>
      <c r="N57" s="260"/>
      <c r="O57" s="260"/>
      <c r="P57" s="260"/>
      <c r="Q57" s="260"/>
      <c r="R57" s="261"/>
      <c r="S57" s="293" t="s">
        <v>71</v>
      </c>
      <c r="T57" s="284"/>
      <c r="U57" s="284"/>
      <c r="V57" s="284"/>
      <c r="W57" s="294"/>
      <c r="X57" s="293" t="s">
        <v>71</v>
      </c>
      <c r="Y57" s="284"/>
      <c r="Z57" s="284"/>
      <c r="AA57" s="284"/>
      <c r="AB57" s="294"/>
      <c r="AC57" s="293" t="s">
        <v>71</v>
      </c>
      <c r="AD57" s="284"/>
      <c r="AE57" s="284"/>
      <c r="AF57" s="284"/>
      <c r="AG57" s="294"/>
      <c r="AH57" s="293" t="s">
        <v>71</v>
      </c>
      <c r="AI57" s="284"/>
      <c r="AJ57" s="284"/>
      <c r="AK57" s="284"/>
      <c r="AL57" s="294"/>
      <c r="AM57" s="293"/>
      <c r="AN57" s="294"/>
      <c r="AO57" s="293" t="s">
        <v>71</v>
      </c>
      <c r="AP57" s="284"/>
      <c r="AQ57" s="284"/>
      <c r="AR57" s="284"/>
      <c r="AS57" s="294"/>
      <c r="AT57" s="293" t="s">
        <v>71</v>
      </c>
      <c r="AU57" s="284"/>
      <c r="AV57" s="284"/>
      <c r="AW57" s="284"/>
      <c r="AX57" s="294"/>
      <c r="AY57" s="293" t="s">
        <v>71</v>
      </c>
      <c r="AZ57" s="284"/>
      <c r="BA57" s="284"/>
      <c r="BB57" s="284"/>
      <c r="BC57" s="294"/>
      <c r="BD57" s="293" t="s">
        <v>71</v>
      </c>
      <c r="BE57" s="284"/>
      <c r="BF57" s="284"/>
      <c r="BG57" s="284"/>
      <c r="BH57" s="294"/>
      <c r="BI57" s="329"/>
      <c r="BJ57" s="330"/>
    </row>
    <row r="58" spans="1:62" ht="30" customHeight="1" x14ac:dyDescent="0.25">
      <c r="A58" s="1" t="s">
        <v>25</v>
      </c>
      <c r="B58" s="70" t="str">
        <f t="shared" si="3"/>
        <v xml:space="preserve"> </v>
      </c>
      <c r="C58" s="256" t="str">
        <f>VLOOKUP(A58,Entries!A$2:F$400,5)</f>
        <v xml:space="preserve"> </v>
      </c>
      <c r="D58" s="257"/>
      <c r="E58" s="257"/>
      <c r="F58" s="257"/>
      <c r="G58" s="257"/>
      <c r="H58" s="257"/>
      <c r="I58" s="257"/>
      <c r="J58" s="257"/>
      <c r="K58" s="257"/>
      <c r="L58" s="258"/>
      <c r="M58" s="259" t="str">
        <f>VLOOKUP(A58,Entries!A$2:F$400,6)</f>
        <v/>
      </c>
      <c r="N58" s="260"/>
      <c r="O58" s="260"/>
      <c r="P58" s="260"/>
      <c r="Q58" s="260"/>
      <c r="R58" s="261"/>
      <c r="S58" s="293" t="s">
        <v>71</v>
      </c>
      <c r="T58" s="284"/>
      <c r="U58" s="284"/>
      <c r="V58" s="284"/>
      <c r="W58" s="294"/>
      <c r="X58" s="293" t="s">
        <v>71</v>
      </c>
      <c r="Y58" s="284"/>
      <c r="Z58" s="284"/>
      <c r="AA58" s="284"/>
      <c r="AB58" s="294"/>
      <c r="AC58" s="293" t="s">
        <v>71</v>
      </c>
      <c r="AD58" s="284"/>
      <c r="AE58" s="284"/>
      <c r="AF58" s="284"/>
      <c r="AG58" s="294"/>
      <c r="AH58" s="293" t="s">
        <v>71</v>
      </c>
      <c r="AI58" s="284"/>
      <c r="AJ58" s="284"/>
      <c r="AK58" s="284"/>
      <c r="AL58" s="294"/>
      <c r="AM58" s="293"/>
      <c r="AN58" s="294"/>
      <c r="AO58" s="293" t="s">
        <v>71</v>
      </c>
      <c r="AP58" s="284"/>
      <c r="AQ58" s="284"/>
      <c r="AR58" s="284"/>
      <c r="AS58" s="294"/>
      <c r="AT58" s="293" t="s">
        <v>71</v>
      </c>
      <c r="AU58" s="284"/>
      <c r="AV58" s="284"/>
      <c r="AW58" s="284"/>
      <c r="AX58" s="294"/>
      <c r="AY58" s="293" t="s">
        <v>71</v>
      </c>
      <c r="AZ58" s="284"/>
      <c r="BA58" s="284"/>
      <c r="BB58" s="284"/>
      <c r="BC58" s="294"/>
      <c r="BD58" s="293" t="s">
        <v>71</v>
      </c>
      <c r="BE58" s="284"/>
      <c r="BF58" s="284"/>
      <c r="BG58" s="284"/>
      <c r="BH58" s="294"/>
      <c r="BI58" s="329"/>
      <c r="BJ58" s="330"/>
    </row>
    <row r="59" spans="1:62" ht="30" customHeight="1" thickBot="1" x14ac:dyDescent="0.3">
      <c r="A59" s="1" t="s">
        <v>25</v>
      </c>
      <c r="B59" s="71" t="str">
        <f t="shared" si="3"/>
        <v xml:space="preserve"> </v>
      </c>
      <c r="C59" s="296" t="str">
        <f>VLOOKUP(A59,Entries!A$2:F$400,5)</f>
        <v xml:space="preserve"> </v>
      </c>
      <c r="D59" s="297"/>
      <c r="E59" s="297"/>
      <c r="F59" s="297"/>
      <c r="G59" s="297"/>
      <c r="H59" s="297"/>
      <c r="I59" s="297"/>
      <c r="J59" s="297"/>
      <c r="K59" s="297"/>
      <c r="L59" s="298"/>
      <c r="M59" s="299" t="str">
        <f>VLOOKUP(A59,Entries!A$2:F$400,6)</f>
        <v/>
      </c>
      <c r="N59" s="300"/>
      <c r="O59" s="300"/>
      <c r="P59" s="300"/>
      <c r="Q59" s="300"/>
      <c r="R59" s="301"/>
      <c r="S59" s="293" t="s">
        <v>71</v>
      </c>
      <c r="T59" s="284"/>
      <c r="U59" s="284"/>
      <c r="V59" s="284"/>
      <c r="W59" s="294"/>
      <c r="X59" s="293" t="s">
        <v>71</v>
      </c>
      <c r="Y59" s="284"/>
      <c r="Z59" s="284"/>
      <c r="AA59" s="284"/>
      <c r="AB59" s="294"/>
      <c r="AC59" s="293" t="s">
        <v>71</v>
      </c>
      <c r="AD59" s="284"/>
      <c r="AE59" s="284"/>
      <c r="AF59" s="284"/>
      <c r="AG59" s="294"/>
      <c r="AH59" s="293" t="s">
        <v>71</v>
      </c>
      <c r="AI59" s="284"/>
      <c r="AJ59" s="284"/>
      <c r="AK59" s="284"/>
      <c r="AL59" s="294"/>
      <c r="AM59" s="293"/>
      <c r="AN59" s="294"/>
      <c r="AO59" s="293" t="s">
        <v>71</v>
      </c>
      <c r="AP59" s="284"/>
      <c r="AQ59" s="284"/>
      <c r="AR59" s="284"/>
      <c r="AS59" s="294"/>
      <c r="AT59" s="293" t="s">
        <v>71</v>
      </c>
      <c r="AU59" s="284"/>
      <c r="AV59" s="284"/>
      <c r="AW59" s="284"/>
      <c r="AX59" s="294"/>
      <c r="AY59" s="293" t="s">
        <v>71</v>
      </c>
      <c r="AZ59" s="284"/>
      <c r="BA59" s="284"/>
      <c r="BB59" s="284"/>
      <c r="BC59" s="294"/>
      <c r="BD59" s="293" t="s">
        <v>71</v>
      </c>
      <c r="BE59" s="284"/>
      <c r="BF59" s="284"/>
      <c r="BG59" s="284"/>
      <c r="BH59" s="294"/>
      <c r="BI59" s="331"/>
      <c r="BJ59" s="332"/>
    </row>
    <row r="60" spans="1:62" ht="18" customHeight="1" x14ac:dyDescent="0.25">
      <c r="A60" s="1"/>
      <c r="B60" s="302" t="s">
        <v>77</v>
      </c>
      <c r="C60" s="303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7"/>
      <c r="AZ60" s="310" t="s">
        <v>72</v>
      </c>
      <c r="BA60" s="303"/>
      <c r="BB60" s="311"/>
      <c r="BC60" s="314"/>
      <c r="BD60" s="306"/>
      <c r="BE60" s="306"/>
      <c r="BF60" s="306"/>
      <c r="BG60" s="306"/>
      <c r="BH60" s="306"/>
      <c r="BI60" s="306"/>
      <c r="BJ60" s="315"/>
    </row>
    <row r="61" spans="1:62" ht="17.25" customHeight="1" thickBot="1" x14ac:dyDescent="0.3">
      <c r="A61" s="1"/>
      <c r="B61" s="304"/>
      <c r="C61" s="305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12"/>
      <c r="BA61" s="305"/>
      <c r="BB61" s="313"/>
      <c r="BC61" s="316"/>
      <c r="BD61" s="308"/>
      <c r="BE61" s="308"/>
      <c r="BF61" s="308"/>
      <c r="BG61" s="308"/>
      <c r="BH61" s="308"/>
      <c r="BI61" s="308"/>
      <c r="BJ61" s="317"/>
    </row>
  </sheetData>
  <mergeCells count="626">
    <mergeCell ref="B60:C61"/>
    <mergeCell ref="D60:AY61"/>
    <mergeCell ref="AZ60:BB61"/>
    <mergeCell ref="BC60:BJ61"/>
    <mergeCell ref="AY58:BC58"/>
    <mergeCell ref="BD58:BH58"/>
    <mergeCell ref="BI58:BJ58"/>
    <mergeCell ref="C59:L59"/>
    <mergeCell ref="M59:R59"/>
    <mergeCell ref="S59:W59"/>
    <mergeCell ref="X59:AB59"/>
    <mergeCell ref="AC59:AG59"/>
    <mergeCell ref="AH59:AL59"/>
    <mergeCell ref="AM59:AN59"/>
    <mergeCell ref="AO59:AS59"/>
    <mergeCell ref="AT59:AX59"/>
    <mergeCell ref="AY59:BC59"/>
    <mergeCell ref="BD59:BH59"/>
    <mergeCell ref="BI59:BJ59"/>
    <mergeCell ref="C58:L58"/>
    <mergeCell ref="M58:R58"/>
    <mergeCell ref="S58:W58"/>
    <mergeCell ref="X58:AB58"/>
    <mergeCell ref="AC58:AG58"/>
    <mergeCell ref="AH58:AL58"/>
    <mergeCell ref="AM58:AN58"/>
    <mergeCell ref="AO58:AS58"/>
    <mergeCell ref="AT58:AX58"/>
    <mergeCell ref="AY56:BC56"/>
    <mergeCell ref="BD56:BH56"/>
    <mergeCell ref="BI56:BJ56"/>
    <mergeCell ref="C57:L57"/>
    <mergeCell ref="M57:R57"/>
    <mergeCell ref="S57:W57"/>
    <mergeCell ref="X57:AB57"/>
    <mergeCell ref="AC57:AG57"/>
    <mergeCell ref="AH57:AL57"/>
    <mergeCell ref="AM57:AN57"/>
    <mergeCell ref="AO57:AS57"/>
    <mergeCell ref="AT57:AX57"/>
    <mergeCell ref="AY57:BC57"/>
    <mergeCell ref="BD57:BH57"/>
    <mergeCell ref="BI57:BJ57"/>
    <mergeCell ref="C56:L56"/>
    <mergeCell ref="M56:R56"/>
    <mergeCell ref="S56:W56"/>
    <mergeCell ref="X56:AB56"/>
    <mergeCell ref="AC56:AG56"/>
    <mergeCell ref="AH56:AL56"/>
    <mergeCell ref="AM56:AN56"/>
    <mergeCell ref="AO56:AS56"/>
    <mergeCell ref="AT56:AX56"/>
    <mergeCell ref="AY54:BC54"/>
    <mergeCell ref="BD54:BH54"/>
    <mergeCell ref="BI54:BJ54"/>
    <mergeCell ref="C55:L55"/>
    <mergeCell ref="M55:R55"/>
    <mergeCell ref="S55:W55"/>
    <mergeCell ref="X55:AB55"/>
    <mergeCell ref="AC55:AG55"/>
    <mergeCell ref="AH55:AL55"/>
    <mergeCell ref="AM55:AN55"/>
    <mergeCell ref="AO55:AS55"/>
    <mergeCell ref="AT55:AX55"/>
    <mergeCell ref="AY55:BC55"/>
    <mergeCell ref="BD55:BH55"/>
    <mergeCell ref="BI55:BJ55"/>
    <mergeCell ref="C54:L54"/>
    <mergeCell ref="M54:R54"/>
    <mergeCell ref="S54:W54"/>
    <mergeCell ref="X54:AB54"/>
    <mergeCell ref="AC54:AG54"/>
    <mergeCell ref="AH54:AL54"/>
    <mergeCell ref="AM54:AN54"/>
    <mergeCell ref="AO54:AS54"/>
    <mergeCell ref="AT54:AX54"/>
    <mergeCell ref="AY52:BC52"/>
    <mergeCell ref="BD52:BH52"/>
    <mergeCell ref="BI52:BJ52"/>
    <mergeCell ref="C53:L53"/>
    <mergeCell ref="M53:R53"/>
    <mergeCell ref="S53:W53"/>
    <mergeCell ref="X53:AB53"/>
    <mergeCell ref="AC53:AG53"/>
    <mergeCell ref="AH53:AL53"/>
    <mergeCell ref="AM53:AN53"/>
    <mergeCell ref="AO53:AS53"/>
    <mergeCell ref="AT53:AX53"/>
    <mergeCell ref="AY53:BC53"/>
    <mergeCell ref="BD53:BH53"/>
    <mergeCell ref="BI53:BJ53"/>
    <mergeCell ref="C52:L52"/>
    <mergeCell ref="M52:R52"/>
    <mergeCell ref="S52:W52"/>
    <mergeCell ref="X52:AB52"/>
    <mergeCell ref="AC52:AG52"/>
    <mergeCell ref="AH52:AL52"/>
    <mergeCell ref="AM52:AN52"/>
    <mergeCell ref="AO52:AS52"/>
    <mergeCell ref="AT52:AX52"/>
    <mergeCell ref="AY50:BC50"/>
    <mergeCell ref="BD50:BH50"/>
    <mergeCell ref="BI50:BJ50"/>
    <mergeCell ref="C51:L51"/>
    <mergeCell ref="M51:R51"/>
    <mergeCell ref="S51:W51"/>
    <mergeCell ref="X51:AB51"/>
    <mergeCell ref="AC51:AG51"/>
    <mergeCell ref="AH51:AL51"/>
    <mergeCell ref="AM51:AN51"/>
    <mergeCell ref="AO51:AS51"/>
    <mergeCell ref="AT51:AX51"/>
    <mergeCell ref="AY51:BC51"/>
    <mergeCell ref="BD51:BH51"/>
    <mergeCell ref="BI51:BJ51"/>
    <mergeCell ref="C50:L50"/>
    <mergeCell ref="M50:R50"/>
    <mergeCell ref="S50:W50"/>
    <mergeCell ref="X50:AB50"/>
    <mergeCell ref="AC50:AG50"/>
    <mergeCell ref="AH50:AL50"/>
    <mergeCell ref="AM50:AN50"/>
    <mergeCell ref="AO50:AS50"/>
    <mergeCell ref="AT50:AX50"/>
    <mergeCell ref="AY48:BC48"/>
    <mergeCell ref="BD48:BH48"/>
    <mergeCell ref="BI48:BJ48"/>
    <mergeCell ref="C49:L49"/>
    <mergeCell ref="M49:R49"/>
    <mergeCell ref="S49:W49"/>
    <mergeCell ref="X49:AB49"/>
    <mergeCell ref="AC49:AG49"/>
    <mergeCell ref="AH49:AL49"/>
    <mergeCell ref="AM49:AN49"/>
    <mergeCell ref="AO49:AS49"/>
    <mergeCell ref="AT49:AX49"/>
    <mergeCell ref="AY49:BC49"/>
    <mergeCell ref="BD49:BH49"/>
    <mergeCell ref="BI49:BJ49"/>
    <mergeCell ref="C48:L48"/>
    <mergeCell ref="M48:R48"/>
    <mergeCell ref="S48:W48"/>
    <mergeCell ref="X48:AB48"/>
    <mergeCell ref="AC48:AG48"/>
    <mergeCell ref="AH48:AL48"/>
    <mergeCell ref="AM48:AN48"/>
    <mergeCell ref="AO48:AS48"/>
    <mergeCell ref="AT48:AX48"/>
    <mergeCell ref="AY46:BC46"/>
    <mergeCell ref="BD46:BH46"/>
    <mergeCell ref="BI46:BJ46"/>
    <mergeCell ref="C47:L47"/>
    <mergeCell ref="M47:R47"/>
    <mergeCell ref="S47:W47"/>
    <mergeCell ref="X47:AB47"/>
    <mergeCell ref="AC47:AG47"/>
    <mergeCell ref="AH47:AL47"/>
    <mergeCell ref="AM47:AN47"/>
    <mergeCell ref="AO47:AS47"/>
    <mergeCell ref="AT47:AX47"/>
    <mergeCell ref="AY47:BC47"/>
    <mergeCell ref="BD47:BH47"/>
    <mergeCell ref="BI47:BJ47"/>
    <mergeCell ref="C46:L46"/>
    <mergeCell ref="M46:R46"/>
    <mergeCell ref="S46:W46"/>
    <mergeCell ref="X46:AB46"/>
    <mergeCell ref="AC46:AG46"/>
    <mergeCell ref="AH46:AL46"/>
    <mergeCell ref="AM46:AN46"/>
    <mergeCell ref="AO46:AS46"/>
    <mergeCell ref="AT46:AX46"/>
    <mergeCell ref="AY44:BC44"/>
    <mergeCell ref="BD44:BH44"/>
    <mergeCell ref="BI44:BJ44"/>
    <mergeCell ref="C45:L45"/>
    <mergeCell ref="M45:R45"/>
    <mergeCell ref="S45:W45"/>
    <mergeCell ref="X45:AB45"/>
    <mergeCell ref="AC45:AG45"/>
    <mergeCell ref="AH45:AL45"/>
    <mergeCell ref="AM45:AN45"/>
    <mergeCell ref="AO45:AS45"/>
    <mergeCell ref="AT45:AX45"/>
    <mergeCell ref="AY45:BC45"/>
    <mergeCell ref="BD45:BH45"/>
    <mergeCell ref="BI45:BJ45"/>
    <mergeCell ref="C44:L44"/>
    <mergeCell ref="M44:R44"/>
    <mergeCell ref="S44:W44"/>
    <mergeCell ref="X44:AB44"/>
    <mergeCell ref="AC44:AG44"/>
    <mergeCell ref="AH44:AL44"/>
    <mergeCell ref="AM44:AN44"/>
    <mergeCell ref="AO44:AS44"/>
    <mergeCell ref="AT44:AX44"/>
    <mergeCell ref="AY42:BC42"/>
    <mergeCell ref="BD42:BH42"/>
    <mergeCell ref="BI42:BJ42"/>
    <mergeCell ref="C43:L43"/>
    <mergeCell ref="M43:R43"/>
    <mergeCell ref="S43:W43"/>
    <mergeCell ref="X43:AB43"/>
    <mergeCell ref="AC43:AG43"/>
    <mergeCell ref="AH43:AL43"/>
    <mergeCell ref="AM43:AN43"/>
    <mergeCell ref="AO43:AS43"/>
    <mergeCell ref="AT43:AX43"/>
    <mergeCell ref="AY43:BC43"/>
    <mergeCell ref="BD43:BH43"/>
    <mergeCell ref="BI43:BJ43"/>
    <mergeCell ref="C42:L42"/>
    <mergeCell ref="M42:R42"/>
    <mergeCell ref="S42:W42"/>
    <mergeCell ref="X42:AB42"/>
    <mergeCell ref="AC42:AG42"/>
    <mergeCell ref="AH42:AL42"/>
    <mergeCell ref="AM42:AN42"/>
    <mergeCell ref="AO42:AS42"/>
    <mergeCell ref="AT42:AX42"/>
    <mergeCell ref="AY40:BC40"/>
    <mergeCell ref="BD40:BH40"/>
    <mergeCell ref="BI40:BJ40"/>
    <mergeCell ref="C41:L41"/>
    <mergeCell ref="M41:R41"/>
    <mergeCell ref="S41:W41"/>
    <mergeCell ref="X41:AB41"/>
    <mergeCell ref="AC41:AG41"/>
    <mergeCell ref="AH41:AL41"/>
    <mergeCell ref="AM41:AN41"/>
    <mergeCell ref="AO41:AS41"/>
    <mergeCell ref="AT41:AX41"/>
    <mergeCell ref="AY41:BC41"/>
    <mergeCell ref="BD41:BH41"/>
    <mergeCell ref="BI41:BJ41"/>
    <mergeCell ref="C40:L40"/>
    <mergeCell ref="M40:R40"/>
    <mergeCell ref="S40:W40"/>
    <mergeCell ref="X40:AB40"/>
    <mergeCell ref="AC40:AG40"/>
    <mergeCell ref="AH40:AL40"/>
    <mergeCell ref="AM40:AN40"/>
    <mergeCell ref="AO40:AS40"/>
    <mergeCell ref="AT40:AX40"/>
    <mergeCell ref="AY38:BC38"/>
    <mergeCell ref="BD38:BH38"/>
    <mergeCell ref="BI38:BJ38"/>
    <mergeCell ref="C39:L39"/>
    <mergeCell ref="M39:R39"/>
    <mergeCell ref="S39:W39"/>
    <mergeCell ref="X39:AB39"/>
    <mergeCell ref="AC39:AG39"/>
    <mergeCell ref="AH39:AL39"/>
    <mergeCell ref="AM39:AN39"/>
    <mergeCell ref="AO39:AS39"/>
    <mergeCell ref="AT39:AX39"/>
    <mergeCell ref="AY39:BC39"/>
    <mergeCell ref="BD39:BH39"/>
    <mergeCell ref="BI39:BJ39"/>
    <mergeCell ref="C38:L38"/>
    <mergeCell ref="M38:R38"/>
    <mergeCell ref="S38:W38"/>
    <mergeCell ref="X38:AB38"/>
    <mergeCell ref="AC38:AG38"/>
    <mergeCell ref="AH38:AL38"/>
    <mergeCell ref="AM38:AN38"/>
    <mergeCell ref="AO38:AS38"/>
    <mergeCell ref="AT38:AX38"/>
    <mergeCell ref="AT35:AX36"/>
    <mergeCell ref="AY35:BC36"/>
    <mergeCell ref="BD35:BH36"/>
    <mergeCell ref="BI35:BJ37"/>
    <mergeCell ref="S37:W37"/>
    <mergeCell ref="X37:AB37"/>
    <mergeCell ref="AC37:AG37"/>
    <mergeCell ref="AH37:AL37"/>
    <mergeCell ref="AO37:AS37"/>
    <mergeCell ref="AT37:AX37"/>
    <mergeCell ref="AY37:BC37"/>
    <mergeCell ref="BD37:BH37"/>
    <mergeCell ref="B35:B37"/>
    <mergeCell ref="C35:L37"/>
    <mergeCell ref="M35:R37"/>
    <mergeCell ref="S35:W36"/>
    <mergeCell ref="X35:AB36"/>
    <mergeCell ref="AC35:AG36"/>
    <mergeCell ref="AH35:AL36"/>
    <mergeCell ref="AM35:AN37"/>
    <mergeCell ref="AO35:AS36"/>
    <mergeCell ref="M32:AJ32"/>
    <mergeCell ref="AK32:AM32"/>
    <mergeCell ref="AN32:AW32"/>
    <mergeCell ref="AX32:AY32"/>
    <mergeCell ref="AZ32:BJ32"/>
    <mergeCell ref="B33:B34"/>
    <mergeCell ref="C33:H34"/>
    <mergeCell ref="I33:N33"/>
    <mergeCell ref="O33:T33"/>
    <mergeCell ref="U33:AA33"/>
    <mergeCell ref="AB33:AD34"/>
    <mergeCell ref="AE33:AG34"/>
    <mergeCell ref="AH33:AL34"/>
    <mergeCell ref="AM33:AQ33"/>
    <mergeCell ref="AR33:AV33"/>
    <mergeCell ref="AW33:BA33"/>
    <mergeCell ref="BB33:BH33"/>
    <mergeCell ref="I34:N34"/>
    <mergeCell ref="O34:T34"/>
    <mergeCell ref="U34:AA34"/>
    <mergeCell ref="AM34:AQ34"/>
    <mergeCell ref="AR34:AV34"/>
    <mergeCell ref="AW34:BA34"/>
    <mergeCell ref="BB34:BH34"/>
    <mergeCell ref="BI27:BJ27"/>
    <mergeCell ref="BI28:BJ28"/>
    <mergeCell ref="BI20:BJ20"/>
    <mergeCell ref="BI21:BJ21"/>
    <mergeCell ref="BI22:BJ22"/>
    <mergeCell ref="BI23:BJ23"/>
    <mergeCell ref="BI24:BJ24"/>
    <mergeCell ref="BI25:BJ25"/>
    <mergeCell ref="AM27:AN27"/>
    <mergeCell ref="BD24:BH24"/>
    <mergeCell ref="AO21:AS21"/>
    <mergeCell ref="AT21:AX21"/>
    <mergeCell ref="AY21:BC21"/>
    <mergeCell ref="BD21:BH21"/>
    <mergeCell ref="AO22:AS22"/>
    <mergeCell ref="AT22:AX22"/>
    <mergeCell ref="AY22:BC22"/>
    <mergeCell ref="BD22:BH22"/>
    <mergeCell ref="AY24:BC24"/>
    <mergeCell ref="BI14:BJ14"/>
    <mergeCell ref="BI15:BJ15"/>
    <mergeCell ref="BI16:BJ16"/>
    <mergeCell ref="BI17:BJ17"/>
    <mergeCell ref="BI18:BJ18"/>
    <mergeCell ref="BI19:BJ19"/>
    <mergeCell ref="AM25:AN25"/>
    <mergeCell ref="AM26:AN26"/>
    <mergeCell ref="AO19:AS19"/>
    <mergeCell ref="AT19:AX19"/>
    <mergeCell ref="AY19:BC19"/>
    <mergeCell ref="BD19:BH19"/>
    <mergeCell ref="AO20:AS20"/>
    <mergeCell ref="AT20:AX20"/>
    <mergeCell ref="BI26:BJ26"/>
    <mergeCell ref="AM22:AN22"/>
    <mergeCell ref="AM23:AN23"/>
    <mergeCell ref="AM24:AN24"/>
    <mergeCell ref="AM19:AN19"/>
    <mergeCell ref="AM20:AN20"/>
    <mergeCell ref="AM21:AN21"/>
    <mergeCell ref="AY20:BC20"/>
    <mergeCell ref="BD20:BH20"/>
    <mergeCell ref="AO16:AS16"/>
    <mergeCell ref="AM13:AN13"/>
    <mergeCell ref="AM14:AN14"/>
    <mergeCell ref="AM15:AN15"/>
    <mergeCell ref="AM16:AN16"/>
    <mergeCell ref="AM17:AN17"/>
    <mergeCell ref="AM18:AN18"/>
    <mergeCell ref="BI8:BJ8"/>
    <mergeCell ref="BI9:BJ9"/>
    <mergeCell ref="BI10:BJ10"/>
    <mergeCell ref="BI11:BJ11"/>
    <mergeCell ref="BI12:BJ12"/>
    <mergeCell ref="BI13:BJ13"/>
    <mergeCell ref="AO17:AS17"/>
    <mergeCell ref="AT17:AX17"/>
    <mergeCell ref="AY17:BC17"/>
    <mergeCell ref="BD17:BH17"/>
    <mergeCell ref="AO18:AS18"/>
    <mergeCell ref="AT18:AX18"/>
    <mergeCell ref="AY18:BC18"/>
    <mergeCell ref="BD18:BH18"/>
    <mergeCell ref="AO15:AS15"/>
    <mergeCell ref="AT15:AX15"/>
    <mergeCell ref="AY15:BC15"/>
    <mergeCell ref="BD15:BH15"/>
    <mergeCell ref="BI7:BJ7"/>
    <mergeCell ref="AM8:AN8"/>
    <mergeCell ref="AM9:AN9"/>
    <mergeCell ref="AM10:AN10"/>
    <mergeCell ref="AM11:AN11"/>
    <mergeCell ref="AM12:AN12"/>
    <mergeCell ref="AO27:AS27"/>
    <mergeCell ref="AT27:AX27"/>
    <mergeCell ref="AY27:BC27"/>
    <mergeCell ref="BD27:BH27"/>
    <mergeCell ref="AO25:AS25"/>
    <mergeCell ref="AT25:AX25"/>
    <mergeCell ref="AY25:BC25"/>
    <mergeCell ref="BD25:BH25"/>
    <mergeCell ref="AO26:AS26"/>
    <mergeCell ref="AT26:AX26"/>
    <mergeCell ref="AY26:BC26"/>
    <mergeCell ref="BD26:BH26"/>
    <mergeCell ref="AO23:AS23"/>
    <mergeCell ref="AT23:AX23"/>
    <mergeCell ref="AY23:BC23"/>
    <mergeCell ref="BD23:BH23"/>
    <mergeCell ref="AO24:AS24"/>
    <mergeCell ref="AT24:AX24"/>
    <mergeCell ref="AT16:AX16"/>
    <mergeCell ref="AY16:BC16"/>
    <mergeCell ref="BD16:BH16"/>
    <mergeCell ref="AO13:AS13"/>
    <mergeCell ref="AT13:AX13"/>
    <mergeCell ref="AY13:BC13"/>
    <mergeCell ref="BD13:BH13"/>
    <mergeCell ref="AO14:AS14"/>
    <mergeCell ref="AT14:AX14"/>
    <mergeCell ref="AY14:BC14"/>
    <mergeCell ref="BD14:BH14"/>
    <mergeCell ref="AO12:AS12"/>
    <mergeCell ref="AT12:AX12"/>
    <mergeCell ref="AY12:BC12"/>
    <mergeCell ref="BD12:BH12"/>
    <mergeCell ref="AT9:AX9"/>
    <mergeCell ref="AY9:BC9"/>
    <mergeCell ref="BD9:BH9"/>
    <mergeCell ref="AO10:AS10"/>
    <mergeCell ref="AT10:AX10"/>
    <mergeCell ref="AY10:BC10"/>
    <mergeCell ref="BD10:BH10"/>
    <mergeCell ref="AT7:AX7"/>
    <mergeCell ref="AY7:BC7"/>
    <mergeCell ref="BD7:BH7"/>
    <mergeCell ref="AO8:AS8"/>
    <mergeCell ref="AT8:AX8"/>
    <mergeCell ref="AY8:BC8"/>
    <mergeCell ref="BD8:BH8"/>
    <mergeCell ref="AO9:AS9"/>
    <mergeCell ref="AO11:AS11"/>
    <mergeCell ref="AT11:AX11"/>
    <mergeCell ref="AY11:BC11"/>
    <mergeCell ref="BD11:BH11"/>
    <mergeCell ref="S26:W26"/>
    <mergeCell ref="X26:AB26"/>
    <mergeCell ref="AC26:AG26"/>
    <mergeCell ref="AH26:AL26"/>
    <mergeCell ref="S27:W27"/>
    <mergeCell ref="X27:AB27"/>
    <mergeCell ref="AC27:AG27"/>
    <mergeCell ref="AH27:AL27"/>
    <mergeCell ref="S24:W24"/>
    <mergeCell ref="X24:AB24"/>
    <mergeCell ref="AC24:AG24"/>
    <mergeCell ref="AH24:AL24"/>
    <mergeCell ref="S25:W25"/>
    <mergeCell ref="X25:AB25"/>
    <mergeCell ref="AC25:AG25"/>
    <mergeCell ref="AH25:AL25"/>
    <mergeCell ref="S22:W22"/>
    <mergeCell ref="X22:AB22"/>
    <mergeCell ref="AC22:AG22"/>
    <mergeCell ref="AH22:AL22"/>
    <mergeCell ref="S23:W23"/>
    <mergeCell ref="X23:AB23"/>
    <mergeCell ref="AC23:AG23"/>
    <mergeCell ref="AH23:AL23"/>
    <mergeCell ref="S20:W20"/>
    <mergeCell ref="X20:AB20"/>
    <mergeCell ref="AC20:AG20"/>
    <mergeCell ref="AH20:AL20"/>
    <mergeCell ref="S21:W21"/>
    <mergeCell ref="X21:AB21"/>
    <mergeCell ref="AC21:AG21"/>
    <mergeCell ref="AH21:AL21"/>
    <mergeCell ref="S18:W18"/>
    <mergeCell ref="X18:AB18"/>
    <mergeCell ref="AC18:AG18"/>
    <mergeCell ref="AH18:AL18"/>
    <mergeCell ref="S19:W19"/>
    <mergeCell ref="X19:AB19"/>
    <mergeCell ref="AC19:AG19"/>
    <mergeCell ref="AH19:AL19"/>
    <mergeCell ref="S16:W16"/>
    <mergeCell ref="X16:AB16"/>
    <mergeCell ref="AC16:AG16"/>
    <mergeCell ref="AH16:AL16"/>
    <mergeCell ref="S17:W17"/>
    <mergeCell ref="X17:AB17"/>
    <mergeCell ref="AC17:AG17"/>
    <mergeCell ref="AH17:AL17"/>
    <mergeCell ref="S14:W14"/>
    <mergeCell ref="X14:AB14"/>
    <mergeCell ref="AC14:AG14"/>
    <mergeCell ref="AH14:AL14"/>
    <mergeCell ref="S15:W15"/>
    <mergeCell ref="X15:AB15"/>
    <mergeCell ref="AC15:AG15"/>
    <mergeCell ref="AH15:AL15"/>
    <mergeCell ref="S12:W12"/>
    <mergeCell ref="X12:AB12"/>
    <mergeCell ref="AC12:AG12"/>
    <mergeCell ref="AH12:AL12"/>
    <mergeCell ref="S13:W13"/>
    <mergeCell ref="X13:AB13"/>
    <mergeCell ref="AC13:AG13"/>
    <mergeCell ref="AH13:AL13"/>
    <mergeCell ref="S11:W11"/>
    <mergeCell ref="X11:AB11"/>
    <mergeCell ref="AC11:AG11"/>
    <mergeCell ref="AH11:AL11"/>
    <mergeCell ref="S8:W8"/>
    <mergeCell ref="X8:AB8"/>
    <mergeCell ref="AC8:AG8"/>
    <mergeCell ref="AH8:AL8"/>
    <mergeCell ref="S9:W9"/>
    <mergeCell ref="X9:AB9"/>
    <mergeCell ref="AC9:AG9"/>
    <mergeCell ref="AH9:AL9"/>
    <mergeCell ref="AC4:AG5"/>
    <mergeCell ref="AH4:AL5"/>
    <mergeCell ref="AO4:AS5"/>
    <mergeCell ref="AO6:AS6"/>
    <mergeCell ref="AM4:AN6"/>
    <mergeCell ref="S4:W5"/>
    <mergeCell ref="S6:W6"/>
    <mergeCell ref="X6:AB6"/>
    <mergeCell ref="S10:W10"/>
    <mergeCell ref="X10:AB10"/>
    <mergeCell ref="AC10:AG10"/>
    <mergeCell ref="AH10:AL10"/>
    <mergeCell ref="AO7:AS7"/>
    <mergeCell ref="C28:L28"/>
    <mergeCell ref="M28:R28"/>
    <mergeCell ref="B29:C30"/>
    <mergeCell ref="D29:AY30"/>
    <mergeCell ref="AZ29:BB30"/>
    <mergeCell ref="BC29:BJ30"/>
    <mergeCell ref="S28:W28"/>
    <mergeCell ref="X28:AB28"/>
    <mergeCell ref="AC28:AG28"/>
    <mergeCell ref="AH28:AL28"/>
    <mergeCell ref="AM28:AN28"/>
    <mergeCell ref="AO28:AS28"/>
    <mergeCell ref="AT28:AX28"/>
    <mergeCell ref="AY28:BC28"/>
    <mergeCell ref="BD28:BH28"/>
    <mergeCell ref="C25:L25"/>
    <mergeCell ref="M25:R25"/>
    <mergeCell ref="C26:L26"/>
    <mergeCell ref="M26:R26"/>
    <mergeCell ref="C27:L27"/>
    <mergeCell ref="M27:R27"/>
    <mergeCell ref="C22:L22"/>
    <mergeCell ref="M22:R22"/>
    <mergeCell ref="C23:L23"/>
    <mergeCell ref="M23:R23"/>
    <mergeCell ref="C24:L24"/>
    <mergeCell ref="M24:R24"/>
    <mergeCell ref="C19:L19"/>
    <mergeCell ref="M19:R19"/>
    <mergeCell ref="C20:L20"/>
    <mergeCell ref="M20:R20"/>
    <mergeCell ref="C21:L21"/>
    <mergeCell ref="M21:R21"/>
    <mergeCell ref="C16:L16"/>
    <mergeCell ref="M16:R16"/>
    <mergeCell ref="C17:L17"/>
    <mergeCell ref="M17:R17"/>
    <mergeCell ref="C18:L18"/>
    <mergeCell ref="M18:R18"/>
    <mergeCell ref="C13:L13"/>
    <mergeCell ref="M13:R13"/>
    <mergeCell ref="C14:L14"/>
    <mergeCell ref="M14:R14"/>
    <mergeCell ref="C15:L15"/>
    <mergeCell ref="M15:R15"/>
    <mergeCell ref="C10:L10"/>
    <mergeCell ref="M10:R10"/>
    <mergeCell ref="C11:L11"/>
    <mergeCell ref="M11:R11"/>
    <mergeCell ref="C12:L12"/>
    <mergeCell ref="M12:R12"/>
    <mergeCell ref="C7:L7"/>
    <mergeCell ref="M7:R7"/>
    <mergeCell ref="C8:L8"/>
    <mergeCell ref="M8:R8"/>
    <mergeCell ref="C9:L9"/>
    <mergeCell ref="M9:R9"/>
    <mergeCell ref="BI4:BJ6"/>
    <mergeCell ref="AT6:AX6"/>
    <mergeCell ref="B4:B6"/>
    <mergeCell ref="C4:L6"/>
    <mergeCell ref="M4:R6"/>
    <mergeCell ref="AY6:BC6"/>
    <mergeCell ref="BD6:BH6"/>
    <mergeCell ref="AT4:AX5"/>
    <mergeCell ref="AY4:BC5"/>
    <mergeCell ref="BD4:BH5"/>
    <mergeCell ref="S7:W7"/>
    <mergeCell ref="X7:AB7"/>
    <mergeCell ref="AC7:AG7"/>
    <mergeCell ref="AH7:AL7"/>
    <mergeCell ref="AM7:AN7"/>
    <mergeCell ref="AC6:AG6"/>
    <mergeCell ref="AH6:AL6"/>
    <mergeCell ref="X4:AB5"/>
    <mergeCell ref="AR2:AV2"/>
    <mergeCell ref="U3:AA3"/>
    <mergeCell ref="U2:AA2"/>
    <mergeCell ref="M1:AJ1"/>
    <mergeCell ref="AK1:AM1"/>
    <mergeCell ref="AN1:AW1"/>
    <mergeCell ref="AX1:AY1"/>
    <mergeCell ref="AZ1:BJ1"/>
    <mergeCell ref="B2:B3"/>
    <mergeCell ref="C2:H3"/>
    <mergeCell ref="I2:N2"/>
    <mergeCell ref="O2:T2"/>
    <mergeCell ref="BB2:BH2"/>
    <mergeCell ref="I3:N3"/>
    <mergeCell ref="O3:T3"/>
    <mergeCell ref="AM3:AQ3"/>
    <mergeCell ref="AR3:AV3"/>
    <mergeCell ref="AW3:BA3"/>
    <mergeCell ref="BB3:BH3"/>
    <mergeCell ref="AB2:AD3"/>
    <mergeCell ref="AE2:AG3"/>
    <mergeCell ref="AH2:AL3"/>
    <mergeCell ref="AM2:AQ2"/>
    <mergeCell ref="AW2:BA2"/>
  </mergeCells>
  <printOptions horizontalCentered="1" verticalCentered="1"/>
  <pageMargins left="0" right="0" top="0" bottom="0" header="0" footer="0"/>
  <pageSetup scale="71" fitToHeight="2" orientation="landscape" r:id="rId1"/>
  <rowBreaks count="1" manualBreakCount="1">
    <brk id="31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1"/>
  <sheetViews>
    <sheetView workbookViewId="0"/>
  </sheetViews>
  <sheetFormatPr defaultRowHeight="15" x14ac:dyDescent="0.25"/>
  <cols>
    <col min="1" max="1" width="8.7109375" customWidth="1"/>
    <col min="2" max="2" width="6.7109375" customWidth="1"/>
    <col min="3" max="38" width="3" customWidth="1"/>
    <col min="39" max="40" width="3.7109375" customWidth="1"/>
    <col min="41" max="60" width="3" customWidth="1"/>
    <col min="61" max="62" width="3.7109375" customWidth="1"/>
  </cols>
  <sheetData>
    <row r="1" spans="1:62" ht="30" customHeight="1" thickBot="1" x14ac:dyDescent="0.3">
      <c r="A1" s="1"/>
      <c r="B1" s="65" t="s">
        <v>80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1"/>
      <c r="BI1" s="231"/>
      <c r="BJ1" s="232"/>
    </row>
    <row r="2" spans="1:62" ht="18" customHeight="1" x14ac:dyDescent="0.25">
      <c r="A2" s="1"/>
      <c r="B2" s="234" t="s">
        <v>51</v>
      </c>
      <c r="C2" s="230" t="s">
        <v>125</v>
      </c>
      <c r="D2" s="230"/>
      <c r="E2" s="230"/>
      <c r="F2" s="230"/>
      <c r="G2" s="230"/>
      <c r="H2" s="230"/>
      <c r="I2" s="227" t="s">
        <v>860</v>
      </c>
      <c r="J2" s="227"/>
      <c r="K2" s="227"/>
      <c r="L2" s="227"/>
      <c r="M2" s="227"/>
      <c r="N2" s="227"/>
      <c r="O2" s="227" t="s">
        <v>858</v>
      </c>
      <c r="P2" s="227"/>
      <c r="Q2" s="227"/>
      <c r="R2" s="227"/>
      <c r="S2" s="227"/>
      <c r="T2" s="227"/>
      <c r="U2" s="227" t="s">
        <v>859</v>
      </c>
      <c r="V2" s="227"/>
      <c r="W2" s="227"/>
      <c r="X2" s="227"/>
      <c r="Y2" s="227"/>
      <c r="Z2" s="227"/>
      <c r="AA2" s="228"/>
      <c r="AB2" s="234" t="s">
        <v>65</v>
      </c>
      <c r="AC2" s="239"/>
      <c r="AD2" s="239"/>
      <c r="AE2" s="241">
        <v>10.3</v>
      </c>
      <c r="AF2" s="241"/>
      <c r="AG2" s="242"/>
      <c r="AH2" s="245" t="s">
        <v>78</v>
      </c>
      <c r="AI2" s="246"/>
      <c r="AJ2" s="246"/>
      <c r="AK2" s="246"/>
      <c r="AL2" s="246"/>
      <c r="AM2" s="224" t="s">
        <v>421</v>
      </c>
      <c r="AN2" s="224"/>
      <c r="AO2" s="224"/>
      <c r="AP2" s="224"/>
      <c r="AQ2" s="224"/>
      <c r="AR2" s="224" t="s">
        <v>422</v>
      </c>
      <c r="AS2" s="224"/>
      <c r="AT2" s="224"/>
      <c r="AU2" s="224"/>
      <c r="AV2" s="224"/>
      <c r="AW2" s="224" t="s">
        <v>423</v>
      </c>
      <c r="AX2" s="224"/>
      <c r="AY2" s="224"/>
      <c r="AZ2" s="224"/>
      <c r="BA2" s="224"/>
      <c r="BB2" s="224" t="s">
        <v>1207</v>
      </c>
      <c r="BC2" s="224"/>
      <c r="BD2" s="224"/>
      <c r="BE2" s="224"/>
      <c r="BF2" s="224"/>
      <c r="BG2" s="224"/>
      <c r="BH2" s="224"/>
      <c r="BI2" s="35"/>
      <c r="BJ2" s="36"/>
    </row>
    <row r="3" spans="1:62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 t="s">
        <v>1206</v>
      </c>
      <c r="J3" s="225"/>
      <c r="K3" s="225"/>
      <c r="L3" s="225"/>
      <c r="M3" s="225"/>
      <c r="N3" s="225"/>
      <c r="O3" s="225" t="s">
        <v>1243</v>
      </c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6"/>
      <c r="AB3" s="235"/>
      <c r="AC3" s="240"/>
      <c r="AD3" s="240"/>
      <c r="AE3" s="243"/>
      <c r="AF3" s="243"/>
      <c r="AG3" s="244"/>
      <c r="AH3" s="247"/>
      <c r="AI3" s="248"/>
      <c r="AJ3" s="248"/>
      <c r="AK3" s="248"/>
      <c r="AL3" s="248"/>
      <c r="AM3" s="238" t="s">
        <v>431</v>
      </c>
      <c r="AN3" s="238"/>
      <c r="AO3" s="238"/>
      <c r="AP3" s="238"/>
      <c r="AQ3" s="238"/>
      <c r="AR3" s="238" t="s">
        <v>432</v>
      </c>
      <c r="AS3" s="238"/>
      <c r="AT3" s="238"/>
      <c r="AU3" s="238"/>
      <c r="AV3" s="238"/>
      <c r="AW3" s="238" t="s">
        <v>433</v>
      </c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41"/>
      <c r="BJ3" s="37"/>
    </row>
    <row r="4" spans="1:62" ht="16.5" customHeight="1" x14ac:dyDescent="0.25">
      <c r="A4" s="1"/>
      <c r="B4" s="271" t="s">
        <v>82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0" t="s">
        <v>83</v>
      </c>
      <c r="T4" s="281"/>
      <c r="U4" s="281"/>
      <c r="V4" s="281"/>
      <c r="W4" s="282"/>
      <c r="X4" s="280" t="s">
        <v>84</v>
      </c>
      <c r="Y4" s="281"/>
      <c r="Z4" s="281"/>
      <c r="AA4" s="281"/>
      <c r="AB4" s="282"/>
      <c r="AC4" s="280" t="s">
        <v>85</v>
      </c>
      <c r="AD4" s="281"/>
      <c r="AE4" s="281"/>
      <c r="AF4" s="281"/>
      <c r="AG4" s="282"/>
      <c r="AH4" s="280" t="s">
        <v>86</v>
      </c>
      <c r="AI4" s="281"/>
      <c r="AJ4" s="281"/>
      <c r="AK4" s="281"/>
      <c r="AL4" s="282"/>
      <c r="AM4" s="321" t="s">
        <v>87</v>
      </c>
      <c r="AN4" s="322"/>
      <c r="AO4" s="280" t="s">
        <v>88</v>
      </c>
      <c r="AP4" s="281"/>
      <c r="AQ4" s="281"/>
      <c r="AR4" s="281"/>
      <c r="AS4" s="282"/>
      <c r="AT4" s="280" t="s">
        <v>89</v>
      </c>
      <c r="AU4" s="281"/>
      <c r="AV4" s="281"/>
      <c r="AW4" s="281"/>
      <c r="AX4" s="282"/>
      <c r="AY4" s="280" t="s">
        <v>90</v>
      </c>
      <c r="AZ4" s="281"/>
      <c r="BA4" s="281"/>
      <c r="BB4" s="281"/>
      <c r="BC4" s="282"/>
      <c r="BD4" s="286" t="s">
        <v>91</v>
      </c>
      <c r="BE4" s="287"/>
      <c r="BF4" s="287"/>
      <c r="BG4" s="287"/>
      <c r="BH4" s="288"/>
      <c r="BI4" s="262" t="s">
        <v>76</v>
      </c>
      <c r="BJ4" s="263"/>
    </row>
    <row r="5" spans="1:62" ht="16.5" customHeight="1" x14ac:dyDescent="0.25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283"/>
      <c r="T5" s="284"/>
      <c r="U5" s="284"/>
      <c r="V5" s="284"/>
      <c r="W5" s="285"/>
      <c r="X5" s="283"/>
      <c r="Y5" s="284"/>
      <c r="Z5" s="284"/>
      <c r="AA5" s="284"/>
      <c r="AB5" s="285"/>
      <c r="AC5" s="283"/>
      <c r="AD5" s="284"/>
      <c r="AE5" s="284"/>
      <c r="AF5" s="284"/>
      <c r="AG5" s="285"/>
      <c r="AH5" s="283"/>
      <c r="AI5" s="284"/>
      <c r="AJ5" s="284"/>
      <c r="AK5" s="284"/>
      <c r="AL5" s="285"/>
      <c r="AM5" s="323"/>
      <c r="AN5" s="324"/>
      <c r="AO5" s="283"/>
      <c r="AP5" s="284"/>
      <c r="AQ5" s="284"/>
      <c r="AR5" s="284"/>
      <c r="AS5" s="285"/>
      <c r="AT5" s="283"/>
      <c r="AU5" s="284"/>
      <c r="AV5" s="284"/>
      <c r="AW5" s="284"/>
      <c r="AX5" s="285"/>
      <c r="AY5" s="283"/>
      <c r="AZ5" s="284"/>
      <c r="BA5" s="284"/>
      <c r="BB5" s="284"/>
      <c r="BC5" s="285"/>
      <c r="BD5" s="289"/>
      <c r="BE5" s="290"/>
      <c r="BF5" s="290"/>
      <c r="BG5" s="290"/>
      <c r="BH5" s="291"/>
      <c r="BI5" s="264"/>
      <c r="BJ5" s="265"/>
    </row>
    <row r="6" spans="1:62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268" t="s">
        <v>69</v>
      </c>
      <c r="T6" s="269"/>
      <c r="U6" s="269"/>
      <c r="V6" s="269"/>
      <c r="W6" s="270"/>
      <c r="X6" s="268" t="s">
        <v>69</v>
      </c>
      <c r="Y6" s="269"/>
      <c r="Z6" s="269"/>
      <c r="AA6" s="269"/>
      <c r="AB6" s="270"/>
      <c r="AC6" s="268" t="s">
        <v>69</v>
      </c>
      <c r="AD6" s="269"/>
      <c r="AE6" s="269"/>
      <c r="AF6" s="269"/>
      <c r="AG6" s="270"/>
      <c r="AH6" s="268" t="s">
        <v>69</v>
      </c>
      <c r="AI6" s="269"/>
      <c r="AJ6" s="269"/>
      <c r="AK6" s="269"/>
      <c r="AL6" s="270"/>
      <c r="AM6" s="325"/>
      <c r="AN6" s="326"/>
      <c r="AO6" s="318" t="s">
        <v>69</v>
      </c>
      <c r="AP6" s="319"/>
      <c r="AQ6" s="319"/>
      <c r="AR6" s="319"/>
      <c r="AS6" s="320"/>
      <c r="AT6" s="268" t="s">
        <v>69</v>
      </c>
      <c r="AU6" s="269"/>
      <c r="AV6" s="269"/>
      <c r="AW6" s="269"/>
      <c r="AX6" s="270"/>
      <c r="AY6" s="268" t="s">
        <v>69</v>
      </c>
      <c r="AZ6" s="269"/>
      <c r="BA6" s="269"/>
      <c r="BB6" s="269"/>
      <c r="BC6" s="270"/>
      <c r="BD6" s="268" t="s">
        <v>69</v>
      </c>
      <c r="BE6" s="269"/>
      <c r="BF6" s="269"/>
      <c r="BG6" s="269"/>
      <c r="BH6" s="270"/>
      <c r="BI6" s="266"/>
      <c r="BJ6" s="267"/>
    </row>
    <row r="7" spans="1:62" ht="30" customHeight="1" x14ac:dyDescent="0.25">
      <c r="A7" s="1" t="s">
        <v>25</v>
      </c>
      <c r="B7" s="70" t="s">
        <v>287</v>
      </c>
      <c r="C7" s="250" t="str">
        <f>VLOOKUP(A7,Entries!A$2:F$400,5)</f>
        <v xml:space="preserve"> </v>
      </c>
      <c r="D7" s="251"/>
      <c r="E7" s="251"/>
      <c r="F7" s="251"/>
      <c r="G7" s="251"/>
      <c r="H7" s="251"/>
      <c r="I7" s="251"/>
      <c r="J7" s="251"/>
      <c r="K7" s="251"/>
      <c r="L7" s="252"/>
      <c r="M7" s="253" t="str">
        <f>VLOOKUP(A7,Entries!A$2:F$400,6)</f>
        <v/>
      </c>
      <c r="N7" s="254"/>
      <c r="O7" s="254"/>
      <c r="P7" s="254"/>
      <c r="Q7" s="254"/>
      <c r="R7" s="255"/>
      <c r="S7" s="290" t="s">
        <v>71</v>
      </c>
      <c r="T7" s="290"/>
      <c r="U7" s="290"/>
      <c r="V7" s="290"/>
      <c r="W7" s="292"/>
      <c r="X7" s="293" t="s">
        <v>71</v>
      </c>
      <c r="Y7" s="284"/>
      <c r="Z7" s="284"/>
      <c r="AA7" s="284"/>
      <c r="AB7" s="294"/>
      <c r="AC7" s="293" t="s">
        <v>71</v>
      </c>
      <c r="AD7" s="284"/>
      <c r="AE7" s="284"/>
      <c r="AF7" s="284"/>
      <c r="AG7" s="294"/>
      <c r="AH7" s="293" t="s">
        <v>71</v>
      </c>
      <c r="AI7" s="284"/>
      <c r="AJ7" s="284"/>
      <c r="AK7" s="284"/>
      <c r="AL7" s="294"/>
      <c r="AM7" s="295"/>
      <c r="AN7" s="292"/>
      <c r="AO7" s="293" t="s">
        <v>71</v>
      </c>
      <c r="AP7" s="284"/>
      <c r="AQ7" s="284"/>
      <c r="AR7" s="284"/>
      <c r="AS7" s="294"/>
      <c r="AT7" s="293" t="s">
        <v>71</v>
      </c>
      <c r="AU7" s="284"/>
      <c r="AV7" s="284"/>
      <c r="AW7" s="284"/>
      <c r="AX7" s="294"/>
      <c r="AY7" s="293" t="s">
        <v>71</v>
      </c>
      <c r="AZ7" s="284"/>
      <c r="BA7" s="284"/>
      <c r="BB7" s="284"/>
      <c r="BC7" s="294"/>
      <c r="BD7" s="293" t="s">
        <v>71</v>
      </c>
      <c r="BE7" s="284"/>
      <c r="BF7" s="284"/>
      <c r="BG7" s="284"/>
      <c r="BH7" s="294"/>
      <c r="BI7" s="327"/>
      <c r="BJ7" s="328"/>
    </row>
    <row r="8" spans="1:62" ht="30" customHeight="1" x14ac:dyDescent="0.25">
      <c r="A8" s="1">
        <v>3</v>
      </c>
      <c r="B8" s="70">
        <f t="shared" ref="B8:B28" si="0">IF(A8=" "," ",IF(A8&gt;=200,A8-200,A8))</f>
        <v>3</v>
      </c>
      <c r="C8" s="256" t="str">
        <f>VLOOKUP(A8,Entries!A$2:F$400,5)</f>
        <v>Oliver Graham</v>
      </c>
      <c r="D8" s="257"/>
      <c r="E8" s="257"/>
      <c r="F8" s="257"/>
      <c r="G8" s="257"/>
      <c r="H8" s="257"/>
      <c r="I8" s="257"/>
      <c r="J8" s="257"/>
      <c r="K8" s="257"/>
      <c r="L8" s="258"/>
      <c r="M8" s="259" t="str">
        <f>VLOOKUP(A8,Entries!A$2:F$400,6)</f>
        <v>Chelmsford AC</v>
      </c>
      <c r="N8" s="260"/>
      <c r="O8" s="260"/>
      <c r="P8" s="260"/>
      <c r="Q8" s="260"/>
      <c r="R8" s="261"/>
      <c r="S8" s="293" t="s">
        <v>71</v>
      </c>
      <c r="T8" s="284"/>
      <c r="U8" s="284"/>
      <c r="V8" s="284"/>
      <c r="W8" s="294"/>
      <c r="X8" s="293" t="s">
        <v>71</v>
      </c>
      <c r="Y8" s="284"/>
      <c r="Z8" s="284"/>
      <c r="AA8" s="284"/>
      <c r="AB8" s="294"/>
      <c r="AC8" s="293" t="s">
        <v>71</v>
      </c>
      <c r="AD8" s="284"/>
      <c r="AE8" s="284"/>
      <c r="AF8" s="284"/>
      <c r="AG8" s="294"/>
      <c r="AH8" s="293" t="s">
        <v>71</v>
      </c>
      <c r="AI8" s="284"/>
      <c r="AJ8" s="284"/>
      <c r="AK8" s="284"/>
      <c r="AL8" s="294"/>
      <c r="AM8" s="293"/>
      <c r="AN8" s="294"/>
      <c r="AO8" s="293" t="s">
        <v>71</v>
      </c>
      <c r="AP8" s="284"/>
      <c r="AQ8" s="284"/>
      <c r="AR8" s="284"/>
      <c r="AS8" s="294"/>
      <c r="AT8" s="293" t="s">
        <v>71</v>
      </c>
      <c r="AU8" s="284"/>
      <c r="AV8" s="284"/>
      <c r="AW8" s="284"/>
      <c r="AX8" s="294"/>
      <c r="AY8" s="293" t="s">
        <v>71</v>
      </c>
      <c r="AZ8" s="284"/>
      <c r="BA8" s="284"/>
      <c r="BB8" s="284"/>
      <c r="BC8" s="294"/>
      <c r="BD8" s="293" t="s">
        <v>71</v>
      </c>
      <c r="BE8" s="284"/>
      <c r="BF8" s="284"/>
      <c r="BG8" s="284"/>
      <c r="BH8" s="294"/>
      <c r="BI8" s="329"/>
      <c r="BJ8" s="330"/>
    </row>
    <row r="9" spans="1:62" ht="30" customHeight="1" x14ac:dyDescent="0.25">
      <c r="A9" s="1">
        <v>6</v>
      </c>
      <c r="B9" s="70">
        <f t="shared" si="0"/>
        <v>6</v>
      </c>
      <c r="C9" s="256" t="str">
        <f>VLOOKUP(A9,Entries!A$2:F$400,5)</f>
        <v>Christopher Kent</v>
      </c>
      <c r="D9" s="257"/>
      <c r="E9" s="257"/>
      <c r="F9" s="257"/>
      <c r="G9" s="257"/>
      <c r="H9" s="257"/>
      <c r="I9" s="257"/>
      <c r="J9" s="257"/>
      <c r="K9" s="257"/>
      <c r="L9" s="258"/>
      <c r="M9" s="259" t="str">
        <f>VLOOKUP(A9,Entries!A$2:F$400,6)</f>
        <v>West Suffolk AC</v>
      </c>
      <c r="N9" s="260"/>
      <c r="O9" s="260"/>
      <c r="P9" s="260"/>
      <c r="Q9" s="260"/>
      <c r="R9" s="261"/>
      <c r="S9" s="293" t="s">
        <v>71</v>
      </c>
      <c r="T9" s="284"/>
      <c r="U9" s="284"/>
      <c r="V9" s="284"/>
      <c r="W9" s="294"/>
      <c r="X9" s="293" t="s">
        <v>71</v>
      </c>
      <c r="Y9" s="284"/>
      <c r="Z9" s="284"/>
      <c r="AA9" s="284"/>
      <c r="AB9" s="294"/>
      <c r="AC9" s="293" t="s">
        <v>71</v>
      </c>
      <c r="AD9" s="284"/>
      <c r="AE9" s="284"/>
      <c r="AF9" s="284"/>
      <c r="AG9" s="294"/>
      <c r="AH9" s="293" t="s">
        <v>71</v>
      </c>
      <c r="AI9" s="284"/>
      <c r="AJ9" s="284"/>
      <c r="AK9" s="284"/>
      <c r="AL9" s="294"/>
      <c r="AM9" s="293"/>
      <c r="AN9" s="294"/>
      <c r="AO9" s="293" t="s">
        <v>71</v>
      </c>
      <c r="AP9" s="284"/>
      <c r="AQ9" s="284"/>
      <c r="AR9" s="284"/>
      <c r="AS9" s="294"/>
      <c r="AT9" s="293" t="s">
        <v>71</v>
      </c>
      <c r="AU9" s="284"/>
      <c r="AV9" s="284"/>
      <c r="AW9" s="284"/>
      <c r="AX9" s="294"/>
      <c r="AY9" s="293" t="s">
        <v>71</v>
      </c>
      <c r="AZ9" s="284"/>
      <c r="BA9" s="284"/>
      <c r="BB9" s="284"/>
      <c r="BC9" s="294"/>
      <c r="BD9" s="293" t="s">
        <v>71</v>
      </c>
      <c r="BE9" s="284"/>
      <c r="BF9" s="284"/>
      <c r="BG9" s="284"/>
      <c r="BH9" s="294"/>
      <c r="BI9" s="329"/>
      <c r="BJ9" s="330"/>
    </row>
    <row r="10" spans="1:62" ht="30" customHeight="1" x14ac:dyDescent="0.25">
      <c r="A10" s="1" t="s">
        <v>25</v>
      </c>
      <c r="B10" s="70" t="s">
        <v>285</v>
      </c>
      <c r="C10" s="256" t="str">
        <f>VLOOKUP(A10,Entries!A$2:F$400,5)</f>
        <v xml:space="preserve"> </v>
      </c>
      <c r="D10" s="257"/>
      <c r="E10" s="257"/>
      <c r="F10" s="257"/>
      <c r="G10" s="257"/>
      <c r="H10" s="257"/>
      <c r="I10" s="257"/>
      <c r="J10" s="257"/>
      <c r="K10" s="257"/>
      <c r="L10" s="258"/>
      <c r="M10" s="259" t="str">
        <f>VLOOKUP(A10,Entries!A$2:F$400,6)</f>
        <v/>
      </c>
      <c r="N10" s="260"/>
      <c r="O10" s="260"/>
      <c r="P10" s="260"/>
      <c r="Q10" s="260"/>
      <c r="R10" s="261"/>
      <c r="S10" s="293" t="s">
        <v>71</v>
      </c>
      <c r="T10" s="284"/>
      <c r="U10" s="284"/>
      <c r="V10" s="284"/>
      <c r="W10" s="294"/>
      <c r="X10" s="293" t="s">
        <v>71</v>
      </c>
      <c r="Y10" s="284"/>
      <c r="Z10" s="284"/>
      <c r="AA10" s="284"/>
      <c r="AB10" s="294"/>
      <c r="AC10" s="293" t="s">
        <v>71</v>
      </c>
      <c r="AD10" s="284"/>
      <c r="AE10" s="284"/>
      <c r="AF10" s="284"/>
      <c r="AG10" s="294"/>
      <c r="AH10" s="293" t="s">
        <v>71</v>
      </c>
      <c r="AI10" s="284"/>
      <c r="AJ10" s="284"/>
      <c r="AK10" s="284"/>
      <c r="AL10" s="294"/>
      <c r="AM10" s="293"/>
      <c r="AN10" s="294"/>
      <c r="AO10" s="293" t="s">
        <v>71</v>
      </c>
      <c r="AP10" s="284"/>
      <c r="AQ10" s="284"/>
      <c r="AR10" s="284"/>
      <c r="AS10" s="294"/>
      <c r="AT10" s="293" t="s">
        <v>71</v>
      </c>
      <c r="AU10" s="284"/>
      <c r="AV10" s="284"/>
      <c r="AW10" s="284"/>
      <c r="AX10" s="294"/>
      <c r="AY10" s="293" t="s">
        <v>71</v>
      </c>
      <c r="AZ10" s="284"/>
      <c r="BA10" s="284"/>
      <c r="BB10" s="284"/>
      <c r="BC10" s="294"/>
      <c r="BD10" s="293" t="s">
        <v>71</v>
      </c>
      <c r="BE10" s="284"/>
      <c r="BF10" s="284"/>
      <c r="BG10" s="284"/>
      <c r="BH10" s="294"/>
      <c r="BI10" s="329"/>
      <c r="BJ10" s="330"/>
    </row>
    <row r="11" spans="1:62" ht="30" customHeight="1" x14ac:dyDescent="0.25">
      <c r="A11" s="1">
        <v>95</v>
      </c>
      <c r="B11" s="70">
        <f t="shared" si="0"/>
        <v>95</v>
      </c>
      <c r="C11" s="256" t="str">
        <f>VLOOKUP(A11,Entries!A$2:F$400,5)</f>
        <v>Alastair Brown</v>
      </c>
      <c r="D11" s="257"/>
      <c r="E11" s="257"/>
      <c r="F11" s="257"/>
      <c r="G11" s="257"/>
      <c r="H11" s="257"/>
      <c r="I11" s="257"/>
      <c r="J11" s="257"/>
      <c r="K11" s="257"/>
      <c r="L11" s="258"/>
      <c r="M11" s="259" t="str">
        <f>VLOOKUP(A11,Entries!A$2:F$400,6)</f>
        <v>Chelmsford AC</v>
      </c>
      <c r="N11" s="260"/>
      <c r="O11" s="260"/>
      <c r="P11" s="260"/>
      <c r="Q11" s="260"/>
      <c r="R11" s="261"/>
      <c r="S11" s="293" t="s">
        <v>71</v>
      </c>
      <c r="T11" s="284"/>
      <c r="U11" s="284"/>
      <c r="V11" s="284"/>
      <c r="W11" s="294"/>
      <c r="X11" s="293" t="s">
        <v>71</v>
      </c>
      <c r="Y11" s="284"/>
      <c r="Z11" s="284"/>
      <c r="AA11" s="284"/>
      <c r="AB11" s="294"/>
      <c r="AC11" s="293" t="s">
        <v>71</v>
      </c>
      <c r="AD11" s="284"/>
      <c r="AE11" s="284"/>
      <c r="AF11" s="284"/>
      <c r="AG11" s="294"/>
      <c r="AH11" s="293" t="s">
        <v>71</v>
      </c>
      <c r="AI11" s="284"/>
      <c r="AJ11" s="284"/>
      <c r="AK11" s="284"/>
      <c r="AL11" s="294"/>
      <c r="AM11" s="293"/>
      <c r="AN11" s="294"/>
      <c r="AO11" s="293" t="s">
        <v>71</v>
      </c>
      <c r="AP11" s="284"/>
      <c r="AQ11" s="284"/>
      <c r="AR11" s="284"/>
      <c r="AS11" s="294"/>
      <c r="AT11" s="293" t="s">
        <v>71</v>
      </c>
      <c r="AU11" s="284"/>
      <c r="AV11" s="284"/>
      <c r="AW11" s="284"/>
      <c r="AX11" s="294"/>
      <c r="AY11" s="293" t="s">
        <v>71</v>
      </c>
      <c r="AZ11" s="284"/>
      <c r="BA11" s="284"/>
      <c r="BB11" s="284"/>
      <c r="BC11" s="294"/>
      <c r="BD11" s="293" t="s">
        <v>71</v>
      </c>
      <c r="BE11" s="284"/>
      <c r="BF11" s="284"/>
      <c r="BG11" s="284"/>
      <c r="BH11" s="294"/>
      <c r="BI11" s="329"/>
      <c r="BJ11" s="330"/>
    </row>
    <row r="12" spans="1:62" ht="30" customHeight="1" x14ac:dyDescent="0.25">
      <c r="A12" s="1" t="s">
        <v>25</v>
      </c>
      <c r="B12" s="70" t="s">
        <v>292</v>
      </c>
      <c r="C12" s="256" t="str">
        <f>VLOOKUP(A12,Entries!A$2:F$400,5)</f>
        <v xml:space="preserve"> 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9" t="str">
        <f>VLOOKUP(A12,Entries!A$2:F$400,6)</f>
        <v/>
      </c>
      <c r="N12" s="260"/>
      <c r="O12" s="260"/>
      <c r="P12" s="260"/>
      <c r="Q12" s="260"/>
      <c r="R12" s="261"/>
      <c r="S12" s="293" t="s">
        <v>71</v>
      </c>
      <c r="T12" s="284"/>
      <c r="U12" s="284"/>
      <c r="V12" s="284"/>
      <c r="W12" s="294"/>
      <c r="X12" s="293" t="s">
        <v>71</v>
      </c>
      <c r="Y12" s="284"/>
      <c r="Z12" s="284"/>
      <c r="AA12" s="284"/>
      <c r="AB12" s="294"/>
      <c r="AC12" s="293" t="s">
        <v>71</v>
      </c>
      <c r="AD12" s="284"/>
      <c r="AE12" s="284"/>
      <c r="AF12" s="284"/>
      <c r="AG12" s="294"/>
      <c r="AH12" s="293" t="s">
        <v>71</v>
      </c>
      <c r="AI12" s="284"/>
      <c r="AJ12" s="284"/>
      <c r="AK12" s="284"/>
      <c r="AL12" s="294"/>
      <c r="AM12" s="293"/>
      <c r="AN12" s="294"/>
      <c r="AO12" s="293" t="s">
        <v>71</v>
      </c>
      <c r="AP12" s="284"/>
      <c r="AQ12" s="284"/>
      <c r="AR12" s="284"/>
      <c r="AS12" s="294"/>
      <c r="AT12" s="293" t="s">
        <v>71</v>
      </c>
      <c r="AU12" s="284"/>
      <c r="AV12" s="284"/>
      <c r="AW12" s="284"/>
      <c r="AX12" s="294"/>
      <c r="AY12" s="293" t="s">
        <v>71</v>
      </c>
      <c r="AZ12" s="284"/>
      <c r="BA12" s="284"/>
      <c r="BB12" s="284"/>
      <c r="BC12" s="294"/>
      <c r="BD12" s="293" t="s">
        <v>71</v>
      </c>
      <c r="BE12" s="284"/>
      <c r="BF12" s="284"/>
      <c r="BG12" s="284"/>
      <c r="BH12" s="294"/>
      <c r="BI12" s="329"/>
      <c r="BJ12" s="330"/>
    </row>
    <row r="13" spans="1:62" ht="30" customHeight="1" x14ac:dyDescent="0.25">
      <c r="A13" s="1">
        <v>64</v>
      </c>
      <c r="B13" s="70">
        <f t="shared" si="0"/>
        <v>64</v>
      </c>
      <c r="C13" s="256" t="str">
        <f>VLOOKUP(A13,Entries!A$2:F$400,5)</f>
        <v>Alfie Girling</v>
      </c>
      <c r="D13" s="257"/>
      <c r="E13" s="257"/>
      <c r="F13" s="257"/>
      <c r="G13" s="257"/>
      <c r="H13" s="257"/>
      <c r="I13" s="257"/>
      <c r="J13" s="257"/>
      <c r="K13" s="257"/>
      <c r="L13" s="258"/>
      <c r="M13" s="259" t="str">
        <f>VLOOKUP(A13,Entries!A$2:F$400,6)</f>
        <v>Waveney Valley AC</v>
      </c>
      <c r="N13" s="260"/>
      <c r="O13" s="260"/>
      <c r="P13" s="260"/>
      <c r="Q13" s="260"/>
      <c r="R13" s="261"/>
      <c r="S13" s="293" t="s">
        <v>71</v>
      </c>
      <c r="T13" s="284"/>
      <c r="U13" s="284"/>
      <c r="V13" s="284"/>
      <c r="W13" s="294"/>
      <c r="X13" s="293" t="s">
        <v>71</v>
      </c>
      <c r="Y13" s="284"/>
      <c r="Z13" s="284"/>
      <c r="AA13" s="284"/>
      <c r="AB13" s="294"/>
      <c r="AC13" s="293" t="s">
        <v>71</v>
      </c>
      <c r="AD13" s="284"/>
      <c r="AE13" s="284"/>
      <c r="AF13" s="284"/>
      <c r="AG13" s="294"/>
      <c r="AH13" s="293" t="s">
        <v>71</v>
      </c>
      <c r="AI13" s="284"/>
      <c r="AJ13" s="284"/>
      <c r="AK13" s="284"/>
      <c r="AL13" s="294"/>
      <c r="AM13" s="293"/>
      <c r="AN13" s="294"/>
      <c r="AO13" s="293" t="s">
        <v>71</v>
      </c>
      <c r="AP13" s="284"/>
      <c r="AQ13" s="284"/>
      <c r="AR13" s="284"/>
      <c r="AS13" s="294"/>
      <c r="AT13" s="293" t="s">
        <v>71</v>
      </c>
      <c r="AU13" s="284"/>
      <c r="AV13" s="284"/>
      <c r="AW13" s="284"/>
      <c r="AX13" s="294"/>
      <c r="AY13" s="293" t="s">
        <v>71</v>
      </c>
      <c r="AZ13" s="284"/>
      <c r="BA13" s="284"/>
      <c r="BB13" s="284"/>
      <c r="BC13" s="294"/>
      <c r="BD13" s="293" t="s">
        <v>71</v>
      </c>
      <c r="BE13" s="284"/>
      <c r="BF13" s="284"/>
      <c r="BG13" s="284"/>
      <c r="BH13" s="294"/>
      <c r="BI13" s="329"/>
      <c r="BJ13" s="330"/>
    </row>
    <row r="14" spans="1:62" ht="30" customHeight="1" x14ac:dyDescent="0.25">
      <c r="A14" s="1">
        <v>71</v>
      </c>
      <c r="B14" s="70">
        <f t="shared" si="0"/>
        <v>71</v>
      </c>
      <c r="C14" s="256" t="str">
        <f>VLOOKUP(A14,Entries!A$2:F$400,5)</f>
        <v>James Campbell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9" t="str">
        <f>VLOOKUP(A14,Entries!A$2:F$400,6)</f>
        <v>Ipswich Harriers</v>
      </c>
      <c r="N14" s="260"/>
      <c r="O14" s="260"/>
      <c r="P14" s="260"/>
      <c r="Q14" s="260"/>
      <c r="R14" s="261"/>
      <c r="S14" s="293" t="s">
        <v>71</v>
      </c>
      <c r="T14" s="284"/>
      <c r="U14" s="284"/>
      <c r="V14" s="284"/>
      <c r="W14" s="294"/>
      <c r="X14" s="293" t="s">
        <v>71</v>
      </c>
      <c r="Y14" s="284"/>
      <c r="Z14" s="284"/>
      <c r="AA14" s="284"/>
      <c r="AB14" s="294"/>
      <c r="AC14" s="293" t="s">
        <v>71</v>
      </c>
      <c r="AD14" s="284"/>
      <c r="AE14" s="284"/>
      <c r="AF14" s="284"/>
      <c r="AG14" s="294"/>
      <c r="AH14" s="293" t="s">
        <v>71</v>
      </c>
      <c r="AI14" s="284"/>
      <c r="AJ14" s="284"/>
      <c r="AK14" s="284"/>
      <c r="AL14" s="294"/>
      <c r="AM14" s="293"/>
      <c r="AN14" s="294"/>
      <c r="AO14" s="293" t="s">
        <v>71</v>
      </c>
      <c r="AP14" s="284"/>
      <c r="AQ14" s="284"/>
      <c r="AR14" s="284"/>
      <c r="AS14" s="294"/>
      <c r="AT14" s="293" t="s">
        <v>71</v>
      </c>
      <c r="AU14" s="284"/>
      <c r="AV14" s="284"/>
      <c r="AW14" s="284"/>
      <c r="AX14" s="294"/>
      <c r="AY14" s="293" t="s">
        <v>71</v>
      </c>
      <c r="AZ14" s="284"/>
      <c r="BA14" s="284"/>
      <c r="BB14" s="284"/>
      <c r="BC14" s="294"/>
      <c r="BD14" s="293" t="s">
        <v>71</v>
      </c>
      <c r="BE14" s="284"/>
      <c r="BF14" s="284"/>
      <c r="BG14" s="284"/>
      <c r="BH14" s="294"/>
      <c r="BI14" s="329"/>
      <c r="BJ14" s="330"/>
    </row>
    <row r="15" spans="1:62" ht="30" customHeight="1" x14ac:dyDescent="0.25">
      <c r="A15" s="1" t="s">
        <v>25</v>
      </c>
      <c r="B15" s="70" t="s">
        <v>294</v>
      </c>
      <c r="C15" s="256" t="str">
        <f>VLOOKUP(A15,Entries!A$2:F$400,5)</f>
        <v xml:space="preserve"> </v>
      </c>
      <c r="D15" s="257"/>
      <c r="E15" s="257"/>
      <c r="F15" s="257"/>
      <c r="G15" s="257"/>
      <c r="H15" s="257"/>
      <c r="I15" s="257"/>
      <c r="J15" s="257"/>
      <c r="K15" s="257"/>
      <c r="L15" s="258"/>
      <c r="M15" s="259" t="str">
        <f>VLOOKUP(A15,Entries!A$2:F$400,6)</f>
        <v/>
      </c>
      <c r="N15" s="260"/>
      <c r="O15" s="260"/>
      <c r="P15" s="260"/>
      <c r="Q15" s="260"/>
      <c r="R15" s="261"/>
      <c r="S15" s="293" t="s">
        <v>71</v>
      </c>
      <c r="T15" s="284"/>
      <c r="U15" s="284"/>
      <c r="V15" s="284"/>
      <c r="W15" s="294"/>
      <c r="X15" s="293" t="s">
        <v>71</v>
      </c>
      <c r="Y15" s="284"/>
      <c r="Z15" s="284"/>
      <c r="AA15" s="284"/>
      <c r="AB15" s="294"/>
      <c r="AC15" s="293" t="s">
        <v>71</v>
      </c>
      <c r="AD15" s="284"/>
      <c r="AE15" s="284"/>
      <c r="AF15" s="284"/>
      <c r="AG15" s="294"/>
      <c r="AH15" s="293" t="s">
        <v>71</v>
      </c>
      <c r="AI15" s="284"/>
      <c r="AJ15" s="284"/>
      <c r="AK15" s="284"/>
      <c r="AL15" s="294"/>
      <c r="AM15" s="293"/>
      <c r="AN15" s="294"/>
      <c r="AO15" s="293" t="s">
        <v>71</v>
      </c>
      <c r="AP15" s="284"/>
      <c r="AQ15" s="284"/>
      <c r="AR15" s="284"/>
      <c r="AS15" s="294"/>
      <c r="AT15" s="293" t="s">
        <v>71</v>
      </c>
      <c r="AU15" s="284"/>
      <c r="AV15" s="284"/>
      <c r="AW15" s="284"/>
      <c r="AX15" s="294"/>
      <c r="AY15" s="293" t="s">
        <v>71</v>
      </c>
      <c r="AZ15" s="284"/>
      <c r="BA15" s="284"/>
      <c r="BB15" s="284"/>
      <c r="BC15" s="294"/>
      <c r="BD15" s="293" t="s">
        <v>71</v>
      </c>
      <c r="BE15" s="284"/>
      <c r="BF15" s="284"/>
      <c r="BG15" s="284"/>
      <c r="BH15" s="294"/>
      <c r="BI15" s="329"/>
      <c r="BJ15" s="330"/>
    </row>
    <row r="16" spans="1:62" ht="30" customHeight="1" x14ac:dyDescent="0.25">
      <c r="A16" s="1">
        <v>36</v>
      </c>
      <c r="B16" s="70">
        <v>120</v>
      </c>
      <c r="C16" s="256" t="str">
        <f>VLOOKUP(A16,Entries!A$2:F$400,5)</f>
        <v>Kyerese McDonnell</v>
      </c>
      <c r="D16" s="257"/>
      <c r="E16" s="257"/>
      <c r="F16" s="257"/>
      <c r="G16" s="257"/>
      <c r="H16" s="257"/>
      <c r="I16" s="257"/>
      <c r="J16" s="257"/>
      <c r="K16" s="257"/>
      <c r="L16" s="258"/>
      <c r="M16" s="259" t="str">
        <f>VLOOKUP(A16,Entries!A$2:F$400,6)</f>
        <v>Ipswich Harriers</v>
      </c>
      <c r="N16" s="260"/>
      <c r="O16" s="260"/>
      <c r="P16" s="260"/>
      <c r="Q16" s="260"/>
      <c r="R16" s="261"/>
      <c r="S16" s="293" t="s">
        <v>71</v>
      </c>
      <c r="T16" s="284"/>
      <c r="U16" s="284"/>
      <c r="V16" s="284"/>
      <c r="W16" s="294"/>
      <c r="X16" s="293" t="s">
        <v>71</v>
      </c>
      <c r="Y16" s="284"/>
      <c r="Z16" s="284"/>
      <c r="AA16" s="284"/>
      <c r="AB16" s="294"/>
      <c r="AC16" s="293" t="s">
        <v>71</v>
      </c>
      <c r="AD16" s="284"/>
      <c r="AE16" s="284"/>
      <c r="AF16" s="284"/>
      <c r="AG16" s="294"/>
      <c r="AH16" s="293" t="s">
        <v>71</v>
      </c>
      <c r="AI16" s="284"/>
      <c r="AJ16" s="284"/>
      <c r="AK16" s="284"/>
      <c r="AL16" s="294"/>
      <c r="AM16" s="293"/>
      <c r="AN16" s="294"/>
      <c r="AO16" s="293" t="s">
        <v>71</v>
      </c>
      <c r="AP16" s="284"/>
      <c r="AQ16" s="284"/>
      <c r="AR16" s="284"/>
      <c r="AS16" s="294"/>
      <c r="AT16" s="293" t="s">
        <v>71</v>
      </c>
      <c r="AU16" s="284"/>
      <c r="AV16" s="284"/>
      <c r="AW16" s="284"/>
      <c r="AX16" s="294"/>
      <c r="AY16" s="293" t="s">
        <v>71</v>
      </c>
      <c r="AZ16" s="284"/>
      <c r="BA16" s="284"/>
      <c r="BB16" s="284"/>
      <c r="BC16" s="294"/>
      <c r="BD16" s="293" t="s">
        <v>71</v>
      </c>
      <c r="BE16" s="284"/>
      <c r="BF16" s="284"/>
      <c r="BG16" s="284"/>
      <c r="BH16" s="294"/>
      <c r="BI16" s="329"/>
      <c r="BJ16" s="330"/>
    </row>
    <row r="17" spans="1:62" ht="30" customHeight="1" x14ac:dyDescent="0.25">
      <c r="A17" s="1">
        <v>42</v>
      </c>
      <c r="B17" s="70">
        <v>120</v>
      </c>
      <c r="C17" s="256" t="str">
        <f>VLOOKUP(A17,Entries!A$2:F$400,5)</f>
        <v>Miles Lugo-Hankins</v>
      </c>
      <c r="D17" s="257"/>
      <c r="E17" s="257"/>
      <c r="F17" s="257"/>
      <c r="G17" s="257"/>
      <c r="H17" s="257"/>
      <c r="I17" s="257"/>
      <c r="J17" s="257"/>
      <c r="K17" s="257"/>
      <c r="L17" s="258"/>
      <c r="M17" s="259" t="str">
        <f>VLOOKUP(A17,Entries!A$2:F$400,6)</f>
        <v>Ipswich Harriers</v>
      </c>
      <c r="N17" s="260"/>
      <c r="O17" s="260"/>
      <c r="P17" s="260"/>
      <c r="Q17" s="260"/>
      <c r="R17" s="261"/>
      <c r="S17" s="293" t="s">
        <v>71</v>
      </c>
      <c r="T17" s="284"/>
      <c r="U17" s="284"/>
      <c r="V17" s="284"/>
      <c r="W17" s="294"/>
      <c r="X17" s="293" t="s">
        <v>71</v>
      </c>
      <c r="Y17" s="284"/>
      <c r="Z17" s="284"/>
      <c r="AA17" s="284"/>
      <c r="AB17" s="294"/>
      <c r="AC17" s="293" t="s">
        <v>71</v>
      </c>
      <c r="AD17" s="284"/>
      <c r="AE17" s="284"/>
      <c r="AF17" s="284"/>
      <c r="AG17" s="294"/>
      <c r="AH17" s="293" t="s">
        <v>71</v>
      </c>
      <c r="AI17" s="284"/>
      <c r="AJ17" s="284"/>
      <c r="AK17" s="284"/>
      <c r="AL17" s="294"/>
      <c r="AM17" s="293"/>
      <c r="AN17" s="294"/>
      <c r="AO17" s="293" t="s">
        <v>71</v>
      </c>
      <c r="AP17" s="284"/>
      <c r="AQ17" s="284"/>
      <c r="AR17" s="284"/>
      <c r="AS17" s="294"/>
      <c r="AT17" s="293" t="s">
        <v>71</v>
      </c>
      <c r="AU17" s="284"/>
      <c r="AV17" s="284"/>
      <c r="AW17" s="284"/>
      <c r="AX17" s="294"/>
      <c r="AY17" s="293" t="s">
        <v>71</v>
      </c>
      <c r="AZ17" s="284"/>
      <c r="BA17" s="284"/>
      <c r="BB17" s="284"/>
      <c r="BC17" s="294"/>
      <c r="BD17" s="293" t="s">
        <v>71</v>
      </c>
      <c r="BE17" s="284"/>
      <c r="BF17" s="284"/>
      <c r="BG17" s="284"/>
      <c r="BH17" s="294"/>
      <c r="BI17" s="329"/>
      <c r="BJ17" s="330"/>
    </row>
    <row r="18" spans="1:62" ht="30" customHeight="1" x14ac:dyDescent="0.25">
      <c r="A18" s="1">
        <v>53</v>
      </c>
      <c r="B18" s="70">
        <v>120</v>
      </c>
      <c r="C18" s="256" t="str">
        <f>VLOOKUP(A18,Entries!A$2:F$400,5)</f>
        <v>Luke Oldroyde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9" t="str">
        <f>VLOOKUP(A18,Entries!A$2:F$400,6)</f>
        <v>Finborough School</v>
      </c>
      <c r="N18" s="260"/>
      <c r="O18" s="260"/>
      <c r="P18" s="260"/>
      <c r="Q18" s="260"/>
      <c r="R18" s="261"/>
      <c r="S18" s="293" t="s">
        <v>71</v>
      </c>
      <c r="T18" s="284"/>
      <c r="U18" s="284"/>
      <c r="V18" s="284"/>
      <c r="W18" s="294"/>
      <c r="X18" s="293" t="s">
        <v>71</v>
      </c>
      <c r="Y18" s="284"/>
      <c r="Z18" s="284"/>
      <c r="AA18" s="284"/>
      <c r="AB18" s="294"/>
      <c r="AC18" s="293" t="s">
        <v>71</v>
      </c>
      <c r="AD18" s="284"/>
      <c r="AE18" s="284"/>
      <c r="AF18" s="284"/>
      <c r="AG18" s="294"/>
      <c r="AH18" s="293" t="s">
        <v>71</v>
      </c>
      <c r="AI18" s="284"/>
      <c r="AJ18" s="284"/>
      <c r="AK18" s="284"/>
      <c r="AL18" s="294"/>
      <c r="AM18" s="293"/>
      <c r="AN18" s="294"/>
      <c r="AO18" s="293" t="s">
        <v>71</v>
      </c>
      <c r="AP18" s="284"/>
      <c r="AQ18" s="284"/>
      <c r="AR18" s="284"/>
      <c r="AS18" s="294"/>
      <c r="AT18" s="293" t="s">
        <v>71</v>
      </c>
      <c r="AU18" s="284"/>
      <c r="AV18" s="284"/>
      <c r="AW18" s="284"/>
      <c r="AX18" s="294"/>
      <c r="AY18" s="293" t="s">
        <v>71</v>
      </c>
      <c r="AZ18" s="284"/>
      <c r="BA18" s="284"/>
      <c r="BB18" s="284"/>
      <c r="BC18" s="294"/>
      <c r="BD18" s="293" t="s">
        <v>71</v>
      </c>
      <c r="BE18" s="284"/>
      <c r="BF18" s="284"/>
      <c r="BG18" s="284"/>
      <c r="BH18" s="294"/>
      <c r="BI18" s="329"/>
      <c r="BJ18" s="330"/>
    </row>
    <row r="19" spans="1:62" ht="30" customHeight="1" x14ac:dyDescent="0.25">
      <c r="A19" s="1" t="s">
        <v>25</v>
      </c>
      <c r="B19" s="70" t="s">
        <v>288</v>
      </c>
      <c r="C19" s="256" t="str">
        <f>VLOOKUP(A19,Entries!A$2:F$400,5)</f>
        <v xml:space="preserve"> </v>
      </c>
      <c r="D19" s="257"/>
      <c r="E19" s="257"/>
      <c r="F19" s="257"/>
      <c r="G19" s="257"/>
      <c r="H19" s="257"/>
      <c r="I19" s="257"/>
      <c r="J19" s="257"/>
      <c r="K19" s="257"/>
      <c r="L19" s="258"/>
      <c r="M19" s="259" t="str">
        <f>VLOOKUP(A19,Entries!A$2:F$400,6)</f>
        <v/>
      </c>
      <c r="N19" s="260"/>
      <c r="O19" s="260"/>
      <c r="P19" s="260"/>
      <c r="Q19" s="260"/>
      <c r="R19" s="261"/>
      <c r="S19" s="293" t="s">
        <v>71</v>
      </c>
      <c r="T19" s="284"/>
      <c r="U19" s="284"/>
      <c r="V19" s="284"/>
      <c r="W19" s="294"/>
      <c r="X19" s="293" t="s">
        <v>71</v>
      </c>
      <c r="Y19" s="284"/>
      <c r="Z19" s="284"/>
      <c r="AA19" s="284"/>
      <c r="AB19" s="294"/>
      <c r="AC19" s="293" t="s">
        <v>71</v>
      </c>
      <c r="AD19" s="284"/>
      <c r="AE19" s="284"/>
      <c r="AF19" s="284"/>
      <c r="AG19" s="294"/>
      <c r="AH19" s="293" t="s">
        <v>71</v>
      </c>
      <c r="AI19" s="284"/>
      <c r="AJ19" s="284"/>
      <c r="AK19" s="284"/>
      <c r="AL19" s="294"/>
      <c r="AM19" s="293"/>
      <c r="AN19" s="294"/>
      <c r="AO19" s="293" t="s">
        <v>71</v>
      </c>
      <c r="AP19" s="284"/>
      <c r="AQ19" s="284"/>
      <c r="AR19" s="284"/>
      <c r="AS19" s="294"/>
      <c r="AT19" s="293" t="s">
        <v>71</v>
      </c>
      <c r="AU19" s="284"/>
      <c r="AV19" s="284"/>
      <c r="AW19" s="284"/>
      <c r="AX19" s="294"/>
      <c r="AY19" s="293" t="s">
        <v>71</v>
      </c>
      <c r="AZ19" s="284"/>
      <c r="BA19" s="284"/>
      <c r="BB19" s="284"/>
      <c r="BC19" s="294"/>
      <c r="BD19" s="293" t="s">
        <v>71</v>
      </c>
      <c r="BE19" s="284"/>
      <c r="BF19" s="284"/>
      <c r="BG19" s="284"/>
      <c r="BH19" s="294"/>
      <c r="BI19" s="329"/>
      <c r="BJ19" s="330"/>
    </row>
    <row r="20" spans="1:62" ht="30" customHeight="1" x14ac:dyDescent="0.25">
      <c r="A20" s="1">
        <v>285</v>
      </c>
      <c r="B20" s="70">
        <f t="shared" si="0"/>
        <v>85</v>
      </c>
      <c r="C20" s="256" t="str">
        <f>VLOOKUP(A20,Entries!A$2:F$400,5)</f>
        <v>Alicia Burman</v>
      </c>
      <c r="D20" s="257"/>
      <c r="E20" s="257"/>
      <c r="F20" s="257"/>
      <c r="G20" s="257"/>
      <c r="H20" s="257"/>
      <c r="I20" s="257"/>
      <c r="J20" s="257"/>
      <c r="K20" s="257"/>
      <c r="L20" s="258"/>
      <c r="M20" s="259" t="str">
        <f>VLOOKUP(A20,Entries!A$2:F$400,6)</f>
        <v>Ipswich Harriers</v>
      </c>
      <c r="N20" s="260"/>
      <c r="O20" s="260"/>
      <c r="P20" s="260"/>
      <c r="Q20" s="260"/>
      <c r="R20" s="261"/>
      <c r="S20" s="293" t="s">
        <v>71</v>
      </c>
      <c r="T20" s="284"/>
      <c r="U20" s="284"/>
      <c r="V20" s="284"/>
      <c r="W20" s="294"/>
      <c r="X20" s="293" t="s">
        <v>71</v>
      </c>
      <c r="Y20" s="284"/>
      <c r="Z20" s="284"/>
      <c r="AA20" s="284"/>
      <c r="AB20" s="294"/>
      <c r="AC20" s="293" t="s">
        <v>71</v>
      </c>
      <c r="AD20" s="284"/>
      <c r="AE20" s="284"/>
      <c r="AF20" s="284"/>
      <c r="AG20" s="294"/>
      <c r="AH20" s="293" t="s">
        <v>71</v>
      </c>
      <c r="AI20" s="284"/>
      <c r="AJ20" s="284"/>
      <c r="AK20" s="284"/>
      <c r="AL20" s="294"/>
      <c r="AM20" s="293"/>
      <c r="AN20" s="294"/>
      <c r="AO20" s="293" t="s">
        <v>71</v>
      </c>
      <c r="AP20" s="284"/>
      <c r="AQ20" s="284"/>
      <c r="AR20" s="284"/>
      <c r="AS20" s="294"/>
      <c r="AT20" s="293" t="s">
        <v>71</v>
      </c>
      <c r="AU20" s="284"/>
      <c r="AV20" s="284"/>
      <c r="AW20" s="284"/>
      <c r="AX20" s="294"/>
      <c r="AY20" s="293" t="s">
        <v>71</v>
      </c>
      <c r="AZ20" s="284"/>
      <c r="BA20" s="284"/>
      <c r="BB20" s="284"/>
      <c r="BC20" s="294"/>
      <c r="BD20" s="293" t="s">
        <v>71</v>
      </c>
      <c r="BE20" s="284"/>
      <c r="BF20" s="284"/>
      <c r="BG20" s="284"/>
      <c r="BH20" s="294"/>
      <c r="BI20" s="329"/>
      <c r="BJ20" s="330"/>
    </row>
    <row r="21" spans="1:62" ht="30" customHeight="1" x14ac:dyDescent="0.25">
      <c r="A21" s="1" t="s">
        <v>25</v>
      </c>
      <c r="B21" s="70" t="s">
        <v>286</v>
      </c>
      <c r="C21" s="256" t="str">
        <f>VLOOKUP(A21,Entries!A$2:F$400,5)</f>
        <v xml:space="preserve"> 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59" t="str">
        <f>VLOOKUP(A21,Entries!A$2:F$400,6)</f>
        <v/>
      </c>
      <c r="N21" s="260"/>
      <c r="O21" s="260"/>
      <c r="P21" s="260"/>
      <c r="Q21" s="260"/>
      <c r="R21" s="261"/>
      <c r="S21" s="293" t="s">
        <v>71</v>
      </c>
      <c r="T21" s="284"/>
      <c r="U21" s="284"/>
      <c r="V21" s="284"/>
      <c r="W21" s="294"/>
      <c r="X21" s="293" t="s">
        <v>71</v>
      </c>
      <c r="Y21" s="284"/>
      <c r="Z21" s="284"/>
      <c r="AA21" s="284"/>
      <c r="AB21" s="294"/>
      <c r="AC21" s="293" t="s">
        <v>71</v>
      </c>
      <c r="AD21" s="284"/>
      <c r="AE21" s="284"/>
      <c r="AF21" s="284"/>
      <c r="AG21" s="294"/>
      <c r="AH21" s="293" t="s">
        <v>71</v>
      </c>
      <c r="AI21" s="284"/>
      <c r="AJ21" s="284"/>
      <c r="AK21" s="284"/>
      <c r="AL21" s="294"/>
      <c r="AM21" s="293"/>
      <c r="AN21" s="294"/>
      <c r="AO21" s="293" t="s">
        <v>71</v>
      </c>
      <c r="AP21" s="284"/>
      <c r="AQ21" s="284"/>
      <c r="AR21" s="284"/>
      <c r="AS21" s="294"/>
      <c r="AT21" s="293" t="s">
        <v>71</v>
      </c>
      <c r="AU21" s="284"/>
      <c r="AV21" s="284"/>
      <c r="AW21" s="284"/>
      <c r="AX21" s="294"/>
      <c r="AY21" s="293" t="s">
        <v>71</v>
      </c>
      <c r="AZ21" s="284"/>
      <c r="BA21" s="284"/>
      <c r="BB21" s="284"/>
      <c r="BC21" s="294"/>
      <c r="BD21" s="293" t="s">
        <v>71</v>
      </c>
      <c r="BE21" s="284"/>
      <c r="BF21" s="284"/>
      <c r="BG21" s="284"/>
      <c r="BH21" s="294"/>
      <c r="BI21" s="329"/>
      <c r="BJ21" s="330"/>
    </row>
    <row r="22" spans="1:62" ht="30" customHeight="1" x14ac:dyDescent="0.25">
      <c r="A22" s="1">
        <v>245</v>
      </c>
      <c r="B22" s="70">
        <f t="shared" si="0"/>
        <v>45</v>
      </c>
      <c r="C22" s="256" t="str">
        <f>VLOOKUP(A22,Entries!A$2:F$400,5)</f>
        <v>Francesca Birch</v>
      </c>
      <c r="D22" s="257"/>
      <c r="E22" s="257"/>
      <c r="F22" s="257"/>
      <c r="G22" s="257"/>
      <c r="H22" s="257"/>
      <c r="I22" s="257"/>
      <c r="J22" s="257"/>
      <c r="K22" s="257"/>
      <c r="L22" s="258"/>
      <c r="M22" s="259" t="str">
        <f>VLOOKUP(A22,Entries!A$2:F$400,6)</f>
        <v>Ipswich Harriers</v>
      </c>
      <c r="N22" s="260"/>
      <c r="O22" s="260"/>
      <c r="P22" s="260"/>
      <c r="Q22" s="260"/>
      <c r="R22" s="261"/>
      <c r="S22" s="293" t="s">
        <v>71</v>
      </c>
      <c r="T22" s="284"/>
      <c r="U22" s="284"/>
      <c r="V22" s="284"/>
      <c r="W22" s="294"/>
      <c r="X22" s="293" t="s">
        <v>71</v>
      </c>
      <c r="Y22" s="284"/>
      <c r="Z22" s="284"/>
      <c r="AA22" s="284"/>
      <c r="AB22" s="294"/>
      <c r="AC22" s="293" t="s">
        <v>71</v>
      </c>
      <c r="AD22" s="284"/>
      <c r="AE22" s="284"/>
      <c r="AF22" s="284"/>
      <c r="AG22" s="294"/>
      <c r="AH22" s="293" t="s">
        <v>71</v>
      </c>
      <c r="AI22" s="284"/>
      <c r="AJ22" s="284"/>
      <c r="AK22" s="284"/>
      <c r="AL22" s="294"/>
      <c r="AM22" s="293"/>
      <c r="AN22" s="294"/>
      <c r="AO22" s="293" t="s">
        <v>71</v>
      </c>
      <c r="AP22" s="284"/>
      <c r="AQ22" s="284"/>
      <c r="AR22" s="284"/>
      <c r="AS22" s="294"/>
      <c r="AT22" s="293" t="s">
        <v>71</v>
      </c>
      <c r="AU22" s="284"/>
      <c r="AV22" s="284"/>
      <c r="AW22" s="284"/>
      <c r="AX22" s="294"/>
      <c r="AY22" s="293" t="s">
        <v>71</v>
      </c>
      <c r="AZ22" s="284"/>
      <c r="BA22" s="284"/>
      <c r="BB22" s="284"/>
      <c r="BC22" s="294"/>
      <c r="BD22" s="293" t="s">
        <v>71</v>
      </c>
      <c r="BE22" s="284"/>
      <c r="BF22" s="284"/>
      <c r="BG22" s="284"/>
      <c r="BH22" s="294"/>
      <c r="BI22" s="329"/>
      <c r="BJ22" s="330"/>
    </row>
    <row r="23" spans="1:62" ht="30" customHeight="1" x14ac:dyDescent="0.25">
      <c r="A23" s="1" t="s">
        <v>25</v>
      </c>
      <c r="B23" s="70" t="s">
        <v>289</v>
      </c>
      <c r="C23" s="256" t="str">
        <f>VLOOKUP(A23,Entries!A$2:F$400,5)</f>
        <v xml:space="preserve"> 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 t="str">
        <f>VLOOKUP(A23,Entries!A$2:F$400,6)</f>
        <v/>
      </c>
      <c r="N23" s="260"/>
      <c r="O23" s="260"/>
      <c r="P23" s="260"/>
      <c r="Q23" s="260"/>
      <c r="R23" s="261"/>
      <c r="S23" s="293" t="s">
        <v>71</v>
      </c>
      <c r="T23" s="284"/>
      <c r="U23" s="284"/>
      <c r="V23" s="284"/>
      <c r="W23" s="294"/>
      <c r="X23" s="293" t="s">
        <v>71</v>
      </c>
      <c r="Y23" s="284"/>
      <c r="Z23" s="284"/>
      <c r="AA23" s="284"/>
      <c r="AB23" s="294"/>
      <c r="AC23" s="293" t="s">
        <v>71</v>
      </c>
      <c r="AD23" s="284"/>
      <c r="AE23" s="284"/>
      <c r="AF23" s="284"/>
      <c r="AG23" s="294"/>
      <c r="AH23" s="293" t="s">
        <v>71</v>
      </c>
      <c r="AI23" s="284"/>
      <c r="AJ23" s="284"/>
      <c r="AK23" s="284"/>
      <c r="AL23" s="294"/>
      <c r="AM23" s="293"/>
      <c r="AN23" s="294"/>
      <c r="AO23" s="293" t="s">
        <v>71</v>
      </c>
      <c r="AP23" s="284"/>
      <c r="AQ23" s="284"/>
      <c r="AR23" s="284"/>
      <c r="AS23" s="294"/>
      <c r="AT23" s="293" t="s">
        <v>71</v>
      </c>
      <c r="AU23" s="284"/>
      <c r="AV23" s="284"/>
      <c r="AW23" s="284"/>
      <c r="AX23" s="294"/>
      <c r="AY23" s="293" t="s">
        <v>71</v>
      </c>
      <c r="AZ23" s="284"/>
      <c r="BA23" s="284"/>
      <c r="BB23" s="284"/>
      <c r="BC23" s="294"/>
      <c r="BD23" s="293" t="s">
        <v>71</v>
      </c>
      <c r="BE23" s="284"/>
      <c r="BF23" s="284"/>
      <c r="BG23" s="284"/>
      <c r="BH23" s="294"/>
      <c r="BI23" s="329"/>
      <c r="BJ23" s="330"/>
    </row>
    <row r="24" spans="1:62" ht="30" customHeight="1" x14ac:dyDescent="0.25">
      <c r="A24" s="1">
        <v>202</v>
      </c>
      <c r="B24" s="70">
        <f t="shared" si="0"/>
        <v>2</v>
      </c>
      <c r="C24" s="256" t="str">
        <f>VLOOKUP(A24,Entries!A$2:F$400,5)</f>
        <v>Charlotte Graham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59" t="str">
        <f>VLOOKUP(A24,Entries!A$2:F$400,6)</f>
        <v>Chelmsford AC</v>
      </c>
      <c r="N24" s="260"/>
      <c r="O24" s="260"/>
      <c r="P24" s="260"/>
      <c r="Q24" s="260"/>
      <c r="R24" s="261"/>
      <c r="S24" s="293" t="s">
        <v>71</v>
      </c>
      <c r="T24" s="284"/>
      <c r="U24" s="284"/>
      <c r="V24" s="284"/>
      <c r="W24" s="294"/>
      <c r="X24" s="293" t="s">
        <v>71</v>
      </c>
      <c r="Y24" s="284"/>
      <c r="Z24" s="284"/>
      <c r="AA24" s="284"/>
      <c r="AB24" s="294"/>
      <c r="AC24" s="293" t="s">
        <v>71</v>
      </c>
      <c r="AD24" s="284"/>
      <c r="AE24" s="284"/>
      <c r="AF24" s="284"/>
      <c r="AG24" s="294"/>
      <c r="AH24" s="293" t="s">
        <v>71</v>
      </c>
      <c r="AI24" s="284"/>
      <c r="AJ24" s="284"/>
      <c r="AK24" s="284"/>
      <c r="AL24" s="294"/>
      <c r="AM24" s="293"/>
      <c r="AN24" s="294"/>
      <c r="AO24" s="293" t="s">
        <v>71</v>
      </c>
      <c r="AP24" s="284"/>
      <c r="AQ24" s="284"/>
      <c r="AR24" s="284"/>
      <c r="AS24" s="294"/>
      <c r="AT24" s="293" t="s">
        <v>71</v>
      </c>
      <c r="AU24" s="284"/>
      <c r="AV24" s="284"/>
      <c r="AW24" s="284"/>
      <c r="AX24" s="294"/>
      <c r="AY24" s="293" t="s">
        <v>71</v>
      </c>
      <c r="AZ24" s="284"/>
      <c r="BA24" s="284"/>
      <c r="BB24" s="284"/>
      <c r="BC24" s="294"/>
      <c r="BD24" s="293" t="s">
        <v>71</v>
      </c>
      <c r="BE24" s="284"/>
      <c r="BF24" s="284"/>
      <c r="BG24" s="284"/>
      <c r="BH24" s="294"/>
      <c r="BI24" s="329"/>
      <c r="BJ24" s="330"/>
    </row>
    <row r="25" spans="1:62" ht="30" customHeight="1" x14ac:dyDescent="0.25">
      <c r="A25" s="1" t="s">
        <v>25</v>
      </c>
      <c r="B25" s="70" t="str">
        <f t="shared" si="0"/>
        <v xml:space="preserve"> </v>
      </c>
      <c r="C25" s="256" t="str">
        <f>VLOOKUP(A25,Entries!A$2:F$400,5)</f>
        <v xml:space="preserve"> </v>
      </c>
      <c r="D25" s="257"/>
      <c r="E25" s="257"/>
      <c r="F25" s="257"/>
      <c r="G25" s="257"/>
      <c r="H25" s="257"/>
      <c r="I25" s="257"/>
      <c r="J25" s="257"/>
      <c r="K25" s="257"/>
      <c r="L25" s="258"/>
      <c r="M25" s="259" t="str">
        <f>VLOOKUP(A25,Entries!A$2:F$400,6)</f>
        <v/>
      </c>
      <c r="N25" s="260"/>
      <c r="O25" s="260"/>
      <c r="P25" s="260"/>
      <c r="Q25" s="260"/>
      <c r="R25" s="261"/>
      <c r="S25" s="293" t="s">
        <v>71</v>
      </c>
      <c r="T25" s="284"/>
      <c r="U25" s="284"/>
      <c r="V25" s="284"/>
      <c r="W25" s="294"/>
      <c r="X25" s="293" t="s">
        <v>71</v>
      </c>
      <c r="Y25" s="284"/>
      <c r="Z25" s="284"/>
      <c r="AA25" s="284"/>
      <c r="AB25" s="294"/>
      <c r="AC25" s="293" t="s">
        <v>71</v>
      </c>
      <c r="AD25" s="284"/>
      <c r="AE25" s="284"/>
      <c r="AF25" s="284"/>
      <c r="AG25" s="294"/>
      <c r="AH25" s="293" t="s">
        <v>71</v>
      </c>
      <c r="AI25" s="284"/>
      <c r="AJ25" s="284"/>
      <c r="AK25" s="284"/>
      <c r="AL25" s="294"/>
      <c r="AM25" s="293"/>
      <c r="AN25" s="294"/>
      <c r="AO25" s="293" t="s">
        <v>71</v>
      </c>
      <c r="AP25" s="284"/>
      <c r="AQ25" s="284"/>
      <c r="AR25" s="284"/>
      <c r="AS25" s="294"/>
      <c r="AT25" s="293" t="s">
        <v>71</v>
      </c>
      <c r="AU25" s="284"/>
      <c r="AV25" s="284"/>
      <c r="AW25" s="284"/>
      <c r="AX25" s="294"/>
      <c r="AY25" s="293" t="s">
        <v>71</v>
      </c>
      <c r="AZ25" s="284"/>
      <c r="BA25" s="284"/>
      <c r="BB25" s="284"/>
      <c r="BC25" s="294"/>
      <c r="BD25" s="293" t="s">
        <v>71</v>
      </c>
      <c r="BE25" s="284"/>
      <c r="BF25" s="284"/>
      <c r="BG25" s="284"/>
      <c r="BH25" s="294"/>
      <c r="BI25" s="329"/>
      <c r="BJ25" s="330"/>
    </row>
    <row r="26" spans="1:62" ht="30" customHeight="1" x14ac:dyDescent="0.25">
      <c r="A26" s="1" t="s">
        <v>25</v>
      </c>
      <c r="B26" s="70" t="str">
        <f t="shared" si="0"/>
        <v xml:space="preserve"> </v>
      </c>
      <c r="C26" s="256" t="str">
        <f>VLOOKUP(A26,Entries!A$2:F$400,5)</f>
        <v xml:space="preserve"> </v>
      </c>
      <c r="D26" s="257"/>
      <c r="E26" s="257"/>
      <c r="F26" s="257"/>
      <c r="G26" s="257"/>
      <c r="H26" s="257"/>
      <c r="I26" s="257"/>
      <c r="J26" s="257"/>
      <c r="K26" s="257"/>
      <c r="L26" s="258"/>
      <c r="M26" s="259" t="str">
        <f>VLOOKUP(A26,Entries!A$2:F$400,6)</f>
        <v/>
      </c>
      <c r="N26" s="260"/>
      <c r="O26" s="260"/>
      <c r="P26" s="260"/>
      <c r="Q26" s="260"/>
      <c r="R26" s="261"/>
      <c r="S26" s="293" t="s">
        <v>71</v>
      </c>
      <c r="T26" s="284"/>
      <c r="U26" s="284"/>
      <c r="V26" s="284"/>
      <c r="W26" s="294"/>
      <c r="X26" s="293" t="s">
        <v>71</v>
      </c>
      <c r="Y26" s="284"/>
      <c r="Z26" s="284"/>
      <c r="AA26" s="284"/>
      <c r="AB26" s="294"/>
      <c r="AC26" s="293" t="s">
        <v>71</v>
      </c>
      <c r="AD26" s="284"/>
      <c r="AE26" s="284"/>
      <c r="AF26" s="284"/>
      <c r="AG26" s="294"/>
      <c r="AH26" s="293" t="s">
        <v>71</v>
      </c>
      <c r="AI26" s="284"/>
      <c r="AJ26" s="284"/>
      <c r="AK26" s="284"/>
      <c r="AL26" s="294"/>
      <c r="AM26" s="293"/>
      <c r="AN26" s="294"/>
      <c r="AO26" s="293" t="s">
        <v>71</v>
      </c>
      <c r="AP26" s="284"/>
      <c r="AQ26" s="284"/>
      <c r="AR26" s="284"/>
      <c r="AS26" s="294"/>
      <c r="AT26" s="293" t="s">
        <v>71</v>
      </c>
      <c r="AU26" s="284"/>
      <c r="AV26" s="284"/>
      <c r="AW26" s="284"/>
      <c r="AX26" s="294"/>
      <c r="AY26" s="293" t="s">
        <v>71</v>
      </c>
      <c r="AZ26" s="284"/>
      <c r="BA26" s="284"/>
      <c r="BB26" s="284"/>
      <c r="BC26" s="294"/>
      <c r="BD26" s="293" t="s">
        <v>71</v>
      </c>
      <c r="BE26" s="284"/>
      <c r="BF26" s="284"/>
      <c r="BG26" s="284"/>
      <c r="BH26" s="294"/>
      <c r="BI26" s="329"/>
      <c r="BJ26" s="330"/>
    </row>
    <row r="27" spans="1:62" ht="30" customHeight="1" x14ac:dyDescent="0.25">
      <c r="A27" s="1" t="s">
        <v>25</v>
      </c>
      <c r="B27" s="70" t="str">
        <f t="shared" si="0"/>
        <v xml:space="preserve"> </v>
      </c>
      <c r="C27" s="256" t="str">
        <f>VLOOKUP(A27,Entries!A$2:F$400,5)</f>
        <v xml:space="preserve"> </v>
      </c>
      <c r="D27" s="257"/>
      <c r="E27" s="257"/>
      <c r="F27" s="257"/>
      <c r="G27" s="257"/>
      <c r="H27" s="257"/>
      <c r="I27" s="257"/>
      <c r="J27" s="257"/>
      <c r="K27" s="257"/>
      <c r="L27" s="258"/>
      <c r="M27" s="259" t="str">
        <f>VLOOKUP(A27,Entries!A$2:F$400,6)</f>
        <v/>
      </c>
      <c r="N27" s="260"/>
      <c r="O27" s="260"/>
      <c r="P27" s="260"/>
      <c r="Q27" s="260"/>
      <c r="R27" s="261"/>
      <c r="S27" s="293" t="s">
        <v>71</v>
      </c>
      <c r="T27" s="284"/>
      <c r="U27" s="284"/>
      <c r="V27" s="284"/>
      <c r="W27" s="294"/>
      <c r="X27" s="293" t="s">
        <v>71</v>
      </c>
      <c r="Y27" s="284"/>
      <c r="Z27" s="284"/>
      <c r="AA27" s="284"/>
      <c r="AB27" s="294"/>
      <c r="AC27" s="293" t="s">
        <v>71</v>
      </c>
      <c r="AD27" s="284"/>
      <c r="AE27" s="284"/>
      <c r="AF27" s="284"/>
      <c r="AG27" s="294"/>
      <c r="AH27" s="293" t="s">
        <v>71</v>
      </c>
      <c r="AI27" s="284"/>
      <c r="AJ27" s="284"/>
      <c r="AK27" s="284"/>
      <c r="AL27" s="294"/>
      <c r="AM27" s="293"/>
      <c r="AN27" s="294"/>
      <c r="AO27" s="293" t="s">
        <v>71</v>
      </c>
      <c r="AP27" s="284"/>
      <c r="AQ27" s="284"/>
      <c r="AR27" s="284"/>
      <c r="AS27" s="294"/>
      <c r="AT27" s="293" t="s">
        <v>71</v>
      </c>
      <c r="AU27" s="284"/>
      <c r="AV27" s="284"/>
      <c r="AW27" s="284"/>
      <c r="AX27" s="294"/>
      <c r="AY27" s="293" t="s">
        <v>71</v>
      </c>
      <c r="AZ27" s="284"/>
      <c r="BA27" s="284"/>
      <c r="BB27" s="284"/>
      <c r="BC27" s="294"/>
      <c r="BD27" s="293" t="s">
        <v>71</v>
      </c>
      <c r="BE27" s="284"/>
      <c r="BF27" s="284"/>
      <c r="BG27" s="284"/>
      <c r="BH27" s="294"/>
      <c r="BI27" s="329"/>
      <c r="BJ27" s="330"/>
    </row>
    <row r="28" spans="1:62" ht="30" customHeight="1" thickBot="1" x14ac:dyDescent="0.3">
      <c r="A28" s="1" t="s">
        <v>25</v>
      </c>
      <c r="B28" s="71" t="str">
        <f t="shared" si="0"/>
        <v xml:space="preserve"> </v>
      </c>
      <c r="C28" s="296" t="str">
        <f>VLOOKUP(A28,Entries!A$2:F$400,5)</f>
        <v xml:space="preserve"> </v>
      </c>
      <c r="D28" s="297"/>
      <c r="E28" s="297"/>
      <c r="F28" s="297"/>
      <c r="G28" s="297"/>
      <c r="H28" s="297"/>
      <c r="I28" s="297"/>
      <c r="J28" s="297"/>
      <c r="K28" s="297"/>
      <c r="L28" s="298"/>
      <c r="M28" s="299" t="str">
        <f>VLOOKUP(A28,Entries!A$2:F$400,6)</f>
        <v/>
      </c>
      <c r="N28" s="300"/>
      <c r="O28" s="300"/>
      <c r="P28" s="300"/>
      <c r="Q28" s="300"/>
      <c r="R28" s="301"/>
      <c r="S28" s="293" t="s">
        <v>71</v>
      </c>
      <c r="T28" s="284"/>
      <c r="U28" s="284"/>
      <c r="V28" s="284"/>
      <c r="W28" s="294"/>
      <c r="X28" s="293" t="s">
        <v>71</v>
      </c>
      <c r="Y28" s="284"/>
      <c r="Z28" s="284"/>
      <c r="AA28" s="284"/>
      <c r="AB28" s="294"/>
      <c r="AC28" s="293" t="s">
        <v>71</v>
      </c>
      <c r="AD28" s="284"/>
      <c r="AE28" s="284"/>
      <c r="AF28" s="284"/>
      <c r="AG28" s="294"/>
      <c r="AH28" s="293" t="s">
        <v>71</v>
      </c>
      <c r="AI28" s="284"/>
      <c r="AJ28" s="284"/>
      <c r="AK28" s="284"/>
      <c r="AL28" s="294"/>
      <c r="AM28" s="293"/>
      <c r="AN28" s="294"/>
      <c r="AO28" s="293" t="s">
        <v>71</v>
      </c>
      <c r="AP28" s="284"/>
      <c r="AQ28" s="284"/>
      <c r="AR28" s="284"/>
      <c r="AS28" s="294"/>
      <c r="AT28" s="293" t="s">
        <v>71</v>
      </c>
      <c r="AU28" s="284"/>
      <c r="AV28" s="284"/>
      <c r="AW28" s="284"/>
      <c r="AX28" s="294"/>
      <c r="AY28" s="293" t="s">
        <v>71</v>
      </c>
      <c r="AZ28" s="284"/>
      <c r="BA28" s="284"/>
      <c r="BB28" s="284"/>
      <c r="BC28" s="294"/>
      <c r="BD28" s="293" t="s">
        <v>71</v>
      </c>
      <c r="BE28" s="284"/>
      <c r="BF28" s="284"/>
      <c r="BG28" s="284"/>
      <c r="BH28" s="294"/>
      <c r="BI28" s="331"/>
      <c r="BJ28" s="332"/>
    </row>
    <row r="29" spans="1:62" ht="16.5" customHeight="1" x14ac:dyDescent="0.25">
      <c r="A29" s="1"/>
      <c r="B29" s="302" t="s">
        <v>77</v>
      </c>
      <c r="C29" s="303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7"/>
      <c r="AZ29" s="310" t="s">
        <v>72</v>
      </c>
      <c r="BA29" s="303"/>
      <c r="BB29" s="311"/>
      <c r="BC29" s="314"/>
      <c r="BD29" s="306"/>
      <c r="BE29" s="306"/>
      <c r="BF29" s="306"/>
      <c r="BG29" s="306"/>
      <c r="BH29" s="306"/>
      <c r="BI29" s="306"/>
      <c r="BJ29" s="315"/>
    </row>
    <row r="30" spans="1:62" ht="16.5" customHeight="1" thickBot="1" x14ac:dyDescent="0.3">
      <c r="A30" s="1"/>
      <c r="B30" s="304"/>
      <c r="C30" s="305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12"/>
      <c r="BA30" s="305"/>
      <c r="BB30" s="313"/>
      <c r="BC30" s="316"/>
      <c r="BD30" s="308"/>
      <c r="BE30" s="308"/>
      <c r="BF30" s="308"/>
      <c r="BG30" s="308"/>
      <c r="BH30" s="308"/>
      <c r="BI30" s="308"/>
      <c r="BJ30" s="317"/>
    </row>
    <row r="31" spans="1:62" ht="21" customHeight="1" thickBot="1" x14ac:dyDescent="0.3">
      <c r="A31" s="1"/>
      <c r="B31" s="111"/>
      <c r="C31" s="1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11"/>
      <c r="BA31" s="111"/>
      <c r="BB31" s="111"/>
      <c r="BC31" s="7"/>
      <c r="BD31" s="7"/>
      <c r="BE31" s="7"/>
      <c r="BF31" s="7"/>
      <c r="BG31" s="7"/>
      <c r="BH31" s="7"/>
      <c r="BI31" s="7"/>
      <c r="BJ31" s="7"/>
    </row>
    <row r="32" spans="1:62" ht="30" customHeight="1" thickBot="1" x14ac:dyDescent="0.3">
      <c r="A32" s="1"/>
      <c r="B32" s="112" t="s">
        <v>80</v>
      </c>
      <c r="C32" s="113"/>
      <c r="D32" s="113"/>
      <c r="E32" s="113"/>
      <c r="F32" s="113"/>
      <c r="G32" s="113"/>
      <c r="H32" s="113"/>
      <c r="I32" s="113"/>
      <c r="J32" s="114"/>
      <c r="K32" s="114"/>
      <c r="L32" s="114"/>
      <c r="M32" s="233" t="str">
        <f>DATA!F4</f>
        <v>Suffolk County Track &amp; Field Championships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2"/>
      <c r="AK32" s="233" t="s">
        <v>64</v>
      </c>
      <c r="AL32" s="231"/>
      <c r="AM32" s="231"/>
      <c r="AN32" s="231" t="str">
        <f>DATA!F8</f>
        <v>Bury St Edmunds</v>
      </c>
      <c r="AO32" s="231"/>
      <c r="AP32" s="231"/>
      <c r="AQ32" s="231"/>
      <c r="AR32" s="231"/>
      <c r="AS32" s="231"/>
      <c r="AT32" s="231"/>
      <c r="AU32" s="231"/>
      <c r="AV32" s="231"/>
      <c r="AW32" s="232"/>
      <c r="AX32" s="233" t="s">
        <v>66</v>
      </c>
      <c r="AY32" s="231"/>
      <c r="AZ32" s="231" t="str">
        <f>DATA!F6</f>
        <v>12th May 2024</v>
      </c>
      <c r="BA32" s="231"/>
      <c r="BB32" s="231"/>
      <c r="BC32" s="231"/>
      <c r="BD32" s="231"/>
      <c r="BE32" s="231"/>
      <c r="BF32" s="231"/>
      <c r="BG32" s="231"/>
      <c r="BH32" s="231"/>
      <c r="BI32" s="231"/>
      <c r="BJ32" s="232"/>
    </row>
    <row r="33" spans="1:62" ht="18" customHeight="1" x14ac:dyDescent="0.25">
      <c r="A33" s="1"/>
      <c r="B33" s="234" t="s">
        <v>51</v>
      </c>
      <c r="C33" s="230" t="str">
        <f>C2</f>
        <v>Hammer</v>
      </c>
      <c r="D33" s="230"/>
      <c r="E33" s="230"/>
      <c r="F33" s="230"/>
      <c r="G33" s="230"/>
      <c r="H33" s="230"/>
      <c r="I33" s="227" t="s">
        <v>424</v>
      </c>
      <c r="J33" s="227"/>
      <c r="K33" s="227"/>
      <c r="L33" s="227"/>
      <c r="M33" s="227"/>
      <c r="N33" s="227"/>
      <c r="O33" s="227" t="s">
        <v>425</v>
      </c>
      <c r="P33" s="227"/>
      <c r="Q33" s="227"/>
      <c r="R33" s="227"/>
      <c r="S33" s="227"/>
      <c r="T33" s="227"/>
      <c r="U33" s="227" t="s">
        <v>426</v>
      </c>
      <c r="V33" s="227"/>
      <c r="W33" s="227"/>
      <c r="X33" s="227"/>
      <c r="Y33" s="227"/>
      <c r="Z33" s="227"/>
      <c r="AA33" s="228"/>
      <c r="AB33" s="234" t="s">
        <v>65</v>
      </c>
      <c r="AC33" s="239"/>
      <c r="AD33" s="239"/>
      <c r="AE33" s="241">
        <v>11</v>
      </c>
      <c r="AF33" s="241"/>
      <c r="AG33" s="242"/>
      <c r="AH33" s="245" t="s">
        <v>78</v>
      </c>
      <c r="AI33" s="246"/>
      <c r="AJ33" s="246"/>
      <c r="AK33" s="246"/>
      <c r="AL33" s="246"/>
      <c r="AM33" s="249" t="s">
        <v>429</v>
      </c>
      <c r="AN33" s="249"/>
      <c r="AO33" s="249"/>
      <c r="AP33" s="249"/>
      <c r="AQ33" s="249"/>
      <c r="AR33" s="224" t="s">
        <v>430</v>
      </c>
      <c r="AS33" s="224"/>
      <c r="AT33" s="224"/>
      <c r="AU33" s="224"/>
      <c r="AV33" s="224"/>
      <c r="AW33" s="224" t="s">
        <v>431</v>
      </c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35"/>
      <c r="BJ33" s="36"/>
    </row>
    <row r="34" spans="1:62" ht="18" customHeight="1" thickBot="1" x14ac:dyDescent="0.3">
      <c r="A34" s="1"/>
      <c r="B34" s="235"/>
      <c r="C34" s="236"/>
      <c r="D34" s="236"/>
      <c r="E34" s="236"/>
      <c r="F34" s="236"/>
      <c r="G34" s="236"/>
      <c r="H34" s="236"/>
      <c r="I34" s="225" t="s">
        <v>427</v>
      </c>
      <c r="J34" s="225"/>
      <c r="K34" s="225"/>
      <c r="L34" s="225"/>
      <c r="M34" s="225"/>
      <c r="N34" s="225"/>
      <c r="O34" s="225" t="s">
        <v>428</v>
      </c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6"/>
      <c r="AB34" s="235"/>
      <c r="AC34" s="240"/>
      <c r="AD34" s="240"/>
      <c r="AE34" s="243"/>
      <c r="AF34" s="243"/>
      <c r="AG34" s="244"/>
      <c r="AH34" s="247"/>
      <c r="AI34" s="248"/>
      <c r="AJ34" s="248"/>
      <c r="AK34" s="248"/>
      <c r="AL34" s="248"/>
      <c r="AM34" s="237" t="s">
        <v>432</v>
      </c>
      <c r="AN34" s="237"/>
      <c r="AO34" s="237"/>
      <c r="AP34" s="237"/>
      <c r="AQ34" s="237"/>
      <c r="AR34" s="238" t="s">
        <v>433</v>
      </c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41"/>
      <c r="BJ34" s="37"/>
    </row>
    <row r="35" spans="1:62" ht="16.5" customHeight="1" x14ac:dyDescent="0.25">
      <c r="A35" s="1"/>
      <c r="B35" s="271" t="s">
        <v>82</v>
      </c>
      <c r="C35" s="229" t="s">
        <v>68</v>
      </c>
      <c r="D35" s="230"/>
      <c r="E35" s="230"/>
      <c r="F35" s="230"/>
      <c r="G35" s="230"/>
      <c r="H35" s="230"/>
      <c r="I35" s="230"/>
      <c r="J35" s="230"/>
      <c r="K35" s="230"/>
      <c r="L35" s="274"/>
      <c r="M35" s="229" t="s">
        <v>3</v>
      </c>
      <c r="N35" s="230"/>
      <c r="O35" s="230"/>
      <c r="P35" s="230"/>
      <c r="Q35" s="230"/>
      <c r="R35" s="274"/>
      <c r="S35" s="280" t="s">
        <v>83</v>
      </c>
      <c r="T35" s="281"/>
      <c r="U35" s="281"/>
      <c r="V35" s="281"/>
      <c r="W35" s="282"/>
      <c r="X35" s="280" t="s">
        <v>84</v>
      </c>
      <c r="Y35" s="281"/>
      <c r="Z35" s="281"/>
      <c r="AA35" s="281"/>
      <c r="AB35" s="282"/>
      <c r="AC35" s="280" t="s">
        <v>85</v>
      </c>
      <c r="AD35" s="281"/>
      <c r="AE35" s="281"/>
      <c r="AF35" s="281"/>
      <c r="AG35" s="282"/>
      <c r="AH35" s="280" t="s">
        <v>86</v>
      </c>
      <c r="AI35" s="281"/>
      <c r="AJ35" s="281"/>
      <c r="AK35" s="281"/>
      <c r="AL35" s="282"/>
      <c r="AM35" s="321" t="s">
        <v>87</v>
      </c>
      <c r="AN35" s="322"/>
      <c r="AO35" s="280" t="s">
        <v>88</v>
      </c>
      <c r="AP35" s="281"/>
      <c r="AQ35" s="281"/>
      <c r="AR35" s="281"/>
      <c r="AS35" s="282"/>
      <c r="AT35" s="280" t="s">
        <v>89</v>
      </c>
      <c r="AU35" s="281"/>
      <c r="AV35" s="281"/>
      <c r="AW35" s="281"/>
      <c r="AX35" s="282"/>
      <c r="AY35" s="280" t="s">
        <v>90</v>
      </c>
      <c r="AZ35" s="281"/>
      <c r="BA35" s="281"/>
      <c r="BB35" s="281"/>
      <c r="BC35" s="282"/>
      <c r="BD35" s="286" t="s">
        <v>91</v>
      </c>
      <c r="BE35" s="287"/>
      <c r="BF35" s="287"/>
      <c r="BG35" s="287"/>
      <c r="BH35" s="288"/>
      <c r="BI35" s="262" t="s">
        <v>76</v>
      </c>
      <c r="BJ35" s="263"/>
    </row>
    <row r="36" spans="1:62" ht="16.5" customHeight="1" x14ac:dyDescent="0.25">
      <c r="A36" s="1"/>
      <c r="B36" s="272"/>
      <c r="C36" s="275"/>
      <c r="D36" s="276"/>
      <c r="E36" s="276"/>
      <c r="F36" s="276"/>
      <c r="G36" s="276"/>
      <c r="H36" s="276"/>
      <c r="I36" s="276"/>
      <c r="J36" s="276"/>
      <c r="K36" s="276"/>
      <c r="L36" s="277"/>
      <c r="M36" s="275"/>
      <c r="N36" s="276"/>
      <c r="O36" s="276"/>
      <c r="P36" s="276"/>
      <c r="Q36" s="276"/>
      <c r="R36" s="277"/>
      <c r="S36" s="283"/>
      <c r="T36" s="284"/>
      <c r="U36" s="284"/>
      <c r="V36" s="284"/>
      <c r="W36" s="285"/>
      <c r="X36" s="283"/>
      <c r="Y36" s="284"/>
      <c r="Z36" s="284"/>
      <c r="AA36" s="284"/>
      <c r="AB36" s="285"/>
      <c r="AC36" s="283"/>
      <c r="AD36" s="284"/>
      <c r="AE36" s="284"/>
      <c r="AF36" s="284"/>
      <c r="AG36" s="285"/>
      <c r="AH36" s="283"/>
      <c r="AI36" s="284"/>
      <c r="AJ36" s="284"/>
      <c r="AK36" s="284"/>
      <c r="AL36" s="285"/>
      <c r="AM36" s="323"/>
      <c r="AN36" s="324"/>
      <c r="AO36" s="283"/>
      <c r="AP36" s="284"/>
      <c r="AQ36" s="284"/>
      <c r="AR36" s="284"/>
      <c r="AS36" s="285"/>
      <c r="AT36" s="283"/>
      <c r="AU36" s="284"/>
      <c r="AV36" s="284"/>
      <c r="AW36" s="284"/>
      <c r="AX36" s="285"/>
      <c r="AY36" s="283"/>
      <c r="AZ36" s="284"/>
      <c r="BA36" s="284"/>
      <c r="BB36" s="284"/>
      <c r="BC36" s="285"/>
      <c r="BD36" s="289"/>
      <c r="BE36" s="290"/>
      <c r="BF36" s="290"/>
      <c r="BG36" s="290"/>
      <c r="BH36" s="291"/>
      <c r="BI36" s="264"/>
      <c r="BJ36" s="265"/>
    </row>
    <row r="37" spans="1:62" ht="16.5" customHeight="1" thickBot="1" x14ac:dyDescent="0.3">
      <c r="A37" s="1"/>
      <c r="B37" s="273"/>
      <c r="C37" s="278"/>
      <c r="D37" s="236"/>
      <c r="E37" s="236"/>
      <c r="F37" s="236"/>
      <c r="G37" s="236"/>
      <c r="H37" s="236"/>
      <c r="I37" s="236"/>
      <c r="J37" s="236"/>
      <c r="K37" s="236"/>
      <c r="L37" s="279"/>
      <c r="M37" s="278"/>
      <c r="N37" s="236"/>
      <c r="O37" s="236"/>
      <c r="P37" s="236"/>
      <c r="Q37" s="236"/>
      <c r="R37" s="279"/>
      <c r="S37" s="268" t="s">
        <v>69</v>
      </c>
      <c r="T37" s="269"/>
      <c r="U37" s="269"/>
      <c r="V37" s="269"/>
      <c r="W37" s="270"/>
      <c r="X37" s="268" t="s">
        <v>69</v>
      </c>
      <c r="Y37" s="269"/>
      <c r="Z37" s="269"/>
      <c r="AA37" s="269"/>
      <c r="AB37" s="270"/>
      <c r="AC37" s="268" t="s">
        <v>69</v>
      </c>
      <c r="AD37" s="269"/>
      <c r="AE37" s="269"/>
      <c r="AF37" s="269"/>
      <c r="AG37" s="270"/>
      <c r="AH37" s="268" t="s">
        <v>69</v>
      </c>
      <c r="AI37" s="269"/>
      <c r="AJ37" s="269"/>
      <c r="AK37" s="269"/>
      <c r="AL37" s="270"/>
      <c r="AM37" s="325"/>
      <c r="AN37" s="326"/>
      <c r="AO37" s="318" t="s">
        <v>69</v>
      </c>
      <c r="AP37" s="319"/>
      <c r="AQ37" s="319"/>
      <c r="AR37" s="319"/>
      <c r="AS37" s="320"/>
      <c r="AT37" s="268" t="s">
        <v>69</v>
      </c>
      <c r="AU37" s="269"/>
      <c r="AV37" s="269"/>
      <c r="AW37" s="269"/>
      <c r="AX37" s="270"/>
      <c r="AY37" s="268" t="s">
        <v>69</v>
      </c>
      <c r="AZ37" s="269"/>
      <c r="BA37" s="269"/>
      <c r="BB37" s="269"/>
      <c r="BC37" s="270"/>
      <c r="BD37" s="268" t="s">
        <v>69</v>
      </c>
      <c r="BE37" s="269"/>
      <c r="BF37" s="269"/>
      <c r="BG37" s="269"/>
      <c r="BH37" s="270"/>
      <c r="BI37" s="266"/>
      <c r="BJ37" s="267"/>
    </row>
    <row r="38" spans="1:62" ht="30" customHeight="1" x14ac:dyDescent="0.25">
      <c r="A38" s="1" t="s">
        <v>25</v>
      </c>
      <c r="B38" s="70" t="str">
        <f t="shared" ref="B38:B50" si="1">IF(A38=" "," ",IF(A38&gt;=200,A38-200,A38))</f>
        <v xml:space="preserve"> </v>
      </c>
      <c r="C38" s="250" t="str">
        <f>VLOOKUP(A38,Entries!A$2:F$400,5)</f>
        <v xml:space="preserve"> </v>
      </c>
      <c r="D38" s="251"/>
      <c r="E38" s="251"/>
      <c r="F38" s="251"/>
      <c r="G38" s="251"/>
      <c r="H38" s="251"/>
      <c r="I38" s="251"/>
      <c r="J38" s="251"/>
      <c r="K38" s="251"/>
      <c r="L38" s="252"/>
      <c r="M38" s="253" t="str">
        <f>VLOOKUP(A38,Entries!A$2:F$400,6)</f>
        <v/>
      </c>
      <c r="N38" s="254"/>
      <c r="O38" s="254"/>
      <c r="P38" s="254"/>
      <c r="Q38" s="254"/>
      <c r="R38" s="255"/>
      <c r="S38" s="290" t="s">
        <v>71</v>
      </c>
      <c r="T38" s="290"/>
      <c r="U38" s="290"/>
      <c r="V38" s="290"/>
      <c r="W38" s="292"/>
      <c r="X38" s="293" t="s">
        <v>71</v>
      </c>
      <c r="Y38" s="284"/>
      <c r="Z38" s="284"/>
      <c r="AA38" s="284"/>
      <c r="AB38" s="294"/>
      <c r="AC38" s="293" t="s">
        <v>71</v>
      </c>
      <c r="AD38" s="284"/>
      <c r="AE38" s="284"/>
      <c r="AF38" s="284"/>
      <c r="AG38" s="294"/>
      <c r="AH38" s="293" t="s">
        <v>71</v>
      </c>
      <c r="AI38" s="284"/>
      <c r="AJ38" s="284"/>
      <c r="AK38" s="284"/>
      <c r="AL38" s="294"/>
      <c r="AM38" s="295"/>
      <c r="AN38" s="292"/>
      <c r="AO38" s="293" t="s">
        <v>71</v>
      </c>
      <c r="AP38" s="284"/>
      <c r="AQ38" s="284"/>
      <c r="AR38" s="284"/>
      <c r="AS38" s="294"/>
      <c r="AT38" s="293" t="s">
        <v>71</v>
      </c>
      <c r="AU38" s="284"/>
      <c r="AV38" s="284"/>
      <c r="AW38" s="284"/>
      <c r="AX38" s="294"/>
      <c r="AY38" s="293" t="s">
        <v>71</v>
      </c>
      <c r="AZ38" s="284"/>
      <c r="BA38" s="284"/>
      <c r="BB38" s="284"/>
      <c r="BC38" s="294"/>
      <c r="BD38" s="293" t="s">
        <v>71</v>
      </c>
      <c r="BE38" s="284"/>
      <c r="BF38" s="284"/>
      <c r="BG38" s="284"/>
      <c r="BH38" s="294"/>
      <c r="BI38" s="327"/>
      <c r="BJ38" s="328"/>
    </row>
    <row r="39" spans="1:62" ht="30" customHeight="1" x14ac:dyDescent="0.25">
      <c r="A39" s="1" t="s">
        <v>25</v>
      </c>
      <c r="B39" s="70" t="str">
        <f t="shared" si="1"/>
        <v xml:space="preserve"> </v>
      </c>
      <c r="C39" s="256" t="str">
        <f>VLOOKUP(A39,Entries!A$2:F$400,5)</f>
        <v xml:space="preserve"> </v>
      </c>
      <c r="D39" s="257"/>
      <c r="E39" s="257"/>
      <c r="F39" s="257"/>
      <c r="G39" s="257"/>
      <c r="H39" s="257"/>
      <c r="I39" s="257"/>
      <c r="J39" s="257"/>
      <c r="K39" s="257"/>
      <c r="L39" s="258"/>
      <c r="M39" s="259" t="str">
        <f>VLOOKUP(A39,Entries!A$2:F$400,6)</f>
        <v/>
      </c>
      <c r="N39" s="260"/>
      <c r="O39" s="260"/>
      <c r="P39" s="260"/>
      <c r="Q39" s="260"/>
      <c r="R39" s="261"/>
      <c r="S39" s="293" t="s">
        <v>71</v>
      </c>
      <c r="T39" s="284"/>
      <c r="U39" s="284"/>
      <c r="V39" s="284"/>
      <c r="W39" s="294"/>
      <c r="X39" s="293" t="s">
        <v>71</v>
      </c>
      <c r="Y39" s="284"/>
      <c r="Z39" s="284"/>
      <c r="AA39" s="284"/>
      <c r="AB39" s="294"/>
      <c r="AC39" s="293" t="s">
        <v>71</v>
      </c>
      <c r="AD39" s="284"/>
      <c r="AE39" s="284"/>
      <c r="AF39" s="284"/>
      <c r="AG39" s="294"/>
      <c r="AH39" s="293" t="s">
        <v>71</v>
      </c>
      <c r="AI39" s="284"/>
      <c r="AJ39" s="284"/>
      <c r="AK39" s="284"/>
      <c r="AL39" s="294"/>
      <c r="AM39" s="293"/>
      <c r="AN39" s="294"/>
      <c r="AO39" s="293" t="s">
        <v>71</v>
      </c>
      <c r="AP39" s="284"/>
      <c r="AQ39" s="284"/>
      <c r="AR39" s="284"/>
      <c r="AS39" s="294"/>
      <c r="AT39" s="293" t="s">
        <v>71</v>
      </c>
      <c r="AU39" s="284"/>
      <c r="AV39" s="284"/>
      <c r="AW39" s="284"/>
      <c r="AX39" s="294"/>
      <c r="AY39" s="293" t="s">
        <v>71</v>
      </c>
      <c r="AZ39" s="284"/>
      <c r="BA39" s="284"/>
      <c r="BB39" s="284"/>
      <c r="BC39" s="294"/>
      <c r="BD39" s="293" t="s">
        <v>71</v>
      </c>
      <c r="BE39" s="284"/>
      <c r="BF39" s="284"/>
      <c r="BG39" s="284"/>
      <c r="BH39" s="294"/>
      <c r="BI39" s="329"/>
      <c r="BJ39" s="330"/>
    </row>
    <row r="40" spans="1:62" ht="30" customHeight="1" x14ac:dyDescent="0.25">
      <c r="A40" s="1" t="s">
        <v>25</v>
      </c>
      <c r="B40" s="70" t="str">
        <f t="shared" si="1"/>
        <v xml:space="preserve"> </v>
      </c>
      <c r="C40" s="256" t="str">
        <f>VLOOKUP(A40,Entries!A$2:F$400,5)</f>
        <v xml:space="preserve"> </v>
      </c>
      <c r="D40" s="257"/>
      <c r="E40" s="257"/>
      <c r="F40" s="257"/>
      <c r="G40" s="257"/>
      <c r="H40" s="257"/>
      <c r="I40" s="257"/>
      <c r="J40" s="257"/>
      <c r="K40" s="257"/>
      <c r="L40" s="258"/>
      <c r="M40" s="259" t="str">
        <f>VLOOKUP(A40,Entries!A$2:F$400,6)</f>
        <v/>
      </c>
      <c r="N40" s="260"/>
      <c r="O40" s="260"/>
      <c r="P40" s="260"/>
      <c r="Q40" s="260"/>
      <c r="R40" s="261"/>
      <c r="S40" s="293" t="s">
        <v>71</v>
      </c>
      <c r="T40" s="284"/>
      <c r="U40" s="284"/>
      <c r="V40" s="284"/>
      <c r="W40" s="294"/>
      <c r="X40" s="293" t="s">
        <v>71</v>
      </c>
      <c r="Y40" s="284"/>
      <c r="Z40" s="284"/>
      <c r="AA40" s="284"/>
      <c r="AB40" s="294"/>
      <c r="AC40" s="293" t="s">
        <v>71</v>
      </c>
      <c r="AD40" s="284"/>
      <c r="AE40" s="284"/>
      <c r="AF40" s="284"/>
      <c r="AG40" s="294"/>
      <c r="AH40" s="293" t="s">
        <v>71</v>
      </c>
      <c r="AI40" s="284"/>
      <c r="AJ40" s="284"/>
      <c r="AK40" s="284"/>
      <c r="AL40" s="294"/>
      <c r="AM40" s="293"/>
      <c r="AN40" s="294"/>
      <c r="AO40" s="293" t="s">
        <v>71</v>
      </c>
      <c r="AP40" s="284"/>
      <c r="AQ40" s="284"/>
      <c r="AR40" s="284"/>
      <c r="AS40" s="294"/>
      <c r="AT40" s="293" t="s">
        <v>71</v>
      </c>
      <c r="AU40" s="284"/>
      <c r="AV40" s="284"/>
      <c r="AW40" s="284"/>
      <c r="AX40" s="294"/>
      <c r="AY40" s="293" t="s">
        <v>71</v>
      </c>
      <c r="AZ40" s="284"/>
      <c r="BA40" s="284"/>
      <c r="BB40" s="284"/>
      <c r="BC40" s="294"/>
      <c r="BD40" s="293" t="s">
        <v>71</v>
      </c>
      <c r="BE40" s="284"/>
      <c r="BF40" s="284"/>
      <c r="BG40" s="284"/>
      <c r="BH40" s="294"/>
      <c r="BI40" s="329"/>
      <c r="BJ40" s="330"/>
    </row>
    <row r="41" spans="1:62" ht="30" customHeight="1" x14ac:dyDescent="0.25">
      <c r="A41" s="1" t="s">
        <v>25</v>
      </c>
      <c r="B41" s="70" t="str">
        <f t="shared" si="1"/>
        <v xml:space="preserve"> </v>
      </c>
      <c r="C41" s="256" t="str">
        <f>VLOOKUP(A41,Entries!A$2:F$400,5)</f>
        <v xml:space="preserve"> </v>
      </c>
      <c r="D41" s="257"/>
      <c r="E41" s="257"/>
      <c r="F41" s="257"/>
      <c r="G41" s="257"/>
      <c r="H41" s="257"/>
      <c r="I41" s="257"/>
      <c r="J41" s="257"/>
      <c r="K41" s="257"/>
      <c r="L41" s="258"/>
      <c r="M41" s="259" t="str">
        <f>VLOOKUP(A41,Entries!A$2:F$400,6)</f>
        <v/>
      </c>
      <c r="N41" s="260"/>
      <c r="O41" s="260"/>
      <c r="P41" s="260"/>
      <c r="Q41" s="260"/>
      <c r="R41" s="261"/>
      <c r="S41" s="293" t="s">
        <v>71</v>
      </c>
      <c r="T41" s="284"/>
      <c r="U41" s="284"/>
      <c r="V41" s="284"/>
      <c r="W41" s="294"/>
      <c r="X41" s="293" t="s">
        <v>71</v>
      </c>
      <c r="Y41" s="284"/>
      <c r="Z41" s="284"/>
      <c r="AA41" s="284"/>
      <c r="AB41" s="294"/>
      <c r="AC41" s="293" t="s">
        <v>71</v>
      </c>
      <c r="AD41" s="284"/>
      <c r="AE41" s="284"/>
      <c r="AF41" s="284"/>
      <c r="AG41" s="294"/>
      <c r="AH41" s="293" t="s">
        <v>71</v>
      </c>
      <c r="AI41" s="284"/>
      <c r="AJ41" s="284"/>
      <c r="AK41" s="284"/>
      <c r="AL41" s="294"/>
      <c r="AM41" s="293"/>
      <c r="AN41" s="294"/>
      <c r="AO41" s="293" t="s">
        <v>71</v>
      </c>
      <c r="AP41" s="284"/>
      <c r="AQ41" s="284"/>
      <c r="AR41" s="284"/>
      <c r="AS41" s="294"/>
      <c r="AT41" s="293" t="s">
        <v>71</v>
      </c>
      <c r="AU41" s="284"/>
      <c r="AV41" s="284"/>
      <c r="AW41" s="284"/>
      <c r="AX41" s="294"/>
      <c r="AY41" s="293" t="s">
        <v>71</v>
      </c>
      <c r="AZ41" s="284"/>
      <c r="BA41" s="284"/>
      <c r="BB41" s="284"/>
      <c r="BC41" s="294"/>
      <c r="BD41" s="293" t="s">
        <v>71</v>
      </c>
      <c r="BE41" s="284"/>
      <c r="BF41" s="284"/>
      <c r="BG41" s="284"/>
      <c r="BH41" s="294"/>
      <c r="BI41" s="329"/>
      <c r="BJ41" s="330"/>
    </row>
    <row r="42" spans="1:62" ht="30" customHeight="1" x14ac:dyDescent="0.25">
      <c r="A42" s="1" t="s">
        <v>25</v>
      </c>
      <c r="B42" s="70" t="str">
        <f t="shared" si="1"/>
        <v xml:space="preserve"> </v>
      </c>
      <c r="C42" s="256" t="str">
        <f>VLOOKUP(A42,Entries!A$2:F$400,5)</f>
        <v xml:space="preserve"> </v>
      </c>
      <c r="D42" s="257"/>
      <c r="E42" s="257"/>
      <c r="F42" s="257"/>
      <c r="G42" s="257"/>
      <c r="H42" s="257"/>
      <c r="I42" s="257"/>
      <c r="J42" s="257"/>
      <c r="K42" s="257"/>
      <c r="L42" s="258"/>
      <c r="M42" s="259" t="str">
        <f>VLOOKUP(A42,Entries!A$2:F$400,6)</f>
        <v/>
      </c>
      <c r="N42" s="260"/>
      <c r="O42" s="260"/>
      <c r="P42" s="260"/>
      <c r="Q42" s="260"/>
      <c r="R42" s="261"/>
      <c r="S42" s="293" t="s">
        <v>71</v>
      </c>
      <c r="T42" s="284"/>
      <c r="U42" s="284"/>
      <c r="V42" s="284"/>
      <c r="W42" s="294"/>
      <c r="X42" s="293" t="s">
        <v>71</v>
      </c>
      <c r="Y42" s="284"/>
      <c r="Z42" s="284"/>
      <c r="AA42" s="284"/>
      <c r="AB42" s="294"/>
      <c r="AC42" s="293" t="s">
        <v>71</v>
      </c>
      <c r="AD42" s="284"/>
      <c r="AE42" s="284"/>
      <c r="AF42" s="284"/>
      <c r="AG42" s="294"/>
      <c r="AH42" s="293" t="s">
        <v>71</v>
      </c>
      <c r="AI42" s="284"/>
      <c r="AJ42" s="284"/>
      <c r="AK42" s="284"/>
      <c r="AL42" s="294"/>
      <c r="AM42" s="293"/>
      <c r="AN42" s="294"/>
      <c r="AO42" s="293" t="s">
        <v>71</v>
      </c>
      <c r="AP42" s="284"/>
      <c r="AQ42" s="284"/>
      <c r="AR42" s="284"/>
      <c r="AS42" s="294"/>
      <c r="AT42" s="293" t="s">
        <v>71</v>
      </c>
      <c r="AU42" s="284"/>
      <c r="AV42" s="284"/>
      <c r="AW42" s="284"/>
      <c r="AX42" s="294"/>
      <c r="AY42" s="293" t="s">
        <v>71</v>
      </c>
      <c r="AZ42" s="284"/>
      <c r="BA42" s="284"/>
      <c r="BB42" s="284"/>
      <c r="BC42" s="294"/>
      <c r="BD42" s="293" t="s">
        <v>71</v>
      </c>
      <c r="BE42" s="284"/>
      <c r="BF42" s="284"/>
      <c r="BG42" s="284"/>
      <c r="BH42" s="294"/>
      <c r="BI42" s="329"/>
      <c r="BJ42" s="330"/>
    </row>
    <row r="43" spans="1:62" ht="30" customHeight="1" x14ac:dyDescent="0.25">
      <c r="A43" s="1" t="s">
        <v>25</v>
      </c>
      <c r="B43" s="70" t="str">
        <f t="shared" si="1"/>
        <v xml:space="preserve"> </v>
      </c>
      <c r="C43" s="256" t="str">
        <f>VLOOKUP(A43,Entries!A$2:F$400,5)</f>
        <v xml:space="preserve"> </v>
      </c>
      <c r="D43" s="257"/>
      <c r="E43" s="257"/>
      <c r="F43" s="257"/>
      <c r="G43" s="257"/>
      <c r="H43" s="257"/>
      <c r="I43" s="257"/>
      <c r="J43" s="257"/>
      <c r="K43" s="257"/>
      <c r="L43" s="258"/>
      <c r="M43" s="259" t="str">
        <f>VLOOKUP(A43,Entries!A$2:F$400,6)</f>
        <v/>
      </c>
      <c r="N43" s="260"/>
      <c r="O43" s="260"/>
      <c r="P43" s="260"/>
      <c r="Q43" s="260"/>
      <c r="R43" s="261"/>
      <c r="S43" s="293" t="s">
        <v>71</v>
      </c>
      <c r="T43" s="284"/>
      <c r="U43" s="284"/>
      <c r="V43" s="284"/>
      <c r="W43" s="294"/>
      <c r="X43" s="293" t="s">
        <v>71</v>
      </c>
      <c r="Y43" s="284"/>
      <c r="Z43" s="284"/>
      <c r="AA43" s="284"/>
      <c r="AB43" s="294"/>
      <c r="AC43" s="293" t="s">
        <v>71</v>
      </c>
      <c r="AD43" s="284"/>
      <c r="AE43" s="284"/>
      <c r="AF43" s="284"/>
      <c r="AG43" s="294"/>
      <c r="AH43" s="293" t="s">
        <v>71</v>
      </c>
      <c r="AI43" s="284"/>
      <c r="AJ43" s="284"/>
      <c r="AK43" s="284"/>
      <c r="AL43" s="294"/>
      <c r="AM43" s="293"/>
      <c r="AN43" s="294"/>
      <c r="AO43" s="293" t="s">
        <v>71</v>
      </c>
      <c r="AP43" s="284"/>
      <c r="AQ43" s="284"/>
      <c r="AR43" s="284"/>
      <c r="AS43" s="294"/>
      <c r="AT43" s="293" t="s">
        <v>71</v>
      </c>
      <c r="AU43" s="284"/>
      <c r="AV43" s="284"/>
      <c r="AW43" s="284"/>
      <c r="AX43" s="294"/>
      <c r="AY43" s="293" t="s">
        <v>71</v>
      </c>
      <c r="AZ43" s="284"/>
      <c r="BA43" s="284"/>
      <c r="BB43" s="284"/>
      <c r="BC43" s="294"/>
      <c r="BD43" s="293" t="s">
        <v>71</v>
      </c>
      <c r="BE43" s="284"/>
      <c r="BF43" s="284"/>
      <c r="BG43" s="284"/>
      <c r="BH43" s="294"/>
      <c r="BI43" s="329"/>
      <c r="BJ43" s="330"/>
    </row>
    <row r="44" spans="1:62" ht="30" customHeight="1" x14ac:dyDescent="0.25">
      <c r="A44" s="1" t="s">
        <v>25</v>
      </c>
      <c r="B44" s="70" t="str">
        <f t="shared" si="1"/>
        <v xml:space="preserve"> </v>
      </c>
      <c r="C44" s="256" t="str">
        <f>VLOOKUP(A44,Entries!A$2:F$400,5)</f>
        <v xml:space="preserve"> </v>
      </c>
      <c r="D44" s="257"/>
      <c r="E44" s="257"/>
      <c r="F44" s="257"/>
      <c r="G44" s="257"/>
      <c r="H44" s="257"/>
      <c r="I44" s="257"/>
      <c r="J44" s="257"/>
      <c r="K44" s="257"/>
      <c r="L44" s="258"/>
      <c r="M44" s="259" t="str">
        <f>VLOOKUP(A44,Entries!A$2:F$400,6)</f>
        <v/>
      </c>
      <c r="N44" s="260"/>
      <c r="O44" s="260"/>
      <c r="P44" s="260"/>
      <c r="Q44" s="260"/>
      <c r="R44" s="261"/>
      <c r="S44" s="293" t="s">
        <v>71</v>
      </c>
      <c r="T44" s="284"/>
      <c r="U44" s="284"/>
      <c r="V44" s="284"/>
      <c r="W44" s="294"/>
      <c r="X44" s="293" t="s">
        <v>71</v>
      </c>
      <c r="Y44" s="284"/>
      <c r="Z44" s="284"/>
      <c r="AA44" s="284"/>
      <c r="AB44" s="294"/>
      <c r="AC44" s="293" t="s">
        <v>71</v>
      </c>
      <c r="AD44" s="284"/>
      <c r="AE44" s="284"/>
      <c r="AF44" s="284"/>
      <c r="AG44" s="294"/>
      <c r="AH44" s="293" t="s">
        <v>71</v>
      </c>
      <c r="AI44" s="284"/>
      <c r="AJ44" s="284"/>
      <c r="AK44" s="284"/>
      <c r="AL44" s="294"/>
      <c r="AM44" s="293"/>
      <c r="AN44" s="294"/>
      <c r="AO44" s="293" t="s">
        <v>71</v>
      </c>
      <c r="AP44" s="284"/>
      <c r="AQ44" s="284"/>
      <c r="AR44" s="284"/>
      <c r="AS44" s="294"/>
      <c r="AT44" s="293" t="s">
        <v>71</v>
      </c>
      <c r="AU44" s="284"/>
      <c r="AV44" s="284"/>
      <c r="AW44" s="284"/>
      <c r="AX44" s="294"/>
      <c r="AY44" s="293" t="s">
        <v>71</v>
      </c>
      <c r="AZ44" s="284"/>
      <c r="BA44" s="284"/>
      <c r="BB44" s="284"/>
      <c r="BC44" s="294"/>
      <c r="BD44" s="293" t="s">
        <v>71</v>
      </c>
      <c r="BE44" s="284"/>
      <c r="BF44" s="284"/>
      <c r="BG44" s="284"/>
      <c r="BH44" s="294"/>
      <c r="BI44" s="329"/>
      <c r="BJ44" s="330"/>
    </row>
    <row r="45" spans="1:62" ht="30" customHeight="1" x14ac:dyDescent="0.25">
      <c r="A45" s="1" t="s">
        <v>25</v>
      </c>
      <c r="B45" s="70" t="str">
        <f t="shared" si="1"/>
        <v xml:space="preserve"> </v>
      </c>
      <c r="C45" s="256" t="str">
        <f>VLOOKUP(A45,Entries!A$2:F$400,5)</f>
        <v xml:space="preserve"> </v>
      </c>
      <c r="D45" s="257"/>
      <c r="E45" s="257"/>
      <c r="F45" s="257"/>
      <c r="G45" s="257"/>
      <c r="H45" s="257"/>
      <c r="I45" s="257"/>
      <c r="J45" s="257"/>
      <c r="K45" s="257"/>
      <c r="L45" s="258"/>
      <c r="M45" s="259" t="str">
        <f>VLOOKUP(A45,Entries!A$2:F$400,6)</f>
        <v/>
      </c>
      <c r="N45" s="260"/>
      <c r="O45" s="260"/>
      <c r="P45" s="260"/>
      <c r="Q45" s="260"/>
      <c r="R45" s="261"/>
      <c r="S45" s="293" t="s">
        <v>71</v>
      </c>
      <c r="T45" s="284"/>
      <c r="U45" s="284"/>
      <c r="V45" s="284"/>
      <c r="W45" s="294"/>
      <c r="X45" s="293" t="s">
        <v>71</v>
      </c>
      <c r="Y45" s="284"/>
      <c r="Z45" s="284"/>
      <c r="AA45" s="284"/>
      <c r="AB45" s="294"/>
      <c r="AC45" s="293" t="s">
        <v>71</v>
      </c>
      <c r="AD45" s="284"/>
      <c r="AE45" s="284"/>
      <c r="AF45" s="284"/>
      <c r="AG45" s="294"/>
      <c r="AH45" s="293" t="s">
        <v>71</v>
      </c>
      <c r="AI45" s="284"/>
      <c r="AJ45" s="284"/>
      <c r="AK45" s="284"/>
      <c r="AL45" s="294"/>
      <c r="AM45" s="293"/>
      <c r="AN45" s="294"/>
      <c r="AO45" s="293" t="s">
        <v>71</v>
      </c>
      <c r="AP45" s="284"/>
      <c r="AQ45" s="284"/>
      <c r="AR45" s="284"/>
      <c r="AS45" s="294"/>
      <c r="AT45" s="293" t="s">
        <v>71</v>
      </c>
      <c r="AU45" s="284"/>
      <c r="AV45" s="284"/>
      <c r="AW45" s="284"/>
      <c r="AX45" s="294"/>
      <c r="AY45" s="293" t="s">
        <v>71</v>
      </c>
      <c r="AZ45" s="284"/>
      <c r="BA45" s="284"/>
      <c r="BB45" s="284"/>
      <c r="BC45" s="294"/>
      <c r="BD45" s="293" t="s">
        <v>71</v>
      </c>
      <c r="BE45" s="284"/>
      <c r="BF45" s="284"/>
      <c r="BG45" s="284"/>
      <c r="BH45" s="294"/>
      <c r="BI45" s="329"/>
      <c r="BJ45" s="330"/>
    </row>
    <row r="46" spans="1:62" ht="30" customHeight="1" x14ac:dyDescent="0.25">
      <c r="A46" s="1" t="s">
        <v>25</v>
      </c>
      <c r="B46" s="70" t="str">
        <f t="shared" si="1"/>
        <v xml:space="preserve"> </v>
      </c>
      <c r="C46" s="256" t="str">
        <f>VLOOKUP(A46,Entries!A$2:F$400,5)</f>
        <v xml:space="preserve"> </v>
      </c>
      <c r="D46" s="257"/>
      <c r="E46" s="257"/>
      <c r="F46" s="257"/>
      <c r="G46" s="257"/>
      <c r="H46" s="257"/>
      <c r="I46" s="257"/>
      <c r="J46" s="257"/>
      <c r="K46" s="257"/>
      <c r="L46" s="258"/>
      <c r="M46" s="259" t="str">
        <f>VLOOKUP(A46,Entries!A$2:F$400,6)</f>
        <v/>
      </c>
      <c r="N46" s="260"/>
      <c r="O46" s="260"/>
      <c r="P46" s="260"/>
      <c r="Q46" s="260"/>
      <c r="R46" s="261"/>
      <c r="S46" s="293" t="s">
        <v>71</v>
      </c>
      <c r="T46" s="284"/>
      <c r="U46" s="284"/>
      <c r="V46" s="284"/>
      <c r="W46" s="294"/>
      <c r="X46" s="293" t="s">
        <v>71</v>
      </c>
      <c r="Y46" s="284"/>
      <c r="Z46" s="284"/>
      <c r="AA46" s="284"/>
      <c r="AB46" s="294"/>
      <c r="AC46" s="293" t="s">
        <v>71</v>
      </c>
      <c r="AD46" s="284"/>
      <c r="AE46" s="284"/>
      <c r="AF46" s="284"/>
      <c r="AG46" s="294"/>
      <c r="AH46" s="293" t="s">
        <v>71</v>
      </c>
      <c r="AI46" s="284"/>
      <c r="AJ46" s="284"/>
      <c r="AK46" s="284"/>
      <c r="AL46" s="294"/>
      <c r="AM46" s="293"/>
      <c r="AN46" s="294"/>
      <c r="AO46" s="293" t="s">
        <v>71</v>
      </c>
      <c r="AP46" s="284"/>
      <c r="AQ46" s="284"/>
      <c r="AR46" s="284"/>
      <c r="AS46" s="294"/>
      <c r="AT46" s="293" t="s">
        <v>71</v>
      </c>
      <c r="AU46" s="284"/>
      <c r="AV46" s="284"/>
      <c r="AW46" s="284"/>
      <c r="AX46" s="294"/>
      <c r="AY46" s="293" t="s">
        <v>71</v>
      </c>
      <c r="AZ46" s="284"/>
      <c r="BA46" s="284"/>
      <c r="BB46" s="284"/>
      <c r="BC46" s="294"/>
      <c r="BD46" s="293" t="s">
        <v>71</v>
      </c>
      <c r="BE46" s="284"/>
      <c r="BF46" s="284"/>
      <c r="BG46" s="284"/>
      <c r="BH46" s="294"/>
      <c r="BI46" s="329"/>
      <c r="BJ46" s="330"/>
    </row>
    <row r="47" spans="1:62" ht="30" customHeight="1" x14ac:dyDescent="0.25">
      <c r="A47" s="1" t="s">
        <v>25</v>
      </c>
      <c r="B47" s="70" t="str">
        <f t="shared" si="1"/>
        <v xml:space="preserve"> </v>
      </c>
      <c r="C47" s="256" t="str">
        <f>VLOOKUP(A47,Entries!A$2:F$400,5)</f>
        <v xml:space="preserve"> </v>
      </c>
      <c r="D47" s="257"/>
      <c r="E47" s="257"/>
      <c r="F47" s="257"/>
      <c r="G47" s="257"/>
      <c r="H47" s="257"/>
      <c r="I47" s="257"/>
      <c r="J47" s="257"/>
      <c r="K47" s="257"/>
      <c r="L47" s="258"/>
      <c r="M47" s="259" t="str">
        <f>VLOOKUP(A47,Entries!A$2:F$400,6)</f>
        <v/>
      </c>
      <c r="N47" s="260"/>
      <c r="O47" s="260"/>
      <c r="P47" s="260"/>
      <c r="Q47" s="260"/>
      <c r="R47" s="261"/>
      <c r="S47" s="293" t="s">
        <v>71</v>
      </c>
      <c r="T47" s="284"/>
      <c r="U47" s="284"/>
      <c r="V47" s="284"/>
      <c r="W47" s="294"/>
      <c r="X47" s="293" t="s">
        <v>71</v>
      </c>
      <c r="Y47" s="284"/>
      <c r="Z47" s="284"/>
      <c r="AA47" s="284"/>
      <c r="AB47" s="294"/>
      <c r="AC47" s="293" t="s">
        <v>71</v>
      </c>
      <c r="AD47" s="284"/>
      <c r="AE47" s="284"/>
      <c r="AF47" s="284"/>
      <c r="AG47" s="294"/>
      <c r="AH47" s="293" t="s">
        <v>71</v>
      </c>
      <c r="AI47" s="284"/>
      <c r="AJ47" s="284"/>
      <c r="AK47" s="284"/>
      <c r="AL47" s="294"/>
      <c r="AM47" s="293"/>
      <c r="AN47" s="294"/>
      <c r="AO47" s="293" t="s">
        <v>71</v>
      </c>
      <c r="AP47" s="284"/>
      <c r="AQ47" s="284"/>
      <c r="AR47" s="284"/>
      <c r="AS47" s="294"/>
      <c r="AT47" s="293" t="s">
        <v>71</v>
      </c>
      <c r="AU47" s="284"/>
      <c r="AV47" s="284"/>
      <c r="AW47" s="284"/>
      <c r="AX47" s="294"/>
      <c r="AY47" s="293" t="s">
        <v>71</v>
      </c>
      <c r="AZ47" s="284"/>
      <c r="BA47" s="284"/>
      <c r="BB47" s="284"/>
      <c r="BC47" s="294"/>
      <c r="BD47" s="293" t="s">
        <v>71</v>
      </c>
      <c r="BE47" s="284"/>
      <c r="BF47" s="284"/>
      <c r="BG47" s="284"/>
      <c r="BH47" s="294"/>
      <c r="BI47" s="329"/>
      <c r="BJ47" s="330"/>
    </row>
    <row r="48" spans="1:62" ht="30" customHeight="1" x14ac:dyDescent="0.25">
      <c r="A48" s="1" t="s">
        <v>25</v>
      </c>
      <c r="B48" s="70" t="str">
        <f t="shared" si="1"/>
        <v xml:space="preserve"> </v>
      </c>
      <c r="C48" s="256" t="str">
        <f>VLOOKUP(A48,Entries!A$2:F$400,5)</f>
        <v xml:space="preserve"> </v>
      </c>
      <c r="D48" s="257"/>
      <c r="E48" s="257"/>
      <c r="F48" s="257"/>
      <c r="G48" s="257"/>
      <c r="H48" s="257"/>
      <c r="I48" s="257"/>
      <c r="J48" s="257"/>
      <c r="K48" s="257"/>
      <c r="L48" s="258"/>
      <c r="M48" s="259" t="str">
        <f>VLOOKUP(A48,Entries!A$2:F$400,6)</f>
        <v/>
      </c>
      <c r="N48" s="260"/>
      <c r="O48" s="260"/>
      <c r="P48" s="260"/>
      <c r="Q48" s="260"/>
      <c r="R48" s="261"/>
      <c r="S48" s="293" t="s">
        <v>71</v>
      </c>
      <c r="T48" s="284"/>
      <c r="U48" s="284"/>
      <c r="V48" s="284"/>
      <c r="W48" s="294"/>
      <c r="X48" s="293" t="s">
        <v>71</v>
      </c>
      <c r="Y48" s="284"/>
      <c r="Z48" s="284"/>
      <c r="AA48" s="284"/>
      <c r="AB48" s="294"/>
      <c r="AC48" s="293" t="s">
        <v>71</v>
      </c>
      <c r="AD48" s="284"/>
      <c r="AE48" s="284"/>
      <c r="AF48" s="284"/>
      <c r="AG48" s="294"/>
      <c r="AH48" s="293" t="s">
        <v>71</v>
      </c>
      <c r="AI48" s="284"/>
      <c r="AJ48" s="284"/>
      <c r="AK48" s="284"/>
      <c r="AL48" s="294"/>
      <c r="AM48" s="293"/>
      <c r="AN48" s="294"/>
      <c r="AO48" s="293" t="s">
        <v>71</v>
      </c>
      <c r="AP48" s="284"/>
      <c r="AQ48" s="284"/>
      <c r="AR48" s="284"/>
      <c r="AS48" s="294"/>
      <c r="AT48" s="293" t="s">
        <v>71</v>
      </c>
      <c r="AU48" s="284"/>
      <c r="AV48" s="284"/>
      <c r="AW48" s="284"/>
      <c r="AX48" s="294"/>
      <c r="AY48" s="293" t="s">
        <v>71</v>
      </c>
      <c r="AZ48" s="284"/>
      <c r="BA48" s="284"/>
      <c r="BB48" s="284"/>
      <c r="BC48" s="294"/>
      <c r="BD48" s="293" t="s">
        <v>71</v>
      </c>
      <c r="BE48" s="284"/>
      <c r="BF48" s="284"/>
      <c r="BG48" s="284"/>
      <c r="BH48" s="294"/>
      <c r="BI48" s="329"/>
      <c r="BJ48" s="330"/>
    </row>
    <row r="49" spans="1:62" ht="30" customHeight="1" x14ac:dyDescent="0.25">
      <c r="A49" s="1" t="s">
        <v>25</v>
      </c>
      <c r="B49" s="70" t="str">
        <f t="shared" si="1"/>
        <v xml:space="preserve"> </v>
      </c>
      <c r="C49" s="256" t="str">
        <f>VLOOKUP(A49,Entries!A$2:F$400,5)</f>
        <v xml:space="preserve"> </v>
      </c>
      <c r="D49" s="257"/>
      <c r="E49" s="257"/>
      <c r="F49" s="257"/>
      <c r="G49" s="257"/>
      <c r="H49" s="257"/>
      <c r="I49" s="257"/>
      <c r="J49" s="257"/>
      <c r="K49" s="257"/>
      <c r="L49" s="258"/>
      <c r="M49" s="259" t="str">
        <f>VLOOKUP(A49,Entries!A$2:F$400,6)</f>
        <v/>
      </c>
      <c r="N49" s="260"/>
      <c r="O49" s="260"/>
      <c r="P49" s="260"/>
      <c r="Q49" s="260"/>
      <c r="R49" s="261"/>
      <c r="S49" s="293" t="s">
        <v>71</v>
      </c>
      <c r="T49" s="284"/>
      <c r="U49" s="284"/>
      <c r="V49" s="284"/>
      <c r="W49" s="294"/>
      <c r="X49" s="293" t="s">
        <v>71</v>
      </c>
      <c r="Y49" s="284"/>
      <c r="Z49" s="284"/>
      <c r="AA49" s="284"/>
      <c r="AB49" s="294"/>
      <c r="AC49" s="293" t="s">
        <v>71</v>
      </c>
      <c r="AD49" s="284"/>
      <c r="AE49" s="284"/>
      <c r="AF49" s="284"/>
      <c r="AG49" s="294"/>
      <c r="AH49" s="293" t="s">
        <v>71</v>
      </c>
      <c r="AI49" s="284"/>
      <c r="AJ49" s="284"/>
      <c r="AK49" s="284"/>
      <c r="AL49" s="294"/>
      <c r="AM49" s="293"/>
      <c r="AN49" s="294"/>
      <c r="AO49" s="293" t="s">
        <v>71</v>
      </c>
      <c r="AP49" s="284"/>
      <c r="AQ49" s="284"/>
      <c r="AR49" s="284"/>
      <c r="AS49" s="294"/>
      <c r="AT49" s="293" t="s">
        <v>71</v>
      </c>
      <c r="AU49" s="284"/>
      <c r="AV49" s="284"/>
      <c r="AW49" s="284"/>
      <c r="AX49" s="294"/>
      <c r="AY49" s="293" t="s">
        <v>71</v>
      </c>
      <c r="AZ49" s="284"/>
      <c r="BA49" s="284"/>
      <c r="BB49" s="284"/>
      <c r="BC49" s="294"/>
      <c r="BD49" s="293" t="s">
        <v>71</v>
      </c>
      <c r="BE49" s="284"/>
      <c r="BF49" s="284"/>
      <c r="BG49" s="284"/>
      <c r="BH49" s="294"/>
      <c r="BI49" s="329"/>
      <c r="BJ49" s="330"/>
    </row>
    <row r="50" spans="1:62" ht="30" customHeight="1" x14ac:dyDescent="0.25">
      <c r="A50" s="1" t="s">
        <v>25</v>
      </c>
      <c r="B50" s="70" t="str">
        <f t="shared" si="1"/>
        <v xml:space="preserve"> </v>
      </c>
      <c r="C50" s="256" t="str">
        <f>VLOOKUP(A50,Entries!A$2:F$400,5)</f>
        <v xml:space="preserve"> 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59" t="str">
        <f>VLOOKUP(A50,Entries!A$2:F$400,6)</f>
        <v/>
      </c>
      <c r="N50" s="260"/>
      <c r="O50" s="260"/>
      <c r="P50" s="260"/>
      <c r="Q50" s="260"/>
      <c r="R50" s="261"/>
      <c r="S50" s="293" t="s">
        <v>71</v>
      </c>
      <c r="T50" s="284"/>
      <c r="U50" s="284"/>
      <c r="V50" s="284"/>
      <c r="W50" s="294"/>
      <c r="X50" s="293" t="s">
        <v>71</v>
      </c>
      <c r="Y50" s="284"/>
      <c r="Z50" s="284"/>
      <c r="AA50" s="284"/>
      <c r="AB50" s="294"/>
      <c r="AC50" s="293" t="s">
        <v>71</v>
      </c>
      <c r="AD50" s="284"/>
      <c r="AE50" s="284"/>
      <c r="AF50" s="284"/>
      <c r="AG50" s="294"/>
      <c r="AH50" s="293" t="s">
        <v>71</v>
      </c>
      <c r="AI50" s="284"/>
      <c r="AJ50" s="284"/>
      <c r="AK50" s="284"/>
      <c r="AL50" s="294"/>
      <c r="AM50" s="293"/>
      <c r="AN50" s="294"/>
      <c r="AO50" s="293" t="s">
        <v>71</v>
      </c>
      <c r="AP50" s="284"/>
      <c r="AQ50" s="284"/>
      <c r="AR50" s="284"/>
      <c r="AS50" s="294"/>
      <c r="AT50" s="293" t="s">
        <v>71</v>
      </c>
      <c r="AU50" s="284"/>
      <c r="AV50" s="284"/>
      <c r="AW50" s="284"/>
      <c r="AX50" s="294"/>
      <c r="AY50" s="293" t="s">
        <v>71</v>
      </c>
      <c r="AZ50" s="284"/>
      <c r="BA50" s="284"/>
      <c r="BB50" s="284"/>
      <c r="BC50" s="294"/>
      <c r="BD50" s="293" t="s">
        <v>71</v>
      </c>
      <c r="BE50" s="284"/>
      <c r="BF50" s="284"/>
      <c r="BG50" s="284"/>
      <c r="BH50" s="294"/>
      <c r="BI50" s="329"/>
      <c r="BJ50" s="330"/>
    </row>
    <row r="51" spans="1:62" ht="30" customHeight="1" x14ac:dyDescent="0.25">
      <c r="A51" s="1" t="s">
        <v>25</v>
      </c>
      <c r="B51" s="70" t="str">
        <f t="shared" ref="B51:B59" si="2">IF(A51=" "," ",IF(A51&gt;=200,A51-200,A51))</f>
        <v xml:space="preserve"> </v>
      </c>
      <c r="C51" s="256" t="str">
        <f>VLOOKUP(A51,Entries!A$2:F$400,5)</f>
        <v xml:space="preserve"> </v>
      </c>
      <c r="D51" s="257"/>
      <c r="E51" s="257"/>
      <c r="F51" s="257"/>
      <c r="G51" s="257"/>
      <c r="H51" s="257"/>
      <c r="I51" s="257"/>
      <c r="J51" s="257"/>
      <c r="K51" s="257"/>
      <c r="L51" s="258"/>
      <c r="M51" s="259" t="str">
        <f>VLOOKUP(A51,Entries!A$2:F$400,6)</f>
        <v/>
      </c>
      <c r="N51" s="260"/>
      <c r="O51" s="260"/>
      <c r="P51" s="260"/>
      <c r="Q51" s="260"/>
      <c r="R51" s="261"/>
      <c r="S51" s="293" t="s">
        <v>71</v>
      </c>
      <c r="T51" s="284"/>
      <c r="U51" s="284"/>
      <c r="V51" s="284"/>
      <c r="W51" s="294"/>
      <c r="X51" s="293" t="s">
        <v>71</v>
      </c>
      <c r="Y51" s="284"/>
      <c r="Z51" s="284"/>
      <c r="AA51" s="284"/>
      <c r="AB51" s="294"/>
      <c r="AC51" s="293" t="s">
        <v>71</v>
      </c>
      <c r="AD51" s="284"/>
      <c r="AE51" s="284"/>
      <c r="AF51" s="284"/>
      <c r="AG51" s="294"/>
      <c r="AH51" s="293" t="s">
        <v>71</v>
      </c>
      <c r="AI51" s="284"/>
      <c r="AJ51" s="284"/>
      <c r="AK51" s="284"/>
      <c r="AL51" s="294"/>
      <c r="AM51" s="293"/>
      <c r="AN51" s="294"/>
      <c r="AO51" s="293" t="s">
        <v>71</v>
      </c>
      <c r="AP51" s="284"/>
      <c r="AQ51" s="284"/>
      <c r="AR51" s="284"/>
      <c r="AS51" s="294"/>
      <c r="AT51" s="293" t="s">
        <v>71</v>
      </c>
      <c r="AU51" s="284"/>
      <c r="AV51" s="284"/>
      <c r="AW51" s="284"/>
      <c r="AX51" s="294"/>
      <c r="AY51" s="293" t="s">
        <v>71</v>
      </c>
      <c r="AZ51" s="284"/>
      <c r="BA51" s="284"/>
      <c r="BB51" s="284"/>
      <c r="BC51" s="294"/>
      <c r="BD51" s="293" t="s">
        <v>71</v>
      </c>
      <c r="BE51" s="284"/>
      <c r="BF51" s="284"/>
      <c r="BG51" s="284"/>
      <c r="BH51" s="294"/>
      <c r="BI51" s="329"/>
      <c r="BJ51" s="330"/>
    </row>
    <row r="52" spans="1:62" ht="30" customHeight="1" x14ac:dyDescent="0.25">
      <c r="A52" s="1" t="s">
        <v>25</v>
      </c>
      <c r="B52" s="70" t="str">
        <f t="shared" si="2"/>
        <v xml:space="preserve"> </v>
      </c>
      <c r="C52" s="256" t="str">
        <f>VLOOKUP(A52,Entries!A$2:F$400,5)</f>
        <v xml:space="preserve"> </v>
      </c>
      <c r="D52" s="257"/>
      <c r="E52" s="257"/>
      <c r="F52" s="257"/>
      <c r="G52" s="257"/>
      <c r="H52" s="257"/>
      <c r="I52" s="257"/>
      <c r="J52" s="257"/>
      <c r="K52" s="257"/>
      <c r="L52" s="258"/>
      <c r="M52" s="259" t="str">
        <f>VLOOKUP(A52,Entries!A$2:F$400,6)</f>
        <v/>
      </c>
      <c r="N52" s="260"/>
      <c r="O52" s="260"/>
      <c r="P52" s="260"/>
      <c r="Q52" s="260"/>
      <c r="R52" s="261"/>
      <c r="S52" s="293" t="s">
        <v>71</v>
      </c>
      <c r="T52" s="284"/>
      <c r="U52" s="284"/>
      <c r="V52" s="284"/>
      <c r="W52" s="294"/>
      <c r="X52" s="293" t="s">
        <v>71</v>
      </c>
      <c r="Y52" s="284"/>
      <c r="Z52" s="284"/>
      <c r="AA52" s="284"/>
      <c r="AB52" s="294"/>
      <c r="AC52" s="293" t="s">
        <v>71</v>
      </c>
      <c r="AD52" s="284"/>
      <c r="AE52" s="284"/>
      <c r="AF52" s="284"/>
      <c r="AG52" s="294"/>
      <c r="AH52" s="293" t="s">
        <v>71</v>
      </c>
      <c r="AI52" s="284"/>
      <c r="AJ52" s="284"/>
      <c r="AK52" s="284"/>
      <c r="AL52" s="294"/>
      <c r="AM52" s="293"/>
      <c r="AN52" s="294"/>
      <c r="AO52" s="293" t="s">
        <v>71</v>
      </c>
      <c r="AP52" s="284"/>
      <c r="AQ52" s="284"/>
      <c r="AR52" s="284"/>
      <c r="AS52" s="294"/>
      <c r="AT52" s="293" t="s">
        <v>71</v>
      </c>
      <c r="AU52" s="284"/>
      <c r="AV52" s="284"/>
      <c r="AW52" s="284"/>
      <c r="AX52" s="294"/>
      <c r="AY52" s="293" t="s">
        <v>71</v>
      </c>
      <c r="AZ52" s="284"/>
      <c r="BA52" s="284"/>
      <c r="BB52" s="284"/>
      <c r="BC52" s="294"/>
      <c r="BD52" s="293" t="s">
        <v>71</v>
      </c>
      <c r="BE52" s="284"/>
      <c r="BF52" s="284"/>
      <c r="BG52" s="284"/>
      <c r="BH52" s="294"/>
      <c r="BI52" s="329"/>
      <c r="BJ52" s="330"/>
    </row>
    <row r="53" spans="1:62" ht="30" customHeight="1" x14ac:dyDescent="0.25">
      <c r="A53" s="1" t="s">
        <v>25</v>
      </c>
      <c r="B53" s="70" t="str">
        <f t="shared" si="2"/>
        <v xml:space="preserve"> </v>
      </c>
      <c r="C53" s="256" t="str">
        <f>VLOOKUP(A53,Entries!A$2:F$400,5)</f>
        <v xml:space="preserve"> </v>
      </c>
      <c r="D53" s="257"/>
      <c r="E53" s="257"/>
      <c r="F53" s="257"/>
      <c r="G53" s="257"/>
      <c r="H53" s="257"/>
      <c r="I53" s="257"/>
      <c r="J53" s="257"/>
      <c r="K53" s="257"/>
      <c r="L53" s="258"/>
      <c r="M53" s="259" t="str">
        <f>VLOOKUP(A53,Entries!A$2:F$400,6)</f>
        <v/>
      </c>
      <c r="N53" s="260"/>
      <c r="O53" s="260"/>
      <c r="P53" s="260"/>
      <c r="Q53" s="260"/>
      <c r="R53" s="261"/>
      <c r="S53" s="293" t="s">
        <v>71</v>
      </c>
      <c r="T53" s="284"/>
      <c r="U53" s="284"/>
      <c r="V53" s="284"/>
      <c r="W53" s="294"/>
      <c r="X53" s="293" t="s">
        <v>71</v>
      </c>
      <c r="Y53" s="284"/>
      <c r="Z53" s="284"/>
      <c r="AA53" s="284"/>
      <c r="AB53" s="294"/>
      <c r="AC53" s="293" t="s">
        <v>71</v>
      </c>
      <c r="AD53" s="284"/>
      <c r="AE53" s="284"/>
      <c r="AF53" s="284"/>
      <c r="AG53" s="294"/>
      <c r="AH53" s="293" t="s">
        <v>71</v>
      </c>
      <c r="AI53" s="284"/>
      <c r="AJ53" s="284"/>
      <c r="AK53" s="284"/>
      <c r="AL53" s="294"/>
      <c r="AM53" s="293"/>
      <c r="AN53" s="294"/>
      <c r="AO53" s="293" t="s">
        <v>71</v>
      </c>
      <c r="AP53" s="284"/>
      <c r="AQ53" s="284"/>
      <c r="AR53" s="284"/>
      <c r="AS53" s="294"/>
      <c r="AT53" s="293" t="s">
        <v>71</v>
      </c>
      <c r="AU53" s="284"/>
      <c r="AV53" s="284"/>
      <c r="AW53" s="284"/>
      <c r="AX53" s="294"/>
      <c r="AY53" s="293" t="s">
        <v>71</v>
      </c>
      <c r="AZ53" s="284"/>
      <c r="BA53" s="284"/>
      <c r="BB53" s="284"/>
      <c r="BC53" s="294"/>
      <c r="BD53" s="293" t="s">
        <v>71</v>
      </c>
      <c r="BE53" s="284"/>
      <c r="BF53" s="284"/>
      <c r="BG53" s="284"/>
      <c r="BH53" s="294"/>
      <c r="BI53" s="329"/>
      <c r="BJ53" s="330"/>
    </row>
    <row r="54" spans="1:62" ht="30" customHeight="1" x14ac:dyDescent="0.25">
      <c r="A54" s="1" t="s">
        <v>25</v>
      </c>
      <c r="B54" s="70" t="str">
        <f t="shared" si="2"/>
        <v xml:space="preserve"> </v>
      </c>
      <c r="C54" s="256" t="str">
        <f>VLOOKUP(A54,Entries!A$2:F$400,5)</f>
        <v xml:space="preserve"> </v>
      </c>
      <c r="D54" s="257"/>
      <c r="E54" s="257"/>
      <c r="F54" s="257"/>
      <c r="G54" s="257"/>
      <c r="H54" s="257"/>
      <c r="I54" s="257"/>
      <c r="J54" s="257"/>
      <c r="K54" s="257"/>
      <c r="L54" s="258"/>
      <c r="M54" s="259" t="str">
        <f>VLOOKUP(A54,Entries!A$2:F$400,6)</f>
        <v/>
      </c>
      <c r="N54" s="260"/>
      <c r="O54" s="260"/>
      <c r="P54" s="260"/>
      <c r="Q54" s="260"/>
      <c r="R54" s="261"/>
      <c r="S54" s="293" t="s">
        <v>71</v>
      </c>
      <c r="T54" s="284"/>
      <c r="U54" s="284"/>
      <c r="V54" s="284"/>
      <c r="W54" s="294"/>
      <c r="X54" s="293" t="s">
        <v>71</v>
      </c>
      <c r="Y54" s="284"/>
      <c r="Z54" s="284"/>
      <c r="AA54" s="284"/>
      <c r="AB54" s="294"/>
      <c r="AC54" s="293" t="s">
        <v>71</v>
      </c>
      <c r="AD54" s="284"/>
      <c r="AE54" s="284"/>
      <c r="AF54" s="284"/>
      <c r="AG54" s="294"/>
      <c r="AH54" s="293" t="s">
        <v>71</v>
      </c>
      <c r="AI54" s="284"/>
      <c r="AJ54" s="284"/>
      <c r="AK54" s="284"/>
      <c r="AL54" s="294"/>
      <c r="AM54" s="293"/>
      <c r="AN54" s="294"/>
      <c r="AO54" s="293" t="s">
        <v>71</v>
      </c>
      <c r="AP54" s="284"/>
      <c r="AQ54" s="284"/>
      <c r="AR54" s="284"/>
      <c r="AS54" s="294"/>
      <c r="AT54" s="293" t="s">
        <v>71</v>
      </c>
      <c r="AU54" s="284"/>
      <c r="AV54" s="284"/>
      <c r="AW54" s="284"/>
      <c r="AX54" s="294"/>
      <c r="AY54" s="293" t="s">
        <v>71</v>
      </c>
      <c r="AZ54" s="284"/>
      <c r="BA54" s="284"/>
      <c r="BB54" s="284"/>
      <c r="BC54" s="294"/>
      <c r="BD54" s="293" t="s">
        <v>71</v>
      </c>
      <c r="BE54" s="284"/>
      <c r="BF54" s="284"/>
      <c r="BG54" s="284"/>
      <c r="BH54" s="294"/>
      <c r="BI54" s="329"/>
      <c r="BJ54" s="330"/>
    </row>
    <row r="55" spans="1:62" ht="30" customHeight="1" x14ac:dyDescent="0.25">
      <c r="A55" s="1" t="s">
        <v>25</v>
      </c>
      <c r="B55" s="70" t="str">
        <f t="shared" si="2"/>
        <v xml:space="preserve"> </v>
      </c>
      <c r="C55" s="256" t="str">
        <f>VLOOKUP(A55,Entries!A$2:F$400,5)</f>
        <v xml:space="preserve"> </v>
      </c>
      <c r="D55" s="257"/>
      <c r="E55" s="257"/>
      <c r="F55" s="257"/>
      <c r="G55" s="257"/>
      <c r="H55" s="257"/>
      <c r="I55" s="257"/>
      <c r="J55" s="257"/>
      <c r="K55" s="257"/>
      <c r="L55" s="258"/>
      <c r="M55" s="259" t="str">
        <f>VLOOKUP(A55,Entries!A$2:F$400,6)</f>
        <v/>
      </c>
      <c r="N55" s="260"/>
      <c r="O55" s="260"/>
      <c r="P55" s="260"/>
      <c r="Q55" s="260"/>
      <c r="R55" s="261"/>
      <c r="S55" s="293" t="s">
        <v>71</v>
      </c>
      <c r="T55" s="284"/>
      <c r="U55" s="284"/>
      <c r="V55" s="284"/>
      <c r="W55" s="294"/>
      <c r="X55" s="293" t="s">
        <v>71</v>
      </c>
      <c r="Y55" s="284"/>
      <c r="Z55" s="284"/>
      <c r="AA55" s="284"/>
      <c r="AB55" s="294"/>
      <c r="AC55" s="293" t="s">
        <v>71</v>
      </c>
      <c r="AD55" s="284"/>
      <c r="AE55" s="284"/>
      <c r="AF55" s="284"/>
      <c r="AG55" s="294"/>
      <c r="AH55" s="293" t="s">
        <v>71</v>
      </c>
      <c r="AI55" s="284"/>
      <c r="AJ55" s="284"/>
      <c r="AK55" s="284"/>
      <c r="AL55" s="294"/>
      <c r="AM55" s="293"/>
      <c r="AN55" s="294"/>
      <c r="AO55" s="293" t="s">
        <v>71</v>
      </c>
      <c r="AP55" s="284"/>
      <c r="AQ55" s="284"/>
      <c r="AR55" s="284"/>
      <c r="AS55" s="294"/>
      <c r="AT55" s="293" t="s">
        <v>71</v>
      </c>
      <c r="AU55" s="284"/>
      <c r="AV55" s="284"/>
      <c r="AW55" s="284"/>
      <c r="AX55" s="294"/>
      <c r="AY55" s="293" t="s">
        <v>71</v>
      </c>
      <c r="AZ55" s="284"/>
      <c r="BA55" s="284"/>
      <c r="BB55" s="284"/>
      <c r="BC55" s="294"/>
      <c r="BD55" s="293" t="s">
        <v>71</v>
      </c>
      <c r="BE55" s="284"/>
      <c r="BF55" s="284"/>
      <c r="BG55" s="284"/>
      <c r="BH55" s="294"/>
      <c r="BI55" s="329"/>
      <c r="BJ55" s="330"/>
    </row>
    <row r="56" spans="1:62" ht="30" customHeight="1" x14ac:dyDescent="0.25">
      <c r="A56" s="1" t="s">
        <v>25</v>
      </c>
      <c r="B56" s="70" t="str">
        <f t="shared" si="2"/>
        <v xml:space="preserve"> </v>
      </c>
      <c r="C56" s="256" t="str">
        <f>VLOOKUP(A56,Entries!A$2:F$400,5)</f>
        <v xml:space="preserve"> </v>
      </c>
      <c r="D56" s="257"/>
      <c r="E56" s="257"/>
      <c r="F56" s="257"/>
      <c r="G56" s="257"/>
      <c r="H56" s="257"/>
      <c r="I56" s="257"/>
      <c r="J56" s="257"/>
      <c r="K56" s="257"/>
      <c r="L56" s="258"/>
      <c r="M56" s="259" t="str">
        <f>VLOOKUP(A56,Entries!A$2:F$400,6)</f>
        <v/>
      </c>
      <c r="N56" s="260"/>
      <c r="O56" s="260"/>
      <c r="P56" s="260"/>
      <c r="Q56" s="260"/>
      <c r="R56" s="261"/>
      <c r="S56" s="293" t="s">
        <v>71</v>
      </c>
      <c r="T56" s="284"/>
      <c r="U56" s="284"/>
      <c r="V56" s="284"/>
      <c r="W56" s="294"/>
      <c r="X56" s="293" t="s">
        <v>71</v>
      </c>
      <c r="Y56" s="284"/>
      <c r="Z56" s="284"/>
      <c r="AA56" s="284"/>
      <c r="AB56" s="294"/>
      <c r="AC56" s="293" t="s">
        <v>71</v>
      </c>
      <c r="AD56" s="284"/>
      <c r="AE56" s="284"/>
      <c r="AF56" s="284"/>
      <c r="AG56" s="294"/>
      <c r="AH56" s="293" t="s">
        <v>71</v>
      </c>
      <c r="AI56" s="284"/>
      <c r="AJ56" s="284"/>
      <c r="AK56" s="284"/>
      <c r="AL56" s="294"/>
      <c r="AM56" s="293"/>
      <c r="AN56" s="294"/>
      <c r="AO56" s="293" t="s">
        <v>71</v>
      </c>
      <c r="AP56" s="284"/>
      <c r="AQ56" s="284"/>
      <c r="AR56" s="284"/>
      <c r="AS56" s="294"/>
      <c r="AT56" s="293" t="s">
        <v>71</v>
      </c>
      <c r="AU56" s="284"/>
      <c r="AV56" s="284"/>
      <c r="AW56" s="284"/>
      <c r="AX56" s="294"/>
      <c r="AY56" s="293" t="s">
        <v>71</v>
      </c>
      <c r="AZ56" s="284"/>
      <c r="BA56" s="284"/>
      <c r="BB56" s="284"/>
      <c r="BC56" s="294"/>
      <c r="BD56" s="293" t="s">
        <v>71</v>
      </c>
      <c r="BE56" s="284"/>
      <c r="BF56" s="284"/>
      <c r="BG56" s="284"/>
      <c r="BH56" s="294"/>
      <c r="BI56" s="329"/>
      <c r="BJ56" s="330"/>
    </row>
    <row r="57" spans="1:62" ht="30" customHeight="1" x14ac:dyDescent="0.25">
      <c r="A57" s="1" t="s">
        <v>25</v>
      </c>
      <c r="B57" s="70" t="str">
        <f t="shared" si="2"/>
        <v xml:space="preserve"> </v>
      </c>
      <c r="C57" s="256" t="str">
        <f>VLOOKUP(A57,Entries!A$2:F$400,5)</f>
        <v xml:space="preserve"> </v>
      </c>
      <c r="D57" s="257"/>
      <c r="E57" s="257"/>
      <c r="F57" s="257"/>
      <c r="G57" s="257"/>
      <c r="H57" s="257"/>
      <c r="I57" s="257"/>
      <c r="J57" s="257"/>
      <c r="K57" s="257"/>
      <c r="L57" s="258"/>
      <c r="M57" s="259" t="str">
        <f>VLOOKUP(A57,Entries!A$2:F$400,6)</f>
        <v/>
      </c>
      <c r="N57" s="260"/>
      <c r="O57" s="260"/>
      <c r="P57" s="260"/>
      <c r="Q57" s="260"/>
      <c r="R57" s="261"/>
      <c r="S57" s="293" t="s">
        <v>71</v>
      </c>
      <c r="T57" s="284"/>
      <c r="U57" s="284"/>
      <c r="V57" s="284"/>
      <c r="W57" s="294"/>
      <c r="X57" s="293" t="s">
        <v>71</v>
      </c>
      <c r="Y57" s="284"/>
      <c r="Z57" s="284"/>
      <c r="AA57" s="284"/>
      <c r="AB57" s="294"/>
      <c r="AC57" s="293" t="s">
        <v>71</v>
      </c>
      <c r="AD57" s="284"/>
      <c r="AE57" s="284"/>
      <c r="AF57" s="284"/>
      <c r="AG57" s="294"/>
      <c r="AH57" s="293" t="s">
        <v>71</v>
      </c>
      <c r="AI57" s="284"/>
      <c r="AJ57" s="284"/>
      <c r="AK57" s="284"/>
      <c r="AL57" s="294"/>
      <c r="AM57" s="293"/>
      <c r="AN57" s="294"/>
      <c r="AO57" s="293" t="s">
        <v>71</v>
      </c>
      <c r="AP57" s="284"/>
      <c r="AQ57" s="284"/>
      <c r="AR57" s="284"/>
      <c r="AS57" s="294"/>
      <c r="AT57" s="293" t="s">
        <v>71</v>
      </c>
      <c r="AU57" s="284"/>
      <c r="AV57" s="284"/>
      <c r="AW57" s="284"/>
      <c r="AX57" s="294"/>
      <c r="AY57" s="293" t="s">
        <v>71</v>
      </c>
      <c r="AZ57" s="284"/>
      <c r="BA57" s="284"/>
      <c r="BB57" s="284"/>
      <c r="BC57" s="294"/>
      <c r="BD57" s="293" t="s">
        <v>71</v>
      </c>
      <c r="BE57" s="284"/>
      <c r="BF57" s="284"/>
      <c r="BG57" s="284"/>
      <c r="BH57" s="294"/>
      <c r="BI57" s="329"/>
      <c r="BJ57" s="330"/>
    </row>
    <row r="58" spans="1:62" ht="30" customHeight="1" x14ac:dyDescent="0.25">
      <c r="A58" s="1" t="s">
        <v>25</v>
      </c>
      <c r="B58" s="70" t="str">
        <f t="shared" si="2"/>
        <v xml:space="preserve"> </v>
      </c>
      <c r="C58" s="256" t="str">
        <f>VLOOKUP(A58,Entries!A$2:F$400,5)</f>
        <v xml:space="preserve"> </v>
      </c>
      <c r="D58" s="257"/>
      <c r="E58" s="257"/>
      <c r="F58" s="257"/>
      <c r="G58" s="257"/>
      <c r="H58" s="257"/>
      <c r="I58" s="257"/>
      <c r="J58" s="257"/>
      <c r="K58" s="257"/>
      <c r="L58" s="258"/>
      <c r="M58" s="259" t="str">
        <f>VLOOKUP(A58,Entries!A$2:F$400,6)</f>
        <v/>
      </c>
      <c r="N58" s="260"/>
      <c r="O58" s="260"/>
      <c r="P58" s="260"/>
      <c r="Q58" s="260"/>
      <c r="R58" s="261"/>
      <c r="S58" s="293" t="s">
        <v>71</v>
      </c>
      <c r="T58" s="284"/>
      <c r="U58" s="284"/>
      <c r="V58" s="284"/>
      <c r="W58" s="294"/>
      <c r="X58" s="293" t="s">
        <v>71</v>
      </c>
      <c r="Y58" s="284"/>
      <c r="Z58" s="284"/>
      <c r="AA58" s="284"/>
      <c r="AB58" s="294"/>
      <c r="AC58" s="293" t="s">
        <v>71</v>
      </c>
      <c r="AD58" s="284"/>
      <c r="AE58" s="284"/>
      <c r="AF58" s="284"/>
      <c r="AG58" s="294"/>
      <c r="AH58" s="293" t="s">
        <v>71</v>
      </c>
      <c r="AI58" s="284"/>
      <c r="AJ58" s="284"/>
      <c r="AK58" s="284"/>
      <c r="AL58" s="294"/>
      <c r="AM58" s="293"/>
      <c r="AN58" s="294"/>
      <c r="AO58" s="293" t="s">
        <v>71</v>
      </c>
      <c r="AP58" s="284"/>
      <c r="AQ58" s="284"/>
      <c r="AR58" s="284"/>
      <c r="AS58" s="294"/>
      <c r="AT58" s="293" t="s">
        <v>71</v>
      </c>
      <c r="AU58" s="284"/>
      <c r="AV58" s="284"/>
      <c r="AW58" s="284"/>
      <c r="AX58" s="294"/>
      <c r="AY58" s="293" t="s">
        <v>71</v>
      </c>
      <c r="AZ58" s="284"/>
      <c r="BA58" s="284"/>
      <c r="BB58" s="284"/>
      <c r="BC58" s="294"/>
      <c r="BD58" s="293" t="s">
        <v>71</v>
      </c>
      <c r="BE58" s="284"/>
      <c r="BF58" s="284"/>
      <c r="BG58" s="284"/>
      <c r="BH58" s="294"/>
      <c r="BI58" s="329"/>
      <c r="BJ58" s="330"/>
    </row>
    <row r="59" spans="1:62" ht="30" customHeight="1" thickBot="1" x14ac:dyDescent="0.3">
      <c r="A59" s="1" t="s">
        <v>25</v>
      </c>
      <c r="B59" s="71" t="str">
        <f t="shared" si="2"/>
        <v xml:space="preserve"> </v>
      </c>
      <c r="C59" s="296" t="str">
        <f>VLOOKUP(A59,Entries!A$2:F$400,5)</f>
        <v xml:space="preserve"> </v>
      </c>
      <c r="D59" s="297"/>
      <c r="E59" s="297"/>
      <c r="F59" s="297"/>
      <c r="G59" s="297"/>
      <c r="H59" s="297"/>
      <c r="I59" s="297"/>
      <c r="J59" s="297"/>
      <c r="K59" s="297"/>
      <c r="L59" s="298"/>
      <c r="M59" s="299" t="str">
        <f>VLOOKUP(A59,Entries!A$2:F$400,6)</f>
        <v/>
      </c>
      <c r="N59" s="300"/>
      <c r="O59" s="300"/>
      <c r="P59" s="300"/>
      <c r="Q59" s="300"/>
      <c r="R59" s="301"/>
      <c r="S59" s="293" t="s">
        <v>71</v>
      </c>
      <c r="T59" s="284"/>
      <c r="U59" s="284"/>
      <c r="V59" s="284"/>
      <c r="W59" s="294"/>
      <c r="X59" s="293" t="s">
        <v>71</v>
      </c>
      <c r="Y59" s="284"/>
      <c r="Z59" s="284"/>
      <c r="AA59" s="284"/>
      <c r="AB59" s="294"/>
      <c r="AC59" s="293" t="s">
        <v>71</v>
      </c>
      <c r="AD59" s="284"/>
      <c r="AE59" s="284"/>
      <c r="AF59" s="284"/>
      <c r="AG59" s="294"/>
      <c r="AH59" s="293" t="s">
        <v>71</v>
      </c>
      <c r="AI59" s="284"/>
      <c r="AJ59" s="284"/>
      <c r="AK59" s="284"/>
      <c r="AL59" s="294"/>
      <c r="AM59" s="293"/>
      <c r="AN59" s="294"/>
      <c r="AO59" s="293" t="s">
        <v>71</v>
      </c>
      <c r="AP59" s="284"/>
      <c r="AQ59" s="284"/>
      <c r="AR59" s="284"/>
      <c r="AS59" s="294"/>
      <c r="AT59" s="293" t="s">
        <v>71</v>
      </c>
      <c r="AU59" s="284"/>
      <c r="AV59" s="284"/>
      <c r="AW59" s="284"/>
      <c r="AX59" s="294"/>
      <c r="AY59" s="293" t="s">
        <v>71</v>
      </c>
      <c r="AZ59" s="284"/>
      <c r="BA59" s="284"/>
      <c r="BB59" s="284"/>
      <c r="BC59" s="294"/>
      <c r="BD59" s="293" t="s">
        <v>71</v>
      </c>
      <c r="BE59" s="284"/>
      <c r="BF59" s="284"/>
      <c r="BG59" s="284"/>
      <c r="BH59" s="294"/>
      <c r="BI59" s="331"/>
      <c r="BJ59" s="332"/>
    </row>
    <row r="60" spans="1:62" ht="18" customHeight="1" x14ac:dyDescent="0.25">
      <c r="A60" s="1"/>
      <c r="B60" s="302" t="s">
        <v>77</v>
      </c>
      <c r="C60" s="303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7"/>
      <c r="AZ60" s="310" t="s">
        <v>72</v>
      </c>
      <c r="BA60" s="303"/>
      <c r="BB60" s="311"/>
      <c r="BC60" s="314"/>
      <c r="BD60" s="306"/>
      <c r="BE60" s="306"/>
      <c r="BF60" s="306"/>
      <c r="BG60" s="306"/>
      <c r="BH60" s="306"/>
      <c r="BI60" s="306"/>
      <c r="BJ60" s="315"/>
    </row>
    <row r="61" spans="1:62" ht="18" customHeight="1" thickBot="1" x14ac:dyDescent="0.3">
      <c r="A61" s="1"/>
      <c r="B61" s="304"/>
      <c r="C61" s="305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12"/>
      <c r="BA61" s="305"/>
      <c r="BB61" s="313"/>
      <c r="BC61" s="316"/>
      <c r="BD61" s="308"/>
      <c r="BE61" s="308"/>
      <c r="BF61" s="308"/>
      <c r="BG61" s="308"/>
      <c r="BH61" s="308"/>
      <c r="BI61" s="308"/>
      <c r="BJ61" s="317"/>
    </row>
  </sheetData>
  <mergeCells count="625">
    <mergeCell ref="B60:C61"/>
    <mergeCell ref="D60:AY61"/>
    <mergeCell ref="AZ60:BB61"/>
    <mergeCell ref="BC60:BJ61"/>
    <mergeCell ref="AM59:AN59"/>
    <mergeCell ref="AO59:AS59"/>
    <mergeCell ref="AT59:AX59"/>
    <mergeCell ref="AY59:BC59"/>
    <mergeCell ref="BD59:BH59"/>
    <mergeCell ref="BI59:BJ59"/>
    <mergeCell ref="C59:L59"/>
    <mergeCell ref="M59:R59"/>
    <mergeCell ref="S59:W59"/>
    <mergeCell ref="X59:AB59"/>
    <mergeCell ref="AC59:AG59"/>
    <mergeCell ref="AH59:AL59"/>
    <mergeCell ref="AM58:AN58"/>
    <mergeCell ref="AO58:AS58"/>
    <mergeCell ref="AT58:AX58"/>
    <mergeCell ref="AY58:BC58"/>
    <mergeCell ref="BD58:BH58"/>
    <mergeCell ref="BI58:BJ58"/>
    <mergeCell ref="C58:L58"/>
    <mergeCell ref="M58:R58"/>
    <mergeCell ref="S58:W58"/>
    <mergeCell ref="X58:AB58"/>
    <mergeCell ref="AC58:AG58"/>
    <mergeCell ref="AH58:AL58"/>
    <mergeCell ref="AM57:AN57"/>
    <mergeCell ref="AO57:AS57"/>
    <mergeCell ref="AT57:AX57"/>
    <mergeCell ref="AY57:BC57"/>
    <mergeCell ref="BD57:BH57"/>
    <mergeCell ref="BI57:BJ57"/>
    <mergeCell ref="C57:L57"/>
    <mergeCell ref="M57:R57"/>
    <mergeCell ref="S57:W57"/>
    <mergeCell ref="X57:AB57"/>
    <mergeCell ref="AC57:AG57"/>
    <mergeCell ref="AH57:AL57"/>
    <mergeCell ref="AM56:AN56"/>
    <mergeCell ref="AO56:AS56"/>
    <mergeCell ref="AT56:AX56"/>
    <mergeCell ref="AY56:BC56"/>
    <mergeCell ref="BD56:BH56"/>
    <mergeCell ref="BI56:BJ56"/>
    <mergeCell ref="C56:L56"/>
    <mergeCell ref="M56:R56"/>
    <mergeCell ref="S56:W56"/>
    <mergeCell ref="X56:AB56"/>
    <mergeCell ref="AC56:AG56"/>
    <mergeCell ref="AH56:AL56"/>
    <mergeCell ref="AM55:AN55"/>
    <mergeCell ref="AO55:AS55"/>
    <mergeCell ref="AT55:AX55"/>
    <mergeCell ref="AY55:BC55"/>
    <mergeCell ref="BD55:BH55"/>
    <mergeCell ref="BI55:BJ55"/>
    <mergeCell ref="C55:L55"/>
    <mergeCell ref="M55:R55"/>
    <mergeCell ref="S55:W55"/>
    <mergeCell ref="X55:AB55"/>
    <mergeCell ref="AC55:AG55"/>
    <mergeCell ref="AH55:AL55"/>
    <mergeCell ref="AM54:AN54"/>
    <mergeCell ref="AO54:AS54"/>
    <mergeCell ref="AT54:AX54"/>
    <mergeCell ref="AY54:BC54"/>
    <mergeCell ref="BD54:BH54"/>
    <mergeCell ref="BI54:BJ54"/>
    <mergeCell ref="C54:L54"/>
    <mergeCell ref="M54:R54"/>
    <mergeCell ref="S54:W54"/>
    <mergeCell ref="X54:AB54"/>
    <mergeCell ref="AC54:AG54"/>
    <mergeCell ref="AH54:AL54"/>
    <mergeCell ref="AM53:AN53"/>
    <mergeCell ref="AO53:AS53"/>
    <mergeCell ref="AT53:AX53"/>
    <mergeCell ref="AY53:BC53"/>
    <mergeCell ref="BD53:BH53"/>
    <mergeCell ref="BI53:BJ53"/>
    <mergeCell ref="C53:L53"/>
    <mergeCell ref="M53:R53"/>
    <mergeCell ref="S53:W53"/>
    <mergeCell ref="X53:AB53"/>
    <mergeCell ref="AC53:AG53"/>
    <mergeCell ref="AH53:AL53"/>
    <mergeCell ref="AM52:AN52"/>
    <mergeCell ref="AO52:AS52"/>
    <mergeCell ref="AT52:AX52"/>
    <mergeCell ref="AY52:BC52"/>
    <mergeCell ref="BD52:BH52"/>
    <mergeCell ref="BI52:BJ52"/>
    <mergeCell ref="C52:L52"/>
    <mergeCell ref="M52:R52"/>
    <mergeCell ref="S52:W52"/>
    <mergeCell ref="X52:AB52"/>
    <mergeCell ref="AC52:AG52"/>
    <mergeCell ref="AH52:AL52"/>
    <mergeCell ref="AM51:AN51"/>
    <mergeCell ref="AO51:AS51"/>
    <mergeCell ref="AT51:AX51"/>
    <mergeCell ref="AY51:BC51"/>
    <mergeCell ref="BD51:BH51"/>
    <mergeCell ref="BI51:BJ51"/>
    <mergeCell ref="C51:L51"/>
    <mergeCell ref="M51:R51"/>
    <mergeCell ref="S51:W51"/>
    <mergeCell ref="X51:AB51"/>
    <mergeCell ref="AC51:AG51"/>
    <mergeCell ref="AH51:AL51"/>
    <mergeCell ref="AM50:AN50"/>
    <mergeCell ref="AO50:AS50"/>
    <mergeCell ref="AT50:AX50"/>
    <mergeCell ref="AY50:BC50"/>
    <mergeCell ref="BD50:BH50"/>
    <mergeCell ref="BI50:BJ50"/>
    <mergeCell ref="C50:L50"/>
    <mergeCell ref="M50:R50"/>
    <mergeCell ref="S50:W50"/>
    <mergeCell ref="X50:AB50"/>
    <mergeCell ref="AC50:AG50"/>
    <mergeCell ref="AH50:AL50"/>
    <mergeCell ref="AM49:AN49"/>
    <mergeCell ref="AO49:AS49"/>
    <mergeCell ref="AT49:AX49"/>
    <mergeCell ref="AY49:BC49"/>
    <mergeCell ref="BD49:BH49"/>
    <mergeCell ref="BI49:BJ49"/>
    <mergeCell ref="C49:L49"/>
    <mergeCell ref="M49:R49"/>
    <mergeCell ref="S49:W49"/>
    <mergeCell ref="X49:AB49"/>
    <mergeCell ref="AC49:AG49"/>
    <mergeCell ref="AH49:AL49"/>
    <mergeCell ref="AM48:AN48"/>
    <mergeCell ref="AO48:AS48"/>
    <mergeCell ref="AT48:AX48"/>
    <mergeCell ref="AY48:BC48"/>
    <mergeCell ref="BD48:BH48"/>
    <mergeCell ref="BI48:BJ48"/>
    <mergeCell ref="C48:L48"/>
    <mergeCell ref="M48:R48"/>
    <mergeCell ref="S48:W48"/>
    <mergeCell ref="X48:AB48"/>
    <mergeCell ref="AC48:AG48"/>
    <mergeCell ref="AH48:AL48"/>
    <mergeCell ref="AM47:AN47"/>
    <mergeCell ref="AO47:AS47"/>
    <mergeCell ref="AT47:AX47"/>
    <mergeCell ref="AY47:BC47"/>
    <mergeCell ref="BD47:BH47"/>
    <mergeCell ref="BI47:BJ47"/>
    <mergeCell ref="C47:L47"/>
    <mergeCell ref="M47:R47"/>
    <mergeCell ref="S47:W47"/>
    <mergeCell ref="X47:AB47"/>
    <mergeCell ref="AC47:AG47"/>
    <mergeCell ref="AH47:AL47"/>
    <mergeCell ref="AM46:AN46"/>
    <mergeCell ref="AO46:AS46"/>
    <mergeCell ref="AT46:AX46"/>
    <mergeCell ref="AY46:BC46"/>
    <mergeCell ref="BD46:BH46"/>
    <mergeCell ref="BI46:BJ46"/>
    <mergeCell ref="C46:L46"/>
    <mergeCell ref="M46:R46"/>
    <mergeCell ref="S46:W46"/>
    <mergeCell ref="X46:AB46"/>
    <mergeCell ref="AC46:AG46"/>
    <mergeCell ref="AH46:AL46"/>
    <mergeCell ref="AM45:AN45"/>
    <mergeCell ref="AO45:AS45"/>
    <mergeCell ref="AT45:AX45"/>
    <mergeCell ref="AY45:BC45"/>
    <mergeCell ref="BD45:BH45"/>
    <mergeCell ref="BI45:BJ45"/>
    <mergeCell ref="C45:L45"/>
    <mergeCell ref="M45:R45"/>
    <mergeCell ref="S45:W45"/>
    <mergeCell ref="X45:AB45"/>
    <mergeCell ref="AC45:AG45"/>
    <mergeCell ref="AH45:AL45"/>
    <mergeCell ref="AM44:AN44"/>
    <mergeCell ref="AO44:AS44"/>
    <mergeCell ref="AT44:AX44"/>
    <mergeCell ref="AY44:BC44"/>
    <mergeCell ref="BD44:BH44"/>
    <mergeCell ref="BI44:BJ44"/>
    <mergeCell ref="C44:L44"/>
    <mergeCell ref="M44:R44"/>
    <mergeCell ref="S44:W44"/>
    <mergeCell ref="X44:AB44"/>
    <mergeCell ref="AC44:AG44"/>
    <mergeCell ref="AH44:AL44"/>
    <mergeCell ref="AM43:AN43"/>
    <mergeCell ref="AO43:AS43"/>
    <mergeCell ref="AT43:AX43"/>
    <mergeCell ref="AY43:BC43"/>
    <mergeCell ref="BD43:BH43"/>
    <mergeCell ref="BI43:BJ43"/>
    <mergeCell ref="C43:L43"/>
    <mergeCell ref="M43:R43"/>
    <mergeCell ref="S43:W43"/>
    <mergeCell ref="X43:AB43"/>
    <mergeCell ref="AC43:AG43"/>
    <mergeCell ref="AH43:AL43"/>
    <mergeCell ref="AM42:AN42"/>
    <mergeCell ref="AO42:AS42"/>
    <mergeCell ref="AT42:AX42"/>
    <mergeCell ref="AY42:BC42"/>
    <mergeCell ref="BD42:BH42"/>
    <mergeCell ref="BI42:BJ42"/>
    <mergeCell ref="C42:L42"/>
    <mergeCell ref="M42:R42"/>
    <mergeCell ref="S42:W42"/>
    <mergeCell ref="X42:AB42"/>
    <mergeCell ref="AC42:AG42"/>
    <mergeCell ref="AH42:AL42"/>
    <mergeCell ref="AM41:AN41"/>
    <mergeCell ref="AO41:AS41"/>
    <mergeCell ref="AT41:AX41"/>
    <mergeCell ref="AY41:BC41"/>
    <mergeCell ref="BD41:BH41"/>
    <mergeCell ref="BI41:BJ41"/>
    <mergeCell ref="C41:L41"/>
    <mergeCell ref="M41:R41"/>
    <mergeCell ref="S41:W41"/>
    <mergeCell ref="X41:AB41"/>
    <mergeCell ref="AC41:AG41"/>
    <mergeCell ref="AH41:AL41"/>
    <mergeCell ref="AM40:AN40"/>
    <mergeCell ref="AO40:AS40"/>
    <mergeCell ref="AT40:AX40"/>
    <mergeCell ref="AY40:BC40"/>
    <mergeCell ref="BD40:BH40"/>
    <mergeCell ref="BI40:BJ40"/>
    <mergeCell ref="C40:L40"/>
    <mergeCell ref="M40:R40"/>
    <mergeCell ref="S40:W40"/>
    <mergeCell ref="X40:AB40"/>
    <mergeCell ref="AC40:AG40"/>
    <mergeCell ref="AH40:AL40"/>
    <mergeCell ref="AM39:AN39"/>
    <mergeCell ref="AO39:AS39"/>
    <mergeCell ref="AT39:AX39"/>
    <mergeCell ref="AY39:BC39"/>
    <mergeCell ref="BD39:BH39"/>
    <mergeCell ref="BI39:BJ39"/>
    <mergeCell ref="C39:L39"/>
    <mergeCell ref="M39:R39"/>
    <mergeCell ref="S39:W39"/>
    <mergeCell ref="X39:AB39"/>
    <mergeCell ref="AC39:AG39"/>
    <mergeCell ref="AH39:AL39"/>
    <mergeCell ref="AM38:AN38"/>
    <mergeCell ref="AO38:AS38"/>
    <mergeCell ref="AT38:AX38"/>
    <mergeCell ref="AY38:BC38"/>
    <mergeCell ref="BD38:BH38"/>
    <mergeCell ref="BI38:BJ38"/>
    <mergeCell ref="C38:L38"/>
    <mergeCell ref="M38:R38"/>
    <mergeCell ref="S38:W38"/>
    <mergeCell ref="X38:AB38"/>
    <mergeCell ref="AC38:AG38"/>
    <mergeCell ref="AH38:AL38"/>
    <mergeCell ref="BI35:BJ37"/>
    <mergeCell ref="S37:W37"/>
    <mergeCell ref="X37:AB37"/>
    <mergeCell ref="AC37:AG37"/>
    <mergeCell ref="AH37:AL37"/>
    <mergeCell ref="AO37:AS37"/>
    <mergeCell ref="AT37:AX37"/>
    <mergeCell ref="AY37:BC37"/>
    <mergeCell ref="BD37:BH37"/>
    <mergeCell ref="AH35:AL36"/>
    <mergeCell ref="AM35:AN37"/>
    <mergeCell ref="AO35:AS36"/>
    <mergeCell ref="AT35:AX36"/>
    <mergeCell ref="AY35:BC36"/>
    <mergeCell ref="BD35:BH36"/>
    <mergeCell ref="B35:B37"/>
    <mergeCell ref="C35:L37"/>
    <mergeCell ref="M35:R37"/>
    <mergeCell ref="S35:W36"/>
    <mergeCell ref="X35:AB36"/>
    <mergeCell ref="AC35:AG36"/>
    <mergeCell ref="AE33:AG34"/>
    <mergeCell ref="AH33:AL34"/>
    <mergeCell ref="AM33:AQ33"/>
    <mergeCell ref="AR33:AV33"/>
    <mergeCell ref="AW33:BA33"/>
    <mergeCell ref="BB33:BH33"/>
    <mergeCell ref="AM34:AQ34"/>
    <mergeCell ref="AR34:AV34"/>
    <mergeCell ref="AW34:BA34"/>
    <mergeCell ref="BB34:BH34"/>
    <mergeCell ref="B33:B34"/>
    <mergeCell ref="C33:H34"/>
    <mergeCell ref="I33:N33"/>
    <mergeCell ref="O33:T33"/>
    <mergeCell ref="U33:AA33"/>
    <mergeCell ref="AB33:AD34"/>
    <mergeCell ref="I34:N34"/>
    <mergeCell ref="O34:T34"/>
    <mergeCell ref="U34:AA34"/>
    <mergeCell ref="B29:C30"/>
    <mergeCell ref="D29:AY30"/>
    <mergeCell ref="AZ29:BB30"/>
    <mergeCell ref="BC29:BJ30"/>
    <mergeCell ref="M32:AJ32"/>
    <mergeCell ref="AK32:AM32"/>
    <mergeCell ref="AN32:AW32"/>
    <mergeCell ref="AX32:AY32"/>
    <mergeCell ref="AZ32:BJ32"/>
    <mergeCell ref="AM28:AN28"/>
    <mergeCell ref="AO28:AS28"/>
    <mergeCell ref="AT28:AX28"/>
    <mergeCell ref="AY28:BC28"/>
    <mergeCell ref="BD28:BH28"/>
    <mergeCell ref="BI28:BJ28"/>
    <mergeCell ref="C28:L28"/>
    <mergeCell ref="M28:R28"/>
    <mergeCell ref="S28:W28"/>
    <mergeCell ref="X28:AB28"/>
    <mergeCell ref="AC28:AG28"/>
    <mergeCell ref="AH28:AL28"/>
    <mergeCell ref="AM27:AN27"/>
    <mergeCell ref="AO27:AS27"/>
    <mergeCell ref="AT27:AX27"/>
    <mergeCell ref="AY27:BC27"/>
    <mergeCell ref="BD27:BH27"/>
    <mergeCell ref="BI27:BJ27"/>
    <mergeCell ref="C27:L27"/>
    <mergeCell ref="M27:R27"/>
    <mergeCell ref="S27:W27"/>
    <mergeCell ref="X27:AB27"/>
    <mergeCell ref="AC27:AG27"/>
    <mergeCell ref="AH27:AL27"/>
    <mergeCell ref="AM26:AN26"/>
    <mergeCell ref="AO26:AS26"/>
    <mergeCell ref="AT26:AX26"/>
    <mergeCell ref="AY26:BC26"/>
    <mergeCell ref="BD26:BH26"/>
    <mergeCell ref="BI26:BJ26"/>
    <mergeCell ref="C26:L26"/>
    <mergeCell ref="M26:R26"/>
    <mergeCell ref="S26:W26"/>
    <mergeCell ref="X26:AB26"/>
    <mergeCell ref="AC26:AG26"/>
    <mergeCell ref="AH26:AL26"/>
    <mergeCell ref="AM25:AN25"/>
    <mergeCell ref="AO25:AS25"/>
    <mergeCell ref="AT25:AX25"/>
    <mergeCell ref="AY25:BC25"/>
    <mergeCell ref="BD25:BH25"/>
    <mergeCell ref="BI25:BJ25"/>
    <mergeCell ref="C25:L25"/>
    <mergeCell ref="M25:R25"/>
    <mergeCell ref="S25:W25"/>
    <mergeCell ref="X25:AB25"/>
    <mergeCell ref="AC25:AG25"/>
    <mergeCell ref="AH25:AL25"/>
    <mergeCell ref="AM24:AN24"/>
    <mergeCell ref="AO24:AS24"/>
    <mergeCell ref="AT24:AX24"/>
    <mergeCell ref="AY24:BC24"/>
    <mergeCell ref="BD24:BH24"/>
    <mergeCell ref="BI24:BJ24"/>
    <mergeCell ref="C24:L24"/>
    <mergeCell ref="M24:R24"/>
    <mergeCell ref="S24:W24"/>
    <mergeCell ref="X24:AB24"/>
    <mergeCell ref="AC24:AG24"/>
    <mergeCell ref="AH24:AL24"/>
    <mergeCell ref="AM23:AN23"/>
    <mergeCell ref="AO23:AS23"/>
    <mergeCell ref="AT23:AX23"/>
    <mergeCell ref="AY23:BC23"/>
    <mergeCell ref="BD23:BH23"/>
    <mergeCell ref="BI23:BJ23"/>
    <mergeCell ref="C23:L23"/>
    <mergeCell ref="M23:R23"/>
    <mergeCell ref="S23:W23"/>
    <mergeCell ref="X23:AB23"/>
    <mergeCell ref="AC23:AG23"/>
    <mergeCell ref="AH23:AL23"/>
    <mergeCell ref="AM22:AN22"/>
    <mergeCell ref="AO22:AS22"/>
    <mergeCell ref="AT22:AX22"/>
    <mergeCell ref="AY22:BC22"/>
    <mergeCell ref="BD22:BH22"/>
    <mergeCell ref="BI22:BJ22"/>
    <mergeCell ref="C22:L22"/>
    <mergeCell ref="M22:R22"/>
    <mergeCell ref="S22:W22"/>
    <mergeCell ref="X22:AB22"/>
    <mergeCell ref="AC22:AG22"/>
    <mergeCell ref="AH22:AL22"/>
    <mergeCell ref="AM21:AN21"/>
    <mergeCell ref="AO21:AS21"/>
    <mergeCell ref="AT21:AX21"/>
    <mergeCell ref="AY21:BC21"/>
    <mergeCell ref="BD21:BH21"/>
    <mergeCell ref="BI21:BJ21"/>
    <mergeCell ref="C21:L21"/>
    <mergeCell ref="M21:R21"/>
    <mergeCell ref="S21:W21"/>
    <mergeCell ref="X21:AB21"/>
    <mergeCell ref="AC21:AG21"/>
    <mergeCell ref="AH21:AL21"/>
    <mergeCell ref="AM20:AN20"/>
    <mergeCell ref="AO20:AS20"/>
    <mergeCell ref="AT20:AX20"/>
    <mergeCell ref="AY20:BC20"/>
    <mergeCell ref="BD20:BH20"/>
    <mergeCell ref="BI20:BJ20"/>
    <mergeCell ref="C20:L20"/>
    <mergeCell ref="M20:R20"/>
    <mergeCell ref="S20:W20"/>
    <mergeCell ref="X20:AB20"/>
    <mergeCell ref="AC20:AG20"/>
    <mergeCell ref="AH20:AL20"/>
    <mergeCell ref="AM19:AN19"/>
    <mergeCell ref="AO19:AS19"/>
    <mergeCell ref="AT19:AX19"/>
    <mergeCell ref="AY19:BC19"/>
    <mergeCell ref="BD19:BH19"/>
    <mergeCell ref="BI19:BJ19"/>
    <mergeCell ref="C19:L19"/>
    <mergeCell ref="M19:R19"/>
    <mergeCell ref="S19:W19"/>
    <mergeCell ref="X19:AB19"/>
    <mergeCell ref="AC19:AG19"/>
    <mergeCell ref="AH19:AL19"/>
    <mergeCell ref="AM18:AN18"/>
    <mergeCell ref="AO18:AS18"/>
    <mergeCell ref="AT18:AX18"/>
    <mergeCell ref="AY18:BC18"/>
    <mergeCell ref="BD18:BH18"/>
    <mergeCell ref="BI18:BJ18"/>
    <mergeCell ref="C18:L18"/>
    <mergeCell ref="M18:R18"/>
    <mergeCell ref="S18:W18"/>
    <mergeCell ref="X18:AB18"/>
    <mergeCell ref="AC18:AG18"/>
    <mergeCell ref="AH18:AL18"/>
    <mergeCell ref="AM17:AN17"/>
    <mergeCell ref="AO17:AS17"/>
    <mergeCell ref="AT17:AX17"/>
    <mergeCell ref="AY17:BC17"/>
    <mergeCell ref="BD17:BH17"/>
    <mergeCell ref="BI17:BJ17"/>
    <mergeCell ref="C17:L17"/>
    <mergeCell ref="M17:R17"/>
    <mergeCell ref="S17:W17"/>
    <mergeCell ref="X17:AB17"/>
    <mergeCell ref="AC17:AG17"/>
    <mergeCell ref="AH17:AL17"/>
    <mergeCell ref="AM16:AN16"/>
    <mergeCell ref="AO16:AS16"/>
    <mergeCell ref="AT16:AX16"/>
    <mergeCell ref="AY16:BC16"/>
    <mergeCell ref="BD16:BH16"/>
    <mergeCell ref="BI16:BJ16"/>
    <mergeCell ref="C16:L16"/>
    <mergeCell ref="M16:R16"/>
    <mergeCell ref="S16:W16"/>
    <mergeCell ref="X16:AB16"/>
    <mergeCell ref="AC16:AG16"/>
    <mergeCell ref="AH16:AL16"/>
    <mergeCell ref="AM15:AN15"/>
    <mergeCell ref="AO15:AS15"/>
    <mergeCell ref="AT15:AX15"/>
    <mergeCell ref="AY15:BC15"/>
    <mergeCell ref="BD15:BH15"/>
    <mergeCell ref="BI15:BJ15"/>
    <mergeCell ref="C15:L15"/>
    <mergeCell ref="M15:R15"/>
    <mergeCell ref="S15:W15"/>
    <mergeCell ref="X15:AB15"/>
    <mergeCell ref="AC15:AG15"/>
    <mergeCell ref="AH15:AL15"/>
    <mergeCell ref="AM14:AN14"/>
    <mergeCell ref="AO14:AS14"/>
    <mergeCell ref="AT14:AX14"/>
    <mergeCell ref="AY14:BC14"/>
    <mergeCell ref="BD14:BH14"/>
    <mergeCell ref="BI14:BJ14"/>
    <mergeCell ref="C14:L14"/>
    <mergeCell ref="M14:R14"/>
    <mergeCell ref="S14:W14"/>
    <mergeCell ref="X14:AB14"/>
    <mergeCell ref="AC14:AG14"/>
    <mergeCell ref="AH14:AL14"/>
    <mergeCell ref="AM13:AN13"/>
    <mergeCell ref="AO13:AS13"/>
    <mergeCell ref="AT13:AX13"/>
    <mergeCell ref="AY13:BC13"/>
    <mergeCell ref="BD13:BH13"/>
    <mergeCell ref="BI13:BJ13"/>
    <mergeCell ref="C13:L13"/>
    <mergeCell ref="M13:R13"/>
    <mergeCell ref="S13:W13"/>
    <mergeCell ref="X13:AB13"/>
    <mergeCell ref="AC13:AG13"/>
    <mergeCell ref="AH13:AL13"/>
    <mergeCell ref="AM12:AN12"/>
    <mergeCell ref="AO12:AS12"/>
    <mergeCell ref="AT12:AX12"/>
    <mergeCell ref="AY12:BC12"/>
    <mergeCell ref="BD12:BH12"/>
    <mergeCell ref="BI12:BJ12"/>
    <mergeCell ref="C12:L12"/>
    <mergeCell ref="M12:R12"/>
    <mergeCell ref="S12:W12"/>
    <mergeCell ref="X12:AB12"/>
    <mergeCell ref="AC12:AG12"/>
    <mergeCell ref="AH12:AL12"/>
    <mergeCell ref="AM11:AN11"/>
    <mergeCell ref="AO11:AS11"/>
    <mergeCell ref="AT11:AX11"/>
    <mergeCell ref="AY11:BC11"/>
    <mergeCell ref="BD11:BH11"/>
    <mergeCell ref="BI11:BJ11"/>
    <mergeCell ref="C11:L11"/>
    <mergeCell ref="M11:R11"/>
    <mergeCell ref="S11:W11"/>
    <mergeCell ref="X11:AB11"/>
    <mergeCell ref="AC11:AG11"/>
    <mergeCell ref="AH11:AL11"/>
    <mergeCell ref="AM10:AN10"/>
    <mergeCell ref="AO10:AS10"/>
    <mergeCell ref="AT10:AX10"/>
    <mergeCell ref="AY10:BC10"/>
    <mergeCell ref="BD10:BH10"/>
    <mergeCell ref="BI10:BJ10"/>
    <mergeCell ref="C10:L10"/>
    <mergeCell ref="M10:R10"/>
    <mergeCell ref="S10:W10"/>
    <mergeCell ref="X10:AB10"/>
    <mergeCell ref="AC10:AG10"/>
    <mergeCell ref="AH10:AL10"/>
    <mergeCell ref="AM9:AN9"/>
    <mergeCell ref="AO9:AS9"/>
    <mergeCell ref="AT9:AX9"/>
    <mergeCell ref="AY9:BC9"/>
    <mergeCell ref="BD9:BH9"/>
    <mergeCell ref="BI9:BJ9"/>
    <mergeCell ref="C9:L9"/>
    <mergeCell ref="M9:R9"/>
    <mergeCell ref="S9:W9"/>
    <mergeCell ref="X9:AB9"/>
    <mergeCell ref="AC9:AG9"/>
    <mergeCell ref="AH9:AL9"/>
    <mergeCell ref="AM8:AN8"/>
    <mergeCell ref="AO8:AS8"/>
    <mergeCell ref="AT8:AX8"/>
    <mergeCell ref="AY8:BC8"/>
    <mergeCell ref="BD8:BH8"/>
    <mergeCell ref="BI8:BJ8"/>
    <mergeCell ref="C8:L8"/>
    <mergeCell ref="M8:R8"/>
    <mergeCell ref="S8:W8"/>
    <mergeCell ref="X8:AB8"/>
    <mergeCell ref="AC8:AG8"/>
    <mergeCell ref="AH8:AL8"/>
    <mergeCell ref="AM7:AN7"/>
    <mergeCell ref="AO7:AS7"/>
    <mergeCell ref="AT7:AX7"/>
    <mergeCell ref="AY7:BC7"/>
    <mergeCell ref="BD7:BH7"/>
    <mergeCell ref="BI7:BJ7"/>
    <mergeCell ref="C7:L7"/>
    <mergeCell ref="M7:R7"/>
    <mergeCell ref="S7:W7"/>
    <mergeCell ref="X7:AB7"/>
    <mergeCell ref="AC7:AG7"/>
    <mergeCell ref="AH7:AL7"/>
    <mergeCell ref="BI4:BJ6"/>
    <mergeCell ref="S6:W6"/>
    <mergeCell ref="X6:AB6"/>
    <mergeCell ref="AC6:AG6"/>
    <mergeCell ref="AH6:AL6"/>
    <mergeCell ref="AO6:AS6"/>
    <mergeCell ref="AT6:AX6"/>
    <mergeCell ref="AY6:BC6"/>
    <mergeCell ref="BD6:BH6"/>
    <mergeCell ref="AH4:AL5"/>
    <mergeCell ref="AM4:AN6"/>
    <mergeCell ref="AO4:AS5"/>
    <mergeCell ref="AT4:AX5"/>
    <mergeCell ref="AY4:BC5"/>
    <mergeCell ref="BD4:BH5"/>
    <mergeCell ref="B4:B6"/>
    <mergeCell ref="C4:L6"/>
    <mergeCell ref="M4:R6"/>
    <mergeCell ref="S4:W5"/>
    <mergeCell ref="X4:AB5"/>
    <mergeCell ref="AC4:AG5"/>
    <mergeCell ref="BB2:BH2"/>
    <mergeCell ref="I3:N3"/>
    <mergeCell ref="AM3:AQ3"/>
    <mergeCell ref="AR3:AV3"/>
    <mergeCell ref="AW3:BA3"/>
    <mergeCell ref="BB3:BH3"/>
    <mergeCell ref="AB2:AD3"/>
    <mergeCell ref="AE2:AG3"/>
    <mergeCell ref="AH2:AL3"/>
    <mergeCell ref="AM2:AQ2"/>
    <mergeCell ref="AR2:AV2"/>
    <mergeCell ref="AW2:BA2"/>
    <mergeCell ref="O3:AA3"/>
    <mergeCell ref="M1:AJ1"/>
    <mergeCell ref="AK1:AM1"/>
    <mergeCell ref="AN1:AW1"/>
    <mergeCell ref="AX1:AY1"/>
    <mergeCell ref="AZ1:BJ1"/>
    <mergeCell ref="B2:B3"/>
    <mergeCell ref="C2:H3"/>
    <mergeCell ref="I2:N2"/>
    <mergeCell ref="O2:T2"/>
    <mergeCell ref="U2:AA2"/>
  </mergeCells>
  <pageMargins left="0.25" right="0.25" top="0.25" bottom="0.25" header="0" footer="0"/>
  <pageSetup paperSize="9"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workbookViewId="0">
      <selection activeCell="C1" sqref="C1:M177"/>
    </sheetView>
  </sheetViews>
  <sheetFormatPr defaultRowHeight="15" x14ac:dyDescent="0.25"/>
  <cols>
    <col min="1" max="1" width="6.7109375" style="7" customWidth="1"/>
    <col min="2" max="2" width="12.7109375" style="27" customWidth="1"/>
    <col min="3" max="3" width="11.7109375" customWidth="1"/>
    <col min="4" max="4" width="5.7109375" style="7" customWidth="1"/>
    <col min="5" max="5" width="14.5703125" customWidth="1"/>
    <col min="6" max="6" width="15.7109375" customWidth="1"/>
    <col min="7" max="7" width="25.7109375" customWidth="1"/>
    <col min="8" max="8" width="10.7109375" style="27" customWidth="1"/>
    <col min="9" max="9" width="8.7109375" customWidth="1"/>
    <col min="10" max="10" width="7.28515625" customWidth="1"/>
    <col min="11" max="11" width="8.140625" customWidth="1"/>
    <col min="12" max="12" width="41.85546875" bestFit="1" customWidth="1"/>
    <col min="13" max="13" width="10.28515625" style="7" customWidth="1"/>
    <col min="14" max="14" width="7.7109375" style="29" customWidth="1"/>
  </cols>
  <sheetData>
    <row r="1" spans="1:14" x14ac:dyDescent="0.25"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ht="14.45" customHeight="1" x14ac:dyDescent="0.25">
      <c r="C2" s="203" t="s">
        <v>58</v>
      </c>
      <c r="D2" s="203"/>
      <c r="E2" s="203"/>
      <c r="G2" s="7"/>
      <c r="I2" s="7"/>
      <c r="J2" s="7"/>
      <c r="K2" s="7"/>
      <c r="L2" s="7"/>
      <c r="N2" s="27"/>
    </row>
    <row r="3" spans="1:14" ht="14.45" customHeight="1" x14ac:dyDescent="0.25">
      <c r="C3" s="203"/>
      <c r="D3" s="203"/>
      <c r="E3" s="203"/>
      <c r="G3" s="7"/>
      <c r="I3" s="7"/>
      <c r="J3" s="7"/>
      <c r="K3" s="7"/>
      <c r="L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 t="s">
        <v>511</v>
      </c>
      <c r="K4" s="7" t="s">
        <v>516</v>
      </c>
      <c r="L4" s="7" t="s">
        <v>515</v>
      </c>
      <c r="M4" s="7" t="s">
        <v>57</v>
      </c>
      <c r="N4" s="27"/>
    </row>
    <row r="5" spans="1:14" hidden="1" x14ac:dyDescent="0.25">
      <c r="A5" s="7" t="s">
        <v>25</v>
      </c>
      <c r="B5" s="88" t="s">
        <v>25</v>
      </c>
      <c r="C5" t="s">
        <v>269</v>
      </c>
      <c r="D5" s="7">
        <v>1</v>
      </c>
      <c r="E5" t="str">
        <f>VLOOKUP($A5,Entries!$B$203:$J$406,2)</f>
        <v/>
      </c>
      <c r="F5" t="str">
        <f>VLOOKUP($A5,Entries!$B$203:$J$406,3)</f>
        <v/>
      </c>
      <c r="G5" t="str">
        <f>VLOOKUP($A5,Entries!$B$203:$F$406,5)</f>
        <v/>
      </c>
      <c r="H5" s="27" t="str">
        <f t="shared" ref="H5:H69" si="0">B5</f>
        <v xml:space="preserve"> </v>
      </c>
      <c r="I5" s="7" t="str">
        <f>IF(H5=" "," ",IF(H5&lt;N5,"CBP",IF(H5=N5,"=CBP"," ")))</f>
        <v xml:space="preserve"> </v>
      </c>
      <c r="J5" s="7"/>
      <c r="K5" s="7"/>
      <c r="L5" s="7"/>
      <c r="M5" s="7" t="str">
        <f>VLOOKUP($A5,Entries!$B$203:$J$406,6)</f>
        <v/>
      </c>
      <c r="N5" s="29">
        <v>13.1</v>
      </c>
    </row>
    <row r="6" spans="1:14" hidden="1" x14ac:dyDescent="0.25">
      <c r="A6" s="7" t="s">
        <v>25</v>
      </c>
      <c r="B6" s="88" t="s">
        <v>25</v>
      </c>
      <c r="D6" s="7">
        <v>2</v>
      </c>
      <c r="E6" t="str">
        <f>VLOOKUP($A6,Entries!$B$203:$J$406,2)</f>
        <v/>
      </c>
      <c r="F6" t="str">
        <f>VLOOKUP($A6,Entries!$B$203:$J$406,3)</f>
        <v/>
      </c>
      <c r="G6" t="str">
        <f>VLOOKUP($A6,Entries!$B$203:$F$406,5)</f>
        <v/>
      </c>
      <c r="H6" s="27" t="str">
        <f t="shared" si="0"/>
        <v xml:space="preserve"> </v>
      </c>
      <c r="I6" s="7"/>
      <c r="J6" s="7"/>
      <c r="K6" s="7"/>
      <c r="L6" s="7"/>
      <c r="M6" s="7" t="str">
        <f>VLOOKUP($A6,Entries!$B$203:$J$406,6)</f>
        <v/>
      </c>
    </row>
    <row r="7" spans="1:14" hidden="1" x14ac:dyDescent="0.25">
      <c r="A7" s="7" t="s">
        <v>25</v>
      </c>
      <c r="B7" s="88" t="s">
        <v>25</v>
      </c>
      <c r="D7" s="7">
        <v>3</v>
      </c>
      <c r="E7" t="str">
        <f>VLOOKUP($A7,Entries!$B$203:$J$406,2)</f>
        <v/>
      </c>
      <c r="F7" t="str">
        <f>VLOOKUP($A7,Entries!$B$203:$J$406,3)</f>
        <v/>
      </c>
      <c r="G7" t="str">
        <f>VLOOKUP($A7,Entries!$B$203:$F$406,5)</f>
        <v/>
      </c>
      <c r="H7" s="27" t="str">
        <f t="shared" si="0"/>
        <v xml:space="preserve"> </v>
      </c>
      <c r="I7" s="7"/>
      <c r="J7" s="7"/>
      <c r="K7" s="7"/>
      <c r="L7" s="7"/>
      <c r="M7" s="7" t="str">
        <f>VLOOKUP($A7,Entries!$B$203:$J$406,6)</f>
        <v/>
      </c>
    </row>
    <row r="8" spans="1:14" hidden="1" x14ac:dyDescent="0.25">
      <c r="A8" s="7" t="s">
        <v>25</v>
      </c>
      <c r="B8" s="88" t="s">
        <v>25</v>
      </c>
      <c r="D8" s="7">
        <v>4</v>
      </c>
      <c r="E8" t="str">
        <f>VLOOKUP($A8,Entries!$B$203:$J$406,2)</f>
        <v/>
      </c>
      <c r="F8" t="str">
        <f>VLOOKUP($A8,Entries!$B$203:$J$406,3)</f>
        <v/>
      </c>
      <c r="G8" t="str">
        <f>VLOOKUP($A8,Entries!$B$203:$F$406,5)</f>
        <v/>
      </c>
      <c r="H8" s="27" t="str">
        <f t="shared" si="0"/>
        <v xml:space="preserve"> </v>
      </c>
      <c r="I8" s="7"/>
      <c r="J8" s="7"/>
      <c r="K8" s="7"/>
      <c r="L8" s="7"/>
      <c r="M8" s="7" t="str">
        <f>VLOOKUP($A8,Entries!$B$203:$J$406,6)</f>
        <v/>
      </c>
    </row>
    <row r="9" spans="1:14" hidden="1" x14ac:dyDescent="0.25">
      <c r="A9" s="7" t="s">
        <v>25</v>
      </c>
      <c r="B9" s="88" t="s">
        <v>25</v>
      </c>
      <c r="D9" s="7">
        <v>5</v>
      </c>
      <c r="E9" t="str">
        <f>VLOOKUP($A9,Entries!$B$203:$J$406,2)</f>
        <v/>
      </c>
      <c r="F9" t="str">
        <f>VLOOKUP($A9,Entries!$B$203:$J$406,3)</f>
        <v/>
      </c>
      <c r="G9" t="str">
        <f>VLOOKUP($A9,Entries!$B$203:$F$406,5)</f>
        <v/>
      </c>
      <c r="H9" s="27" t="str">
        <f t="shared" si="0"/>
        <v xml:space="preserve"> </v>
      </c>
      <c r="I9" s="7"/>
      <c r="J9" s="7"/>
      <c r="K9" s="7"/>
      <c r="L9" s="7"/>
      <c r="M9" s="7" t="str">
        <f>VLOOKUP($A9,Entries!$B$203:$J$406,6)</f>
        <v/>
      </c>
    </row>
    <row r="10" spans="1:14" hidden="1" x14ac:dyDescent="0.25">
      <c r="A10" s="7" t="s">
        <v>25</v>
      </c>
      <c r="B10" s="88" t="s">
        <v>25</v>
      </c>
      <c r="D10" s="7">
        <v>6</v>
      </c>
      <c r="E10" t="str">
        <f>VLOOKUP($A10,Entries!$B$203:$J$406,2)</f>
        <v/>
      </c>
      <c r="F10" t="str">
        <f>VLOOKUP($A10,Entries!$B$203:$J$406,3)</f>
        <v/>
      </c>
      <c r="G10" t="str">
        <f>VLOOKUP($A10,Entries!$B$203:$F$406,5)</f>
        <v/>
      </c>
      <c r="H10" s="27" t="str">
        <f t="shared" si="0"/>
        <v xml:space="preserve"> </v>
      </c>
      <c r="I10" s="7"/>
      <c r="J10" s="7"/>
      <c r="K10" s="7"/>
      <c r="L10" s="7"/>
      <c r="M10" s="7" t="str">
        <f>VLOOKUP($A10,Entries!$B$203:$J$406,6)</f>
        <v/>
      </c>
    </row>
    <row r="11" spans="1:14" hidden="1" x14ac:dyDescent="0.25">
      <c r="A11" s="7" t="s">
        <v>25</v>
      </c>
      <c r="B11" s="88" t="s">
        <v>25</v>
      </c>
      <c r="D11" s="7">
        <v>7</v>
      </c>
      <c r="E11" t="str">
        <f>VLOOKUP($A11,Entries!$B$203:$J$406,2)</f>
        <v/>
      </c>
      <c r="F11" t="str">
        <f>VLOOKUP($A11,Entries!$B$203:$J$406,3)</f>
        <v/>
      </c>
      <c r="G11" t="str">
        <f>VLOOKUP($A11,Entries!$B$203:$F$406,5)</f>
        <v/>
      </c>
      <c r="H11" s="27" t="str">
        <f t="shared" si="0"/>
        <v xml:space="preserve"> </v>
      </c>
      <c r="I11" s="7"/>
      <c r="J11" s="7"/>
      <c r="K11" s="7"/>
      <c r="L11" s="7"/>
      <c r="M11" s="7" t="str">
        <f>VLOOKUP($A11,Entries!$B$203:$J$406,6)</f>
        <v/>
      </c>
    </row>
    <row r="12" spans="1:14" hidden="1" x14ac:dyDescent="0.25">
      <c r="A12" s="7" t="s">
        <v>25</v>
      </c>
      <c r="B12" s="88" t="s">
        <v>25</v>
      </c>
      <c r="D12" s="7">
        <v>8</v>
      </c>
      <c r="E12" t="str">
        <f>VLOOKUP($A12,Entries!$B$203:$J$406,2)</f>
        <v/>
      </c>
      <c r="F12" t="str">
        <f>VLOOKUP($A12,Entries!$B$203:$J$406,3)</f>
        <v/>
      </c>
      <c r="G12" t="str">
        <f>VLOOKUP($A12,Entries!$B$203:$F$406,5)</f>
        <v/>
      </c>
      <c r="H12" s="27" t="str">
        <f t="shared" si="0"/>
        <v xml:space="preserve"> </v>
      </c>
      <c r="I12" s="7"/>
      <c r="J12" s="7"/>
      <c r="K12" s="7"/>
      <c r="L12" s="7"/>
      <c r="M12" s="7" t="str">
        <f>VLOOKUP($A12,Entries!$B$203:$J$406,6)</f>
        <v/>
      </c>
    </row>
    <row r="13" spans="1:14" hidden="1" x14ac:dyDescent="0.25">
      <c r="A13" s="7" t="s">
        <v>25</v>
      </c>
      <c r="B13" s="88" t="s">
        <v>25</v>
      </c>
      <c r="C13" t="s">
        <v>270</v>
      </c>
      <c r="D13" s="7">
        <v>1</v>
      </c>
      <c r="E13" t="str">
        <f>VLOOKUP($A13,Entries!$B$203:$J$406,2)</f>
        <v/>
      </c>
      <c r="F13" t="str">
        <f>VLOOKUP($A13,Entries!$B$203:$J$406,3)</f>
        <v/>
      </c>
      <c r="G13" t="str">
        <f>VLOOKUP($A13,Entries!$B$203:$F$406,5)</f>
        <v/>
      </c>
      <c r="H13" s="27" t="str">
        <f t="shared" si="0"/>
        <v xml:space="preserve"> </v>
      </c>
      <c r="I13" s="7" t="str">
        <f>IF(H13=" "," ",IF(H13&lt;N13,"CBP",IF(H13=N13,"=CBP"," ")))</f>
        <v xml:space="preserve"> </v>
      </c>
      <c r="J13" s="7"/>
      <c r="K13" s="7"/>
      <c r="L13" s="7"/>
      <c r="M13" s="7" t="str">
        <f>VLOOKUP($A13,Entries!$B$203:$J$406,6)</f>
        <v/>
      </c>
      <c r="N13" s="29">
        <f>IF(H5&lt;N5,H5,N5)</f>
        <v>13.1</v>
      </c>
    </row>
    <row r="14" spans="1:14" hidden="1" x14ac:dyDescent="0.25">
      <c r="A14" s="7" t="s">
        <v>25</v>
      </c>
      <c r="B14" s="88" t="s">
        <v>25</v>
      </c>
      <c r="D14" s="7">
        <v>2</v>
      </c>
      <c r="E14" t="str">
        <f>VLOOKUP($A14,Entries!$B$203:$J$406,2)</f>
        <v/>
      </c>
      <c r="F14" t="str">
        <f>VLOOKUP($A14,Entries!$B$203:$J$406,3)</f>
        <v/>
      </c>
      <c r="G14" t="str">
        <f>VLOOKUP($A14,Entries!$B$203:$F$406,5)</f>
        <v/>
      </c>
      <c r="H14" s="27" t="str">
        <f t="shared" si="0"/>
        <v xml:space="preserve"> </v>
      </c>
      <c r="I14" s="7"/>
      <c r="J14" s="7"/>
      <c r="K14" s="7"/>
      <c r="L14" s="7"/>
      <c r="M14" s="7" t="str">
        <f>VLOOKUP($A14,Entries!$B$203:$J$406,6)</f>
        <v/>
      </c>
    </row>
    <row r="15" spans="1:14" hidden="1" x14ac:dyDescent="0.25">
      <c r="A15" s="7" t="s">
        <v>25</v>
      </c>
      <c r="B15" s="88" t="s">
        <v>25</v>
      </c>
      <c r="D15" s="7">
        <v>3</v>
      </c>
      <c r="E15" t="str">
        <f>VLOOKUP($A15,Entries!$B$203:$J$406,2)</f>
        <v/>
      </c>
      <c r="F15" t="str">
        <f>VLOOKUP($A15,Entries!$B$203:$J$406,3)</f>
        <v/>
      </c>
      <c r="G15" t="str">
        <f>VLOOKUP($A15,Entries!$B$203:$F$406,5)</f>
        <v/>
      </c>
      <c r="H15" s="27" t="str">
        <f t="shared" si="0"/>
        <v xml:space="preserve"> </v>
      </c>
      <c r="I15" s="7"/>
      <c r="J15" s="7"/>
      <c r="K15" s="7"/>
      <c r="L15" s="7"/>
      <c r="M15" s="7" t="str">
        <f>VLOOKUP($A15,Entries!$B$203:$J$406,6)</f>
        <v/>
      </c>
    </row>
    <row r="16" spans="1:14" hidden="1" x14ac:dyDescent="0.25">
      <c r="A16" s="7" t="s">
        <v>25</v>
      </c>
      <c r="B16" s="88" t="s">
        <v>25</v>
      </c>
      <c r="D16" s="7">
        <v>4</v>
      </c>
      <c r="E16" t="str">
        <f>VLOOKUP($A16,Entries!$B$203:$J$406,2)</f>
        <v/>
      </c>
      <c r="F16" t="str">
        <f>VLOOKUP($A16,Entries!$B$203:$J$406,3)</f>
        <v/>
      </c>
      <c r="G16" t="str">
        <f>VLOOKUP($A16,Entries!$B$203:$F$406,5)</f>
        <v/>
      </c>
      <c r="H16" s="27" t="str">
        <f t="shared" si="0"/>
        <v xml:space="preserve"> </v>
      </c>
      <c r="I16" s="7"/>
      <c r="J16" s="7"/>
      <c r="K16" s="7"/>
      <c r="L16" s="7"/>
      <c r="M16" s="7" t="str">
        <f>VLOOKUP($A16,Entries!$B$203:$J$406,6)</f>
        <v/>
      </c>
    </row>
    <row r="17" spans="1:14" hidden="1" x14ac:dyDescent="0.25">
      <c r="A17" s="7" t="s">
        <v>25</v>
      </c>
      <c r="B17" s="88" t="s">
        <v>25</v>
      </c>
      <c r="D17" s="7">
        <v>5</v>
      </c>
      <c r="E17" t="str">
        <f>VLOOKUP($A17,Entries!$B$203:$J$406,2)</f>
        <v/>
      </c>
      <c r="F17" t="str">
        <f>VLOOKUP($A17,Entries!$B$203:$J$406,3)</f>
        <v/>
      </c>
      <c r="G17" t="str">
        <f>VLOOKUP($A17,Entries!$B$203:$F$406,5)</f>
        <v/>
      </c>
      <c r="H17" s="27" t="str">
        <f t="shared" si="0"/>
        <v xml:space="preserve"> </v>
      </c>
      <c r="I17" s="7"/>
      <c r="J17" s="7"/>
      <c r="K17" s="7"/>
      <c r="L17" s="7"/>
      <c r="M17" s="7" t="str">
        <f>VLOOKUP($A17,Entries!$B$203:$J$406,6)</f>
        <v/>
      </c>
    </row>
    <row r="18" spans="1:14" hidden="1" x14ac:dyDescent="0.25">
      <c r="A18" s="7" t="s">
        <v>25</v>
      </c>
      <c r="B18" s="88" t="s">
        <v>25</v>
      </c>
      <c r="D18" s="7">
        <v>6</v>
      </c>
      <c r="E18" t="str">
        <f>VLOOKUP($A18,Entries!$B$203:$J$406,2)</f>
        <v/>
      </c>
      <c r="F18" t="str">
        <f>VLOOKUP($A18,Entries!$B$203:$J$406,3)</f>
        <v/>
      </c>
      <c r="G18" t="str">
        <f>VLOOKUP($A18,Entries!$B$203:$F$406,5)</f>
        <v/>
      </c>
      <c r="H18" s="27" t="str">
        <f t="shared" si="0"/>
        <v xml:space="preserve"> </v>
      </c>
      <c r="I18" s="7"/>
      <c r="J18" s="7"/>
      <c r="K18" s="7"/>
      <c r="L18" s="7"/>
      <c r="M18" s="7" t="str">
        <f>VLOOKUP($A18,Entries!$B$203:$J$406,6)</f>
        <v/>
      </c>
    </row>
    <row r="19" spans="1:14" hidden="1" x14ac:dyDescent="0.25">
      <c r="A19" s="7" t="s">
        <v>25</v>
      </c>
      <c r="B19" s="88" t="s">
        <v>25</v>
      </c>
      <c r="D19" s="7">
        <v>7</v>
      </c>
      <c r="E19" t="str">
        <f>VLOOKUP($A19,Entries!$B$203:$J$406,2)</f>
        <v/>
      </c>
      <c r="F19" t="str">
        <f>VLOOKUP($A19,Entries!$B$203:$J$406,3)</f>
        <v/>
      </c>
      <c r="G19" t="str">
        <f>VLOOKUP($A19,Entries!$B$203:$F$406,5)</f>
        <v/>
      </c>
      <c r="H19" s="27" t="str">
        <f t="shared" si="0"/>
        <v xml:space="preserve"> </v>
      </c>
      <c r="I19" s="7"/>
      <c r="J19" s="7"/>
      <c r="K19" s="7"/>
      <c r="L19" s="7"/>
      <c r="M19" s="7" t="str">
        <f>VLOOKUP($A19,Entries!$B$203:$J$406,6)</f>
        <v/>
      </c>
    </row>
    <row r="20" spans="1:14" hidden="1" x14ac:dyDescent="0.25">
      <c r="A20" s="7" t="s">
        <v>25</v>
      </c>
      <c r="B20" s="88" t="s">
        <v>25</v>
      </c>
      <c r="D20" s="7">
        <v>8</v>
      </c>
      <c r="E20" t="str">
        <f>VLOOKUP($A20,Entries!$B$203:$J$406,2)</f>
        <v/>
      </c>
      <c r="F20" t="str">
        <f>VLOOKUP($A20,Entries!$B$203:$J$406,3)</f>
        <v/>
      </c>
      <c r="G20" t="str">
        <f>VLOOKUP($A20,Entries!$B$203:$F$406,5)</f>
        <v/>
      </c>
      <c r="H20" s="27" t="str">
        <f t="shared" si="0"/>
        <v xml:space="preserve"> </v>
      </c>
      <c r="I20" s="7"/>
      <c r="J20" s="7"/>
      <c r="K20" s="7"/>
      <c r="L20" s="7"/>
      <c r="M20" s="7" t="str">
        <f>VLOOKUP($A20,Entries!$B$203:$J$406,6)</f>
        <v/>
      </c>
    </row>
    <row r="21" spans="1:14" x14ac:dyDescent="0.25">
      <c r="A21" s="7">
        <v>14</v>
      </c>
      <c r="B21" s="88">
        <v>13.3</v>
      </c>
      <c r="C21" t="s">
        <v>59</v>
      </c>
      <c r="D21" s="7">
        <v>1</v>
      </c>
      <c r="E21" t="str">
        <f>VLOOKUP($A21,Entries!$B$203:$J$406,2)</f>
        <v>Daisy</v>
      </c>
      <c r="F21" t="str">
        <f>VLOOKUP($A21,Entries!$B$203:$J$406,3)</f>
        <v>Mullett</v>
      </c>
      <c r="G21" t="str">
        <f>VLOOKUP($A21,Entries!$B$203:$F$406,5)</f>
        <v>Ipswich Harriers</v>
      </c>
      <c r="H21" s="27">
        <f t="shared" si="0"/>
        <v>13.3</v>
      </c>
      <c r="I21" s="7" t="str">
        <f>IF(H21=" "," ",IF(H21&lt;N21,"CBP",IF(H21=N21,"=CBP"," ")))</f>
        <v xml:space="preserve"> </v>
      </c>
      <c r="J21" s="7" t="str">
        <f>VLOOKUP($A21,Entries!$B$203:$G$406,6)</f>
        <v>c</v>
      </c>
      <c r="K21" s="7" t="str">
        <f>VLOOKUP($A21,Entries!$B$203:$FH406,7)</f>
        <v/>
      </c>
      <c r="L21" s="7" t="str">
        <f>VLOOKUP($A21,Entries!$B$203:$I$406,8)</f>
        <v/>
      </c>
      <c r="M21" s="7">
        <f>VLOOKUP($A21,Entries!$B$203:$J$406,9)</f>
        <v>4063970</v>
      </c>
      <c r="N21" s="29">
        <f>IF(H13&lt;N13,H13,N13)</f>
        <v>13.1</v>
      </c>
    </row>
    <row r="22" spans="1:14" x14ac:dyDescent="0.25">
      <c r="A22" s="7">
        <v>15</v>
      </c>
      <c r="B22" s="88">
        <v>14</v>
      </c>
      <c r="D22" s="7">
        <v>2</v>
      </c>
      <c r="E22" t="str">
        <f>VLOOKUP($A22,Entries!$B$203:$J$406,2)</f>
        <v>Isobel</v>
      </c>
      <c r="F22" t="str">
        <f>VLOOKUP($A22,Entries!$B$203:$J$406,3)</f>
        <v>Mahony</v>
      </c>
      <c r="G22" t="str">
        <f>VLOOKUP($A22,Entries!$B$203:$F$406,5)</f>
        <v>West Suffolk AC</v>
      </c>
      <c r="H22" s="27">
        <f t="shared" si="0"/>
        <v>14</v>
      </c>
      <c r="J22" s="7" t="str">
        <f>VLOOKUP($A22,Entries!$B$203:$G$406,6)</f>
        <v>c</v>
      </c>
      <c r="K22" s="7" t="str">
        <f>VLOOKUP($A22,Entries!$B$203:$FH407,7)</f>
        <v>s</v>
      </c>
      <c r="L22" s="7" t="str">
        <f>VLOOKUP($A22,Entries!$B$203:$I$406,8)</f>
        <v>Finborough School</v>
      </c>
      <c r="M22" s="7">
        <f>VLOOKUP($A22,Entries!$B$203:$J$406,9)</f>
        <v>4116456</v>
      </c>
    </row>
    <row r="23" spans="1:14" x14ac:dyDescent="0.25">
      <c r="A23" s="7">
        <v>10</v>
      </c>
      <c r="B23" s="88">
        <v>14.8</v>
      </c>
      <c r="D23" s="7">
        <v>3</v>
      </c>
      <c r="E23" t="str">
        <f>VLOOKUP($A23,Entries!$B$203:$J$406,2)</f>
        <v>Freya</v>
      </c>
      <c r="F23" t="str">
        <f>VLOOKUP($A23,Entries!$B$203:$J$406,3)</f>
        <v>Stocking</v>
      </c>
      <c r="G23" t="str">
        <f>VLOOKUP($A23,Entries!$B$203:$F$406,5)</f>
        <v>Waveney Valley AC</v>
      </c>
      <c r="H23" s="27">
        <f t="shared" si="0"/>
        <v>14.8</v>
      </c>
      <c r="J23" s="7" t="str">
        <f>VLOOKUP($A23,Entries!$B$203:$G$406,6)</f>
        <v>c</v>
      </c>
      <c r="K23" s="7" t="str">
        <f>VLOOKUP($A23,Entries!$B$203:$FH408,7)</f>
        <v/>
      </c>
      <c r="L23" s="7" t="str">
        <f>VLOOKUP($A23,Entries!$B$203:$I$406,8)</f>
        <v/>
      </c>
      <c r="M23" s="7">
        <f>VLOOKUP($A23,Entries!$B$203:$J$406,9)</f>
        <v>4035533</v>
      </c>
    </row>
    <row r="24" spans="1:14" x14ac:dyDescent="0.25">
      <c r="A24" s="7">
        <v>20</v>
      </c>
      <c r="B24" s="88">
        <v>15</v>
      </c>
      <c r="D24" s="7">
        <v>4</v>
      </c>
      <c r="E24" t="str">
        <f>VLOOKUP($A24,Entries!$B$203:$J$406,2)</f>
        <v>Isobel</v>
      </c>
      <c r="F24" t="str">
        <f>VLOOKUP($A24,Entries!$B$203:$J$406,3)</f>
        <v>Grosett</v>
      </c>
      <c r="G24" t="str">
        <f>VLOOKUP($A24,Entries!$B$203:$F$406,5)</f>
        <v>Ipswich Jaffa RC</v>
      </c>
      <c r="H24" s="27">
        <f t="shared" si="0"/>
        <v>15</v>
      </c>
      <c r="J24" s="7" t="str">
        <f>VLOOKUP($A24,Entries!$B$203:$G$406,6)</f>
        <v>c</v>
      </c>
      <c r="K24" s="7" t="str">
        <f>VLOOKUP($A24,Entries!$B$203:$FH409,7)</f>
        <v/>
      </c>
      <c r="L24" s="7" t="str">
        <f>VLOOKUP($A24,Entries!$B$203:$I$406,8)</f>
        <v/>
      </c>
      <c r="M24" s="7">
        <f>VLOOKUP($A24,Entries!$B$203:$J$406,9)</f>
        <v>4010949</v>
      </c>
    </row>
    <row r="25" spans="1:14" x14ac:dyDescent="0.25">
      <c r="A25" s="7">
        <v>27</v>
      </c>
      <c r="B25" s="88">
        <v>15.2</v>
      </c>
      <c r="D25" s="7">
        <v>5</v>
      </c>
      <c r="E25" t="str">
        <f>VLOOKUP($A25,Entries!$B$203:$J$406,2)</f>
        <v>Lucy</v>
      </c>
      <c r="F25" t="str">
        <f>VLOOKUP($A25,Entries!$B$203:$J$406,3)</f>
        <v>Mansell</v>
      </c>
      <c r="G25" t="str">
        <f>VLOOKUP($A25,Entries!$B$203:$F$406,5)</f>
        <v>Waveney Valley AC</v>
      </c>
      <c r="H25" s="27">
        <f t="shared" si="0"/>
        <v>15.2</v>
      </c>
      <c r="J25" s="7" t="str">
        <f>VLOOKUP($A25,Entries!$B$203:$G$406,6)</f>
        <v>c</v>
      </c>
      <c r="K25" s="7" t="str">
        <f>VLOOKUP($A25,Entries!$B$203:$FH410,7)</f>
        <v/>
      </c>
      <c r="L25" s="7" t="str">
        <f>VLOOKUP($A25,Entries!$B$203:$I$406,8)</f>
        <v/>
      </c>
      <c r="M25" s="7">
        <f>VLOOKUP($A25,Entries!$B$203:$J$406,9)</f>
        <v>4068707</v>
      </c>
    </row>
    <row r="26" spans="1:14" x14ac:dyDescent="0.25">
      <c r="A26" s="7">
        <v>12</v>
      </c>
      <c r="B26" s="88">
        <v>15.3</v>
      </c>
      <c r="D26" s="7">
        <v>6</v>
      </c>
      <c r="E26" t="str">
        <f>VLOOKUP($A26,Entries!$B$203:$J$406,2)</f>
        <v>Imogen</v>
      </c>
      <c r="F26" t="str">
        <f>VLOOKUP($A26,Entries!$B$203:$J$406,3)</f>
        <v>Bucys</v>
      </c>
      <c r="G26" t="str">
        <f>VLOOKUP($A26,Entries!$B$203:$F$406,5)</f>
        <v>Ipswich Jaffa RC</v>
      </c>
      <c r="H26" s="27">
        <f t="shared" si="0"/>
        <v>15.3</v>
      </c>
      <c r="J26" s="7" t="str">
        <f>VLOOKUP($A26,Entries!$B$203:$G$406,6)</f>
        <v>c</v>
      </c>
      <c r="K26" s="7" t="str">
        <f>VLOOKUP($A26,Entries!$B$203:$FH411,7)</f>
        <v/>
      </c>
      <c r="L26" s="7" t="str">
        <f>VLOOKUP($A26,Entries!$B$203:$I$406,8)</f>
        <v/>
      </c>
      <c r="M26" s="7">
        <f>VLOOKUP($A26,Entries!$B$203:$J$406,9)</f>
        <v>4034899</v>
      </c>
    </row>
    <row r="27" spans="1:14" x14ac:dyDescent="0.25">
      <c r="A27" s="7">
        <v>13</v>
      </c>
      <c r="B27" s="88">
        <v>16.2</v>
      </c>
      <c r="D27" s="7">
        <v>7</v>
      </c>
      <c r="E27" t="str">
        <f>VLOOKUP($A27,Entries!$B$203:$J$406,2)</f>
        <v>Nell</v>
      </c>
      <c r="F27" t="str">
        <f>VLOOKUP($A27,Entries!$B$203:$J$406,3)</f>
        <v>Thomas</v>
      </c>
      <c r="G27" t="str">
        <f>VLOOKUP($A27,Entries!$B$203:$F$406,5)</f>
        <v>Saint Edmund Pacers</v>
      </c>
      <c r="H27" s="27">
        <f t="shared" si="0"/>
        <v>16.2</v>
      </c>
      <c r="J27" s="7" t="str">
        <f>VLOOKUP($A27,Entries!$B$203:$G$406,6)</f>
        <v>c</v>
      </c>
      <c r="K27" s="7" t="str">
        <f>VLOOKUP($A27,Entries!$B$203:$FH412,7)</f>
        <v/>
      </c>
      <c r="L27" s="7" t="str">
        <f>VLOOKUP($A27,Entries!$B$203:$I$406,8)</f>
        <v/>
      </c>
      <c r="M27" s="7">
        <f>VLOOKUP($A27,Entries!$B$203:$J$406,9)</f>
        <v>4096007</v>
      </c>
    </row>
    <row r="28" spans="1:14" x14ac:dyDescent="0.25">
      <c r="A28" s="7" t="s">
        <v>25</v>
      </c>
      <c r="B28" s="88" t="s">
        <v>25</v>
      </c>
      <c r="D28" s="7">
        <v>8</v>
      </c>
      <c r="E28" t="str">
        <f>VLOOKUP($A28,Entries!$B$203:$J$406,2)</f>
        <v/>
      </c>
      <c r="F28" t="str">
        <f>VLOOKUP($A28,Entries!$B$203:$J$406,3)</f>
        <v/>
      </c>
      <c r="G28" t="str">
        <f>VLOOKUP($A28,Entries!$B$203:$F$406,5)</f>
        <v/>
      </c>
      <c r="H28" s="27" t="str">
        <f t="shared" si="0"/>
        <v xml:space="preserve"> </v>
      </c>
      <c r="J28" s="7" t="str">
        <f>VLOOKUP($A28,Entries!$B$203:$G$406,6)</f>
        <v/>
      </c>
      <c r="K28" s="7" t="str">
        <f>VLOOKUP($A28,Entries!$B$203:$FH413,7)</f>
        <v/>
      </c>
      <c r="L28" s="7" t="str">
        <f>VLOOKUP($A28,Entries!$B$203:$I$406,8)</f>
        <v/>
      </c>
      <c r="M28" s="7" t="str">
        <f>VLOOKUP($A28,Entries!$B$203:$J$406,9)</f>
        <v/>
      </c>
    </row>
    <row r="29" spans="1:14" hidden="1" x14ac:dyDescent="0.25">
      <c r="A29" s="7" t="s">
        <v>25</v>
      </c>
      <c r="B29" s="88" t="s">
        <v>25</v>
      </c>
      <c r="C29" t="s">
        <v>271</v>
      </c>
      <c r="D29" s="7">
        <v>1</v>
      </c>
      <c r="E29" t="str">
        <f>VLOOKUP($A29,Entries!$B$203:$J$406,2)</f>
        <v/>
      </c>
      <c r="F29" t="str">
        <f>VLOOKUP($A29,Entries!$B$203:$J$406,3)</f>
        <v/>
      </c>
      <c r="G29" t="str">
        <f>VLOOKUP($A29,Entries!$B$203:$F$406,5)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 t="str">
        <f>VLOOKUP($A29,Entries!$B$203:$G$406,6)</f>
        <v/>
      </c>
      <c r="K29" s="7" t="str">
        <f>VLOOKUP($A29,Entries!$B$203:$FH414,7)</f>
        <v/>
      </c>
      <c r="L29" s="7" t="str">
        <f>VLOOKUP($A29,Entries!$B$203:$I$406,8)</f>
        <v/>
      </c>
      <c r="M29" s="7" t="str">
        <f>VLOOKUP($A29,Entries!$B$203:$J$406,9)</f>
        <v/>
      </c>
      <c r="N29" s="29">
        <v>27.7</v>
      </c>
    </row>
    <row r="30" spans="1:14" hidden="1" x14ac:dyDescent="0.25">
      <c r="A30" s="7" t="s">
        <v>25</v>
      </c>
      <c r="B30" s="88" t="s">
        <v>25</v>
      </c>
      <c r="D30" s="7">
        <v>2</v>
      </c>
      <c r="E30" t="str">
        <f>VLOOKUP($A30,Entries!$B$203:$J$406,2)</f>
        <v/>
      </c>
      <c r="F30" t="str">
        <f>VLOOKUP($A30,Entries!$B$203:$J$406,3)</f>
        <v/>
      </c>
      <c r="G30" t="str">
        <f>VLOOKUP($A30,Entries!$B$203:$F$406,5)</f>
        <v/>
      </c>
      <c r="H30" s="27" t="str">
        <f t="shared" si="0"/>
        <v xml:space="preserve"> </v>
      </c>
      <c r="I30" s="7"/>
      <c r="J30" s="7" t="str">
        <f>VLOOKUP($A30,Entries!$B$203:$G$406,6)</f>
        <v/>
      </c>
      <c r="K30" s="7" t="str">
        <f>VLOOKUP($A30,Entries!$B$203:$FH415,7)</f>
        <v/>
      </c>
      <c r="L30" s="7" t="str">
        <f>VLOOKUP($A30,Entries!$B$203:$I$406,8)</f>
        <v/>
      </c>
      <c r="M30" s="7" t="str">
        <f>VLOOKUP($A30,Entries!$B$203:$J$406,9)</f>
        <v/>
      </c>
    </row>
    <row r="31" spans="1:14" hidden="1" x14ac:dyDescent="0.25">
      <c r="A31" s="7" t="s">
        <v>25</v>
      </c>
      <c r="B31" s="88" t="s">
        <v>25</v>
      </c>
      <c r="D31" s="7">
        <v>3</v>
      </c>
      <c r="E31" t="str">
        <f>VLOOKUP($A31,Entries!$B$203:$J$406,2)</f>
        <v/>
      </c>
      <c r="F31" t="str">
        <f>VLOOKUP($A31,Entries!$B$203:$J$406,3)</f>
        <v/>
      </c>
      <c r="G31" t="str">
        <f>VLOOKUP($A31,Entries!$B$203:$F$406,5)</f>
        <v/>
      </c>
      <c r="H31" s="27" t="str">
        <f t="shared" si="0"/>
        <v xml:space="preserve"> </v>
      </c>
      <c r="I31" s="7"/>
      <c r="J31" s="7" t="str">
        <f>VLOOKUP($A31,Entries!$B$203:$G$406,6)</f>
        <v/>
      </c>
      <c r="K31" s="7" t="str">
        <f>VLOOKUP($A31,Entries!$B$203:$FH416,7)</f>
        <v/>
      </c>
      <c r="L31" s="7" t="str">
        <f>VLOOKUP($A31,Entries!$B$203:$I$406,8)</f>
        <v/>
      </c>
      <c r="M31" s="7" t="str">
        <f>VLOOKUP($A31,Entries!$B$203:$J$406,9)</f>
        <v/>
      </c>
    </row>
    <row r="32" spans="1:14" hidden="1" x14ac:dyDescent="0.25">
      <c r="A32" s="7" t="s">
        <v>25</v>
      </c>
      <c r="B32" s="88" t="s">
        <v>25</v>
      </c>
      <c r="D32" s="7">
        <v>4</v>
      </c>
      <c r="E32" t="str">
        <f>VLOOKUP($A32,Entries!$B$203:$J$406,2)</f>
        <v/>
      </c>
      <c r="F32" t="str">
        <f>VLOOKUP($A32,Entries!$B$203:$J$406,3)</f>
        <v/>
      </c>
      <c r="G32" t="str">
        <f>VLOOKUP($A32,Entries!$B$203:$F$406,5)</f>
        <v/>
      </c>
      <c r="H32" s="27" t="str">
        <f t="shared" si="0"/>
        <v xml:space="preserve"> </v>
      </c>
      <c r="I32" s="7"/>
      <c r="J32" s="7" t="str">
        <f>VLOOKUP($A32,Entries!$B$203:$G$406,6)</f>
        <v/>
      </c>
      <c r="K32" s="7" t="str">
        <f>VLOOKUP($A32,Entries!$B$203:$FH417,7)</f>
        <v/>
      </c>
      <c r="L32" s="7" t="str">
        <f>VLOOKUP($A32,Entries!$B$203:$I$406,8)</f>
        <v/>
      </c>
      <c r="M32" s="7" t="str">
        <f>VLOOKUP($A32,Entries!$B$203:$J$406,9)</f>
        <v/>
      </c>
    </row>
    <row r="33" spans="1:14" hidden="1" x14ac:dyDescent="0.25">
      <c r="A33" s="7" t="s">
        <v>25</v>
      </c>
      <c r="B33" s="88" t="s">
        <v>25</v>
      </c>
      <c r="D33" s="7">
        <v>5</v>
      </c>
      <c r="E33" t="str">
        <f>VLOOKUP($A33,Entries!$B$203:$J$406,2)</f>
        <v/>
      </c>
      <c r="F33" t="str">
        <f>VLOOKUP($A33,Entries!$B$203:$J$406,3)</f>
        <v/>
      </c>
      <c r="G33" t="str">
        <f>VLOOKUP($A33,Entries!$B$203:$F$406,5)</f>
        <v/>
      </c>
      <c r="H33" s="27" t="str">
        <f t="shared" si="0"/>
        <v xml:space="preserve"> </v>
      </c>
      <c r="I33" s="7"/>
      <c r="J33" s="7" t="str">
        <f>VLOOKUP($A33,Entries!$B$203:$G$406,6)</f>
        <v/>
      </c>
      <c r="K33" s="7" t="str">
        <f>VLOOKUP($A33,Entries!$B$203:$FH418,7)</f>
        <v/>
      </c>
      <c r="L33" s="7" t="str">
        <f>VLOOKUP($A33,Entries!$B$203:$I$406,8)</f>
        <v/>
      </c>
      <c r="M33" s="7" t="str">
        <f>VLOOKUP($A33,Entries!$B$203:$J$406,9)</f>
        <v/>
      </c>
    </row>
    <row r="34" spans="1:14" hidden="1" x14ac:dyDescent="0.25">
      <c r="A34" s="7" t="s">
        <v>25</v>
      </c>
      <c r="B34" s="88" t="s">
        <v>25</v>
      </c>
      <c r="D34" s="7">
        <v>6</v>
      </c>
      <c r="E34" t="str">
        <f>VLOOKUP($A34,Entries!$B$203:$J$406,2)</f>
        <v/>
      </c>
      <c r="F34" t="str">
        <f>VLOOKUP($A34,Entries!$B$203:$J$406,3)</f>
        <v/>
      </c>
      <c r="G34" t="str">
        <f>VLOOKUP($A34,Entries!$B$203:$F$406,5)</f>
        <v/>
      </c>
      <c r="H34" s="27" t="str">
        <f t="shared" si="0"/>
        <v xml:space="preserve"> </v>
      </c>
      <c r="I34" s="7"/>
      <c r="J34" s="7" t="str">
        <f>VLOOKUP($A34,Entries!$B$203:$G$406,6)</f>
        <v/>
      </c>
      <c r="K34" s="7" t="str">
        <f>VLOOKUP($A34,Entries!$B$203:$FH419,7)</f>
        <v/>
      </c>
      <c r="L34" s="7" t="str">
        <f>VLOOKUP($A34,Entries!$B$203:$I$406,8)</f>
        <v/>
      </c>
      <c r="M34" s="7" t="str">
        <f>VLOOKUP($A34,Entries!$B$203:$J$406,9)</f>
        <v/>
      </c>
    </row>
    <row r="35" spans="1:14" hidden="1" x14ac:dyDescent="0.25">
      <c r="A35" s="7" t="s">
        <v>25</v>
      </c>
      <c r="B35" s="88" t="s">
        <v>25</v>
      </c>
      <c r="D35" s="7">
        <v>7</v>
      </c>
      <c r="E35" t="str">
        <f>VLOOKUP($A35,Entries!$B$203:$J$406,2)</f>
        <v/>
      </c>
      <c r="F35" t="str">
        <f>VLOOKUP($A35,Entries!$B$203:$J$406,3)</f>
        <v/>
      </c>
      <c r="G35" t="str">
        <f>VLOOKUP($A35,Entries!$B$203:$F$406,5)</f>
        <v/>
      </c>
      <c r="H35" s="27" t="str">
        <f t="shared" si="0"/>
        <v xml:space="preserve"> </v>
      </c>
      <c r="I35" s="7"/>
      <c r="J35" s="7" t="str">
        <f>VLOOKUP($A35,Entries!$B$203:$G$406,6)</f>
        <v/>
      </c>
      <c r="K35" s="7" t="str">
        <f>VLOOKUP($A35,Entries!$B$203:$FH420,7)</f>
        <v/>
      </c>
      <c r="L35" s="7" t="str">
        <f>VLOOKUP($A35,Entries!$B$203:$I$406,8)</f>
        <v/>
      </c>
      <c r="M35" s="7" t="str">
        <f>VLOOKUP($A35,Entries!$B$203:$J$406,9)</f>
        <v/>
      </c>
    </row>
    <row r="36" spans="1:14" hidden="1" x14ac:dyDescent="0.25">
      <c r="A36" s="7" t="s">
        <v>25</v>
      </c>
      <c r="B36" s="88" t="s">
        <v>25</v>
      </c>
      <c r="D36" s="7">
        <v>8</v>
      </c>
      <c r="E36" t="str">
        <f>VLOOKUP($A36,Entries!$B$203:$J$406,2)</f>
        <v/>
      </c>
      <c r="F36" t="str">
        <f>VLOOKUP($A36,Entries!$B$203:$J$406,3)</f>
        <v/>
      </c>
      <c r="G36" t="str">
        <f>VLOOKUP($A36,Entries!$B$203:$F$406,5)</f>
        <v/>
      </c>
      <c r="H36" s="27" t="str">
        <f t="shared" si="0"/>
        <v xml:space="preserve"> </v>
      </c>
      <c r="I36" s="7"/>
      <c r="J36" s="7" t="str">
        <f>VLOOKUP($A36,Entries!$B$203:$G$406,6)</f>
        <v/>
      </c>
      <c r="K36" s="7" t="str">
        <f>VLOOKUP($A36,Entries!$B$203:$FH421,7)</f>
        <v/>
      </c>
      <c r="L36" s="7" t="str">
        <f>VLOOKUP($A36,Entries!$B$203:$I$406,8)</f>
        <v/>
      </c>
      <c r="M36" s="7" t="str">
        <f>VLOOKUP($A36,Entries!$B$203:$J$406,9)</f>
        <v/>
      </c>
    </row>
    <row r="37" spans="1:14" hidden="1" x14ac:dyDescent="0.25">
      <c r="A37" s="7" t="s">
        <v>25</v>
      </c>
      <c r="B37" s="88" t="s">
        <v>25</v>
      </c>
      <c r="C37" t="s">
        <v>272</v>
      </c>
      <c r="D37" s="7">
        <v>1</v>
      </c>
      <c r="E37" t="str">
        <f>VLOOKUP($A37,Entries!$B$203:$J$406,2)</f>
        <v/>
      </c>
      <c r="F37" t="str">
        <f>VLOOKUP($A37,Entries!$B$203:$J$406,3)</f>
        <v/>
      </c>
      <c r="G37" t="str">
        <f>VLOOKUP($A37,Entries!$B$203:$F$406,5)</f>
        <v/>
      </c>
      <c r="H37" s="27" t="str">
        <f t="shared" si="0"/>
        <v xml:space="preserve"> </v>
      </c>
      <c r="I37" s="7" t="str">
        <f>IF(H37=" "," ",IF(H37&lt;N37,"CBP",IF(H37=N37,"=CBP"," ")))</f>
        <v xml:space="preserve"> </v>
      </c>
      <c r="J37" s="7" t="str">
        <f>VLOOKUP($A37,Entries!$B$203:$G$406,6)</f>
        <v/>
      </c>
      <c r="K37" s="7" t="str">
        <f>VLOOKUP($A37,Entries!$B$203:$FH422,7)</f>
        <v/>
      </c>
      <c r="L37" s="7" t="str">
        <f>VLOOKUP($A37,Entries!$B$203:$I$406,8)</f>
        <v/>
      </c>
      <c r="M37" s="7" t="str">
        <f>VLOOKUP($A37,Entries!$B$203:$J$406,9)</f>
        <v/>
      </c>
      <c r="N37" s="29">
        <v>27.7</v>
      </c>
    </row>
    <row r="38" spans="1:14" hidden="1" x14ac:dyDescent="0.25">
      <c r="A38" s="7" t="s">
        <v>25</v>
      </c>
      <c r="B38" s="88" t="s">
        <v>25</v>
      </c>
      <c r="D38" s="7">
        <v>2</v>
      </c>
      <c r="E38" t="str">
        <f>VLOOKUP($A38,Entries!$B$203:$J$406,2)</f>
        <v/>
      </c>
      <c r="F38" t="str">
        <f>VLOOKUP($A38,Entries!$B$203:$J$406,3)</f>
        <v/>
      </c>
      <c r="G38" t="str">
        <f>VLOOKUP($A38,Entries!$B$203:$F$406,5)</f>
        <v/>
      </c>
      <c r="H38" s="27" t="str">
        <f t="shared" si="0"/>
        <v xml:space="preserve"> </v>
      </c>
      <c r="I38" s="7"/>
      <c r="J38" s="7" t="str">
        <f>VLOOKUP($A38,Entries!$B$203:$G$406,6)</f>
        <v/>
      </c>
      <c r="K38" s="7" t="str">
        <f>VLOOKUP($A38,Entries!$B$203:$FH423,7)</f>
        <v/>
      </c>
      <c r="L38" s="7" t="str">
        <f>VLOOKUP($A38,Entries!$B$203:$I$406,8)</f>
        <v/>
      </c>
      <c r="M38" s="7" t="str">
        <f>VLOOKUP($A38,Entries!$B$203:$J$406,9)</f>
        <v/>
      </c>
    </row>
    <row r="39" spans="1:14" hidden="1" x14ac:dyDescent="0.25">
      <c r="A39" s="7" t="s">
        <v>25</v>
      </c>
      <c r="B39" s="88" t="s">
        <v>25</v>
      </c>
      <c r="D39" s="7">
        <v>3</v>
      </c>
      <c r="E39" t="str">
        <f>VLOOKUP($A39,Entries!$B$203:$J$406,2)</f>
        <v/>
      </c>
      <c r="F39" t="str">
        <f>VLOOKUP($A39,Entries!$B$203:$J$406,3)</f>
        <v/>
      </c>
      <c r="G39" t="str">
        <f>VLOOKUP($A39,Entries!$B$203:$F$406,5)</f>
        <v/>
      </c>
      <c r="H39" s="27" t="str">
        <f t="shared" si="0"/>
        <v xml:space="preserve"> </v>
      </c>
      <c r="I39" s="7"/>
      <c r="J39" s="7" t="str">
        <f>VLOOKUP($A39,Entries!$B$203:$G$406,6)</f>
        <v/>
      </c>
      <c r="K39" s="7" t="str">
        <f>VLOOKUP($A39,Entries!$B$203:$FH424,7)</f>
        <v/>
      </c>
      <c r="L39" s="7" t="str">
        <f>VLOOKUP($A39,Entries!$B$203:$I$406,8)</f>
        <v/>
      </c>
      <c r="M39" s="7" t="str">
        <f>VLOOKUP($A39,Entries!$B$203:$J$406,9)</f>
        <v/>
      </c>
    </row>
    <row r="40" spans="1:14" hidden="1" x14ac:dyDescent="0.25">
      <c r="A40" s="7" t="s">
        <v>25</v>
      </c>
      <c r="B40" s="88" t="s">
        <v>25</v>
      </c>
      <c r="D40" s="7">
        <v>4</v>
      </c>
      <c r="E40" t="str">
        <f>VLOOKUP($A40,Entries!$B$203:$J$406,2)</f>
        <v/>
      </c>
      <c r="F40" t="str">
        <f>VLOOKUP($A40,Entries!$B$203:$J$406,3)</f>
        <v/>
      </c>
      <c r="G40" t="str">
        <f>VLOOKUP($A40,Entries!$B$203:$F$406,5)</f>
        <v/>
      </c>
      <c r="H40" s="27" t="str">
        <f t="shared" si="0"/>
        <v xml:space="preserve"> </v>
      </c>
      <c r="I40" s="7"/>
      <c r="J40" s="7" t="str">
        <f>VLOOKUP($A40,Entries!$B$203:$G$406,6)</f>
        <v/>
      </c>
      <c r="K40" s="7" t="str">
        <f>VLOOKUP($A40,Entries!$B$203:$FH425,7)</f>
        <v/>
      </c>
      <c r="L40" s="7" t="str">
        <f>VLOOKUP($A40,Entries!$B$203:$I$406,8)</f>
        <v/>
      </c>
      <c r="M40" s="7" t="str">
        <f>VLOOKUP($A40,Entries!$B$203:$J$406,9)</f>
        <v/>
      </c>
    </row>
    <row r="41" spans="1:14" hidden="1" x14ac:dyDescent="0.25">
      <c r="A41" s="7" t="s">
        <v>25</v>
      </c>
      <c r="B41" s="88" t="s">
        <v>25</v>
      </c>
      <c r="D41" s="7">
        <v>5</v>
      </c>
      <c r="E41" t="str">
        <f>VLOOKUP($A41,Entries!$B$203:$J$406,2)</f>
        <v/>
      </c>
      <c r="F41" t="str">
        <f>VLOOKUP($A41,Entries!$B$203:$J$406,3)</f>
        <v/>
      </c>
      <c r="G41" t="str">
        <f>VLOOKUP($A41,Entries!$B$203:$F$406,5)</f>
        <v/>
      </c>
      <c r="H41" s="27" t="str">
        <f t="shared" si="0"/>
        <v xml:space="preserve"> </v>
      </c>
      <c r="I41" s="7"/>
      <c r="J41" s="7" t="str">
        <f>VLOOKUP($A41,Entries!$B$203:$G$406,6)</f>
        <v/>
      </c>
      <c r="K41" s="7" t="str">
        <f>VLOOKUP($A41,Entries!$B$203:$FH426,7)</f>
        <v/>
      </c>
      <c r="L41" s="7" t="str">
        <f>VLOOKUP($A41,Entries!$B$203:$I$406,8)</f>
        <v/>
      </c>
      <c r="M41" s="7" t="str">
        <f>VLOOKUP($A41,Entries!$B$203:$J$406,9)</f>
        <v/>
      </c>
    </row>
    <row r="42" spans="1:14" hidden="1" x14ac:dyDescent="0.25">
      <c r="A42" s="7" t="s">
        <v>25</v>
      </c>
      <c r="B42" s="88" t="s">
        <v>25</v>
      </c>
      <c r="D42" s="7">
        <v>6</v>
      </c>
      <c r="E42" t="str">
        <f>VLOOKUP($A42,Entries!$B$203:$J$406,2)</f>
        <v/>
      </c>
      <c r="F42" t="str">
        <f>VLOOKUP($A42,Entries!$B$203:$J$406,3)</f>
        <v/>
      </c>
      <c r="G42" t="str">
        <f>VLOOKUP($A42,Entries!$B$203:$F$406,5)</f>
        <v/>
      </c>
      <c r="H42" s="27" t="str">
        <f t="shared" si="0"/>
        <v xml:space="preserve"> </v>
      </c>
      <c r="I42" s="7"/>
      <c r="J42" s="7" t="str">
        <f>VLOOKUP($A42,Entries!$B$203:$G$406,6)</f>
        <v/>
      </c>
      <c r="K42" s="7" t="str">
        <f>VLOOKUP($A42,Entries!$B$203:$FH427,7)</f>
        <v/>
      </c>
      <c r="L42" s="7" t="str">
        <f>VLOOKUP($A42,Entries!$B$203:$I$406,8)</f>
        <v/>
      </c>
      <c r="M42" s="7" t="str">
        <f>VLOOKUP($A42,Entries!$B$203:$J$406,9)</f>
        <v/>
      </c>
    </row>
    <row r="43" spans="1:14" hidden="1" x14ac:dyDescent="0.25">
      <c r="A43" s="7" t="s">
        <v>25</v>
      </c>
      <c r="B43" s="88" t="s">
        <v>25</v>
      </c>
      <c r="D43" s="7">
        <v>7</v>
      </c>
      <c r="E43" t="str">
        <f>VLOOKUP($A43,Entries!$B$203:$J$406,2)</f>
        <v/>
      </c>
      <c r="F43" t="str">
        <f>VLOOKUP($A43,Entries!$B$203:$J$406,3)</f>
        <v/>
      </c>
      <c r="G43" t="str">
        <f>VLOOKUP($A43,Entries!$B$203:$F$406,5)</f>
        <v/>
      </c>
      <c r="H43" s="27" t="str">
        <f t="shared" si="0"/>
        <v xml:space="preserve"> </v>
      </c>
      <c r="I43" s="7"/>
      <c r="J43" s="7" t="str">
        <f>VLOOKUP($A43,Entries!$B$203:$G$406,6)</f>
        <v/>
      </c>
      <c r="K43" s="7" t="str">
        <f>VLOOKUP($A43,Entries!$B$203:$FH428,7)</f>
        <v/>
      </c>
      <c r="L43" s="7" t="str">
        <f>VLOOKUP($A43,Entries!$B$203:$I$406,8)</f>
        <v/>
      </c>
      <c r="M43" s="7" t="str">
        <f>VLOOKUP($A43,Entries!$B$203:$J$406,9)</f>
        <v/>
      </c>
    </row>
    <row r="44" spans="1:14" hidden="1" x14ac:dyDescent="0.25">
      <c r="A44" s="7" t="s">
        <v>25</v>
      </c>
      <c r="B44" s="88" t="s">
        <v>25</v>
      </c>
      <c r="D44" s="7">
        <v>8</v>
      </c>
      <c r="E44" t="str">
        <f>VLOOKUP($A44,Entries!$B$203:$J$406,2)</f>
        <v/>
      </c>
      <c r="F44" t="str">
        <f>VLOOKUP($A44,Entries!$B$203:$J$406,3)</f>
        <v/>
      </c>
      <c r="G44" t="str">
        <f>VLOOKUP($A44,Entries!$B$203:$F$406,5)</f>
        <v/>
      </c>
      <c r="H44" s="27" t="str">
        <f t="shared" si="0"/>
        <v xml:space="preserve"> </v>
      </c>
      <c r="I44" s="7"/>
      <c r="J44" s="7" t="str">
        <f>VLOOKUP($A44,Entries!$B$203:$G$406,6)</f>
        <v/>
      </c>
      <c r="K44" s="7" t="str">
        <f>VLOOKUP($A44,Entries!$B$203:$FH429,7)</f>
        <v/>
      </c>
      <c r="L44" s="7" t="str">
        <f>VLOOKUP($A44,Entries!$B$203:$I$406,8)</f>
        <v/>
      </c>
      <c r="M44" s="7" t="str">
        <f>VLOOKUP($A44,Entries!$B$203:$J$406,9)</f>
        <v/>
      </c>
    </row>
    <row r="45" spans="1:14" x14ac:dyDescent="0.25">
      <c r="A45" s="7">
        <v>14</v>
      </c>
      <c r="B45" s="88">
        <v>27.2</v>
      </c>
      <c r="C45" t="s">
        <v>273</v>
      </c>
      <c r="D45" s="7">
        <v>1</v>
      </c>
      <c r="E45" t="str">
        <f>VLOOKUP($A45,Entries!$B$203:$J$406,2)</f>
        <v>Daisy</v>
      </c>
      <c r="F45" t="str">
        <f>VLOOKUP($A45,Entries!$B$203:$J$406,3)</f>
        <v>Mullett</v>
      </c>
      <c r="G45" t="str">
        <f>VLOOKUP($A45,Entries!$B$203:$F$406,5)</f>
        <v>Ipswich Harriers</v>
      </c>
      <c r="H45" s="27">
        <f t="shared" si="0"/>
        <v>27.2</v>
      </c>
      <c r="I45" s="7" t="str">
        <f>IF(H45=" "," ",IF(H45&lt;N45,"CBP",IF(H45=N45,"=CBP"," ")))</f>
        <v>CBP</v>
      </c>
      <c r="J45" s="7" t="str">
        <f>VLOOKUP($A45,Entries!$B$203:$G$406,6)</f>
        <v>c</v>
      </c>
      <c r="K45" s="7" t="str">
        <f>VLOOKUP($A45,Entries!$B$203:$FH430,7)</f>
        <v/>
      </c>
      <c r="L45" s="7" t="str">
        <f>VLOOKUP($A45,Entries!$B$203:$I$406,8)</f>
        <v/>
      </c>
      <c r="M45" s="7">
        <f>VLOOKUP($A45,Entries!$B$203:$J$406,9)</f>
        <v>4063970</v>
      </c>
      <c r="N45" s="29">
        <v>27.7</v>
      </c>
    </row>
    <row r="46" spans="1:14" x14ac:dyDescent="0.25">
      <c r="A46" s="7">
        <v>20</v>
      </c>
      <c r="B46" s="88">
        <v>31.1</v>
      </c>
      <c r="D46" s="7">
        <v>2</v>
      </c>
      <c r="E46" t="str">
        <f>VLOOKUP($A46,Entries!$B$203:$J$406,2)</f>
        <v>Isobel</v>
      </c>
      <c r="F46" t="str">
        <f>VLOOKUP($A46,Entries!$B$203:$J$406,3)</f>
        <v>Grosett</v>
      </c>
      <c r="G46" t="str">
        <f>VLOOKUP($A46,Entries!$B$203:$F$406,5)</f>
        <v>Ipswich Jaffa RC</v>
      </c>
      <c r="H46" s="27">
        <f t="shared" si="0"/>
        <v>31.1</v>
      </c>
      <c r="J46" s="7" t="str">
        <f>VLOOKUP($A46,Entries!$B$203:$G$406,6)</f>
        <v>c</v>
      </c>
      <c r="K46" s="7" t="str">
        <f>VLOOKUP($A46,Entries!$B$203:$FH431,7)</f>
        <v/>
      </c>
      <c r="L46" s="7" t="str">
        <f>VLOOKUP($A46,Entries!$B$203:$I$406,8)</f>
        <v/>
      </c>
      <c r="M46" s="7">
        <f>VLOOKUP($A46,Entries!$B$203:$J$406,9)</f>
        <v>4010949</v>
      </c>
    </row>
    <row r="47" spans="1:14" x14ac:dyDescent="0.25">
      <c r="A47" s="7">
        <v>27</v>
      </c>
      <c r="B47" s="88">
        <v>31.3</v>
      </c>
      <c r="D47" s="7">
        <v>3</v>
      </c>
      <c r="E47" t="str">
        <f>VLOOKUP($A47,Entries!$B$203:$J$406,2)</f>
        <v>Lucy</v>
      </c>
      <c r="F47" t="str">
        <f>VLOOKUP($A47,Entries!$B$203:$J$406,3)</f>
        <v>Mansell</v>
      </c>
      <c r="G47" t="str">
        <f>VLOOKUP($A47,Entries!$B$203:$F$406,5)</f>
        <v>Waveney Valley AC</v>
      </c>
      <c r="H47" s="27">
        <f t="shared" si="0"/>
        <v>31.3</v>
      </c>
      <c r="J47" s="7" t="str">
        <f>VLOOKUP($A47,Entries!$B$203:$G$406,6)</f>
        <v>c</v>
      </c>
      <c r="K47" s="7" t="str">
        <f>VLOOKUP($A47,Entries!$B$203:$FH432,7)</f>
        <v/>
      </c>
      <c r="L47" s="7" t="str">
        <f>VLOOKUP($A47,Entries!$B$203:$I$406,8)</f>
        <v/>
      </c>
      <c r="M47" s="7">
        <f>VLOOKUP($A47,Entries!$B$203:$J$406,9)</f>
        <v>4068707</v>
      </c>
    </row>
    <row r="48" spans="1:14" x14ac:dyDescent="0.25">
      <c r="A48" s="7">
        <v>13</v>
      </c>
      <c r="B48" s="88">
        <v>34.299999999999997</v>
      </c>
      <c r="D48" s="7">
        <v>4</v>
      </c>
      <c r="E48" t="str">
        <f>VLOOKUP($A48,Entries!$B$203:$J$406,2)</f>
        <v>Nell</v>
      </c>
      <c r="F48" t="str">
        <f>VLOOKUP($A48,Entries!$B$203:$J$406,3)</f>
        <v>Thomas</v>
      </c>
      <c r="G48" t="str">
        <f>VLOOKUP($A48,Entries!$B$203:$F$406,5)</f>
        <v>Saint Edmund Pacers</v>
      </c>
      <c r="H48" s="27">
        <f t="shared" si="0"/>
        <v>34.299999999999997</v>
      </c>
      <c r="J48" s="7" t="str">
        <f>VLOOKUP($A48,Entries!$B$203:$G$406,6)</f>
        <v>c</v>
      </c>
      <c r="K48" s="7" t="str">
        <f>VLOOKUP($A48,Entries!$B$203:$FH433,7)</f>
        <v/>
      </c>
      <c r="L48" s="7" t="str">
        <f>VLOOKUP($A48,Entries!$B$203:$I$406,8)</f>
        <v/>
      </c>
      <c r="M48" s="7">
        <f>VLOOKUP($A48,Entries!$B$203:$J$406,9)</f>
        <v>4096007</v>
      </c>
    </row>
    <row r="49" spans="1:14" x14ac:dyDescent="0.25">
      <c r="A49" s="7">
        <v>17</v>
      </c>
      <c r="B49" s="88">
        <v>36.700000000000003</v>
      </c>
      <c r="D49" s="7">
        <v>5</v>
      </c>
      <c r="E49" t="str">
        <f>VLOOKUP($A49,Entries!$B$203:$J$406,2)</f>
        <v>Hester</v>
      </c>
      <c r="F49" t="str">
        <f>VLOOKUP($A49,Entries!$B$203:$J$406,3)</f>
        <v>Bartrum</v>
      </c>
      <c r="G49" t="str">
        <f>VLOOKUP($A49,Entries!$B$203:$F$406,5)</f>
        <v>Unattached</v>
      </c>
      <c r="H49" s="27">
        <f t="shared" si="0"/>
        <v>36.700000000000003</v>
      </c>
      <c r="J49" s="7" t="str">
        <f>VLOOKUP($A49,Entries!$B$203:$G$406,6)</f>
        <v>c</v>
      </c>
      <c r="K49" s="7" t="str">
        <f>VLOOKUP($A49,Entries!$B$203:$FH434,7)</f>
        <v/>
      </c>
      <c r="L49" s="7" t="str">
        <f>VLOOKUP($A49,Entries!$B$203:$I$406,8)</f>
        <v/>
      </c>
      <c r="M49" s="7">
        <f>VLOOKUP($A49,Entries!$B$203:$J$406,9)</f>
        <v>0</v>
      </c>
    </row>
    <row r="50" spans="1:14" x14ac:dyDescent="0.25">
      <c r="A50" s="7" t="s">
        <v>25</v>
      </c>
      <c r="B50" s="88" t="s">
        <v>25</v>
      </c>
      <c r="D50" s="7">
        <v>6</v>
      </c>
      <c r="E50" t="str">
        <f>VLOOKUP($A50,Entries!$B$203:$J$406,2)</f>
        <v/>
      </c>
      <c r="F50" t="str">
        <f>VLOOKUP($A50,Entries!$B$203:$J$406,3)</f>
        <v/>
      </c>
      <c r="G50" t="str">
        <f>VLOOKUP($A50,Entries!$B$203:$F$406,5)</f>
        <v/>
      </c>
      <c r="H50" s="27" t="str">
        <f t="shared" si="0"/>
        <v xml:space="preserve"> </v>
      </c>
      <c r="J50" s="7" t="str">
        <f>VLOOKUP($A50,Entries!$B$203:$G$406,6)</f>
        <v/>
      </c>
      <c r="K50" s="7" t="str">
        <f>VLOOKUP($A50,Entries!$B$203:$FH435,7)</f>
        <v/>
      </c>
      <c r="L50" s="7" t="str">
        <f>VLOOKUP($A50,Entries!$B$203:$I$406,8)</f>
        <v/>
      </c>
      <c r="M50" s="7" t="str">
        <f>VLOOKUP($A50,Entries!$B$203:$J$406,9)</f>
        <v/>
      </c>
    </row>
    <row r="51" spans="1:14" x14ac:dyDescent="0.25">
      <c r="A51" s="7" t="s">
        <v>25</v>
      </c>
      <c r="B51" s="88" t="s">
        <v>25</v>
      </c>
      <c r="D51" s="7">
        <v>7</v>
      </c>
      <c r="E51" t="str">
        <f>VLOOKUP($A51,Entries!$B$203:$J$406,2)</f>
        <v/>
      </c>
      <c r="F51" t="str">
        <f>VLOOKUP($A51,Entries!$B$203:$J$406,3)</f>
        <v/>
      </c>
      <c r="G51" t="str">
        <f>VLOOKUP($A51,Entries!$B$203:$F$406,5)</f>
        <v/>
      </c>
      <c r="H51" s="27" t="str">
        <f t="shared" si="0"/>
        <v xml:space="preserve"> </v>
      </c>
      <c r="J51" s="7" t="str">
        <f>VLOOKUP($A51,Entries!$B$203:$G$406,6)</f>
        <v/>
      </c>
      <c r="K51" s="7" t="str">
        <f>VLOOKUP($A51,Entries!$B$203:$FH436,7)</f>
        <v/>
      </c>
      <c r="L51" s="7" t="str">
        <f>VLOOKUP($A51,Entries!$B$203:$I$406,8)</f>
        <v/>
      </c>
      <c r="M51" s="7" t="str">
        <f>VLOOKUP($A51,Entries!$B$203:$J$406,9)</f>
        <v/>
      </c>
    </row>
    <row r="52" spans="1:14" x14ac:dyDescent="0.25">
      <c r="A52" s="7" t="s">
        <v>25</v>
      </c>
      <c r="B52" s="88" t="s">
        <v>25</v>
      </c>
      <c r="D52" s="7">
        <v>8</v>
      </c>
      <c r="E52" t="str">
        <f>VLOOKUP($A52,Entries!$B$203:$J$406,2)</f>
        <v/>
      </c>
      <c r="F52" t="str">
        <f>VLOOKUP($A52,Entries!$B$203:$J$406,3)</f>
        <v/>
      </c>
      <c r="G52" t="str">
        <f>VLOOKUP($A52,Entries!$B$203:$F$406,5)</f>
        <v/>
      </c>
      <c r="H52" s="27" t="str">
        <f t="shared" si="0"/>
        <v xml:space="preserve"> </v>
      </c>
      <c r="J52" s="7" t="str">
        <f>VLOOKUP($A52,Entries!$B$203:$G$406,6)</f>
        <v/>
      </c>
      <c r="K52" s="7" t="str">
        <f>VLOOKUP($A52,Entries!$B$203:$FH437,7)</f>
        <v/>
      </c>
      <c r="L52" s="7" t="str">
        <f>VLOOKUP($A52,Entries!$B$203:$I$406,8)</f>
        <v/>
      </c>
      <c r="M52" s="7" t="str">
        <f>VLOOKUP($A52,Entries!$B$203:$J$406,9)</f>
        <v/>
      </c>
    </row>
    <row r="53" spans="1:14" hidden="1" x14ac:dyDescent="0.25">
      <c r="A53" s="7" t="s">
        <v>25</v>
      </c>
      <c r="B53" s="88" t="s">
        <v>25</v>
      </c>
      <c r="C53" t="s">
        <v>274</v>
      </c>
      <c r="D53" s="7">
        <v>1</v>
      </c>
      <c r="E53" t="str">
        <f>VLOOKUP($A53,Entries!$B$203:$J$406,2)</f>
        <v/>
      </c>
      <c r="F53" t="str">
        <f>VLOOKUP($A53,Entries!$B$203:$J$406,3)</f>
        <v/>
      </c>
      <c r="G53" t="str">
        <f>VLOOKUP($A53,Entries!$B$203:$F$406,5)</f>
        <v/>
      </c>
      <c r="H53" s="27" t="str">
        <f t="shared" si="0"/>
        <v xml:space="preserve"> </v>
      </c>
      <c r="J53" s="7" t="str">
        <f>VLOOKUP($A53,Entries!$B$203:$G$406,6)</f>
        <v/>
      </c>
      <c r="K53" s="7" t="str">
        <f>VLOOKUP($A53,Entries!$B$203:$FH438,7)</f>
        <v/>
      </c>
      <c r="L53" s="7" t="str">
        <f>VLOOKUP($A53,Entries!$B$203:$I$406,8)</f>
        <v/>
      </c>
      <c r="M53" s="7" t="str">
        <f>VLOOKUP($A53,Entries!$B$203:$J$406,9)</f>
        <v/>
      </c>
      <c r="N53" s="29">
        <v>0</v>
      </c>
    </row>
    <row r="54" spans="1:14" hidden="1" x14ac:dyDescent="0.25">
      <c r="A54" s="7" t="s">
        <v>25</v>
      </c>
      <c r="B54" s="88" t="s">
        <v>25</v>
      </c>
      <c r="D54" s="7">
        <v>2</v>
      </c>
      <c r="E54" t="str">
        <f>VLOOKUP($A54,Entries!$B$203:$J$406,2)</f>
        <v/>
      </c>
      <c r="F54" t="str">
        <f>VLOOKUP($A54,Entries!$B$203:$J$406,3)</f>
        <v/>
      </c>
      <c r="G54" t="str">
        <f>VLOOKUP($A54,Entries!$B$203:$F$406,5)</f>
        <v/>
      </c>
      <c r="H54" s="27" t="str">
        <f t="shared" si="0"/>
        <v xml:space="preserve"> </v>
      </c>
      <c r="J54" s="7" t="str">
        <f>VLOOKUP($A54,Entries!$B$203:$G$406,6)</f>
        <v/>
      </c>
      <c r="K54" s="7" t="str">
        <f>VLOOKUP($A54,Entries!$B$203:$FH439,7)</f>
        <v/>
      </c>
      <c r="L54" s="7" t="str">
        <f>VLOOKUP($A54,Entries!$B$203:$I$406,8)</f>
        <v/>
      </c>
      <c r="M54" s="7" t="str">
        <f>VLOOKUP($A54,Entries!$B$203:$J$406,9)</f>
        <v/>
      </c>
    </row>
    <row r="55" spans="1:14" hidden="1" x14ac:dyDescent="0.25">
      <c r="A55" s="7" t="s">
        <v>25</v>
      </c>
      <c r="B55" s="88" t="s">
        <v>25</v>
      </c>
      <c r="D55" s="7">
        <v>3</v>
      </c>
      <c r="E55" t="str">
        <f>VLOOKUP($A55,Entries!$B$203:$J$406,2)</f>
        <v/>
      </c>
      <c r="F55" t="str">
        <f>VLOOKUP($A55,Entries!$B$203:$J$406,3)</f>
        <v/>
      </c>
      <c r="G55" t="str">
        <f>VLOOKUP($A55,Entries!$B$203:$F$406,5)</f>
        <v/>
      </c>
      <c r="H55" s="27" t="str">
        <f t="shared" si="0"/>
        <v xml:space="preserve"> </v>
      </c>
      <c r="J55" s="7" t="str">
        <f>VLOOKUP($A55,Entries!$B$203:$G$406,6)</f>
        <v/>
      </c>
      <c r="K55" s="7" t="str">
        <f>VLOOKUP($A55,Entries!$B$203:$FH440,7)</f>
        <v/>
      </c>
      <c r="L55" s="7" t="str">
        <f>VLOOKUP($A55,Entries!$B$203:$I$406,8)</f>
        <v/>
      </c>
      <c r="M55" s="7" t="str">
        <f>VLOOKUP($A55,Entries!$B$203:$J$406,9)</f>
        <v/>
      </c>
    </row>
    <row r="56" spans="1:14" hidden="1" x14ac:dyDescent="0.25">
      <c r="A56" s="7" t="s">
        <v>25</v>
      </c>
      <c r="B56" s="88" t="s">
        <v>25</v>
      </c>
      <c r="D56" s="7">
        <v>4</v>
      </c>
      <c r="E56" t="str">
        <f>VLOOKUP($A56,Entries!$B$203:$J$406,2)</f>
        <v/>
      </c>
      <c r="F56" t="str">
        <f>VLOOKUP($A56,Entries!$B$203:$J$406,3)</f>
        <v/>
      </c>
      <c r="G56" t="str">
        <f>VLOOKUP($A56,Entries!$B$203:$F$406,5)</f>
        <v/>
      </c>
      <c r="H56" s="27" t="str">
        <f t="shared" si="0"/>
        <v xml:space="preserve"> </v>
      </c>
      <c r="J56" s="7" t="str">
        <f>VLOOKUP($A56,Entries!$B$203:$G$406,6)</f>
        <v/>
      </c>
      <c r="K56" s="7" t="str">
        <f>VLOOKUP($A56,Entries!$B$203:$FH441,7)</f>
        <v/>
      </c>
      <c r="L56" s="7" t="str">
        <f>VLOOKUP($A56,Entries!$B$203:$I$406,8)</f>
        <v/>
      </c>
      <c r="M56" s="7" t="str">
        <f>VLOOKUP($A56,Entries!$B$203:$J$406,9)</f>
        <v/>
      </c>
    </row>
    <row r="57" spans="1:14" hidden="1" x14ac:dyDescent="0.25">
      <c r="A57" s="7" t="s">
        <v>25</v>
      </c>
      <c r="B57" s="88" t="s">
        <v>25</v>
      </c>
      <c r="D57" s="7">
        <v>5</v>
      </c>
      <c r="E57" t="str">
        <f>VLOOKUP($A57,Entries!$B$203:$J$406,2)</f>
        <v/>
      </c>
      <c r="F57" t="str">
        <f>VLOOKUP($A57,Entries!$B$203:$J$406,3)</f>
        <v/>
      </c>
      <c r="G57" t="str">
        <f>VLOOKUP($A57,Entries!$B$203:$F$406,5)</f>
        <v/>
      </c>
      <c r="H57" s="27" t="str">
        <f t="shared" si="0"/>
        <v xml:space="preserve"> </v>
      </c>
      <c r="J57" s="7" t="str">
        <f>VLOOKUP($A57,Entries!$B$203:$G$406,6)</f>
        <v/>
      </c>
      <c r="K57" s="7" t="str">
        <f>VLOOKUP($A57,Entries!$B$203:$FH442,7)</f>
        <v/>
      </c>
      <c r="L57" s="7" t="str">
        <f>VLOOKUP($A57,Entries!$B$203:$I$406,8)</f>
        <v/>
      </c>
      <c r="M57" s="7" t="str">
        <f>VLOOKUP($A57,Entries!$B$203:$J$406,9)</f>
        <v/>
      </c>
    </row>
    <row r="58" spans="1:14" hidden="1" x14ac:dyDescent="0.25">
      <c r="A58" s="7" t="s">
        <v>25</v>
      </c>
      <c r="B58" s="88" t="s">
        <v>25</v>
      </c>
      <c r="D58" s="7">
        <v>6</v>
      </c>
      <c r="E58" t="str">
        <f>VLOOKUP($A58,Entries!$B$203:$J$406,2)</f>
        <v/>
      </c>
      <c r="F58" t="str">
        <f>VLOOKUP($A58,Entries!$B$203:$J$406,3)</f>
        <v/>
      </c>
      <c r="G58" t="str">
        <f>VLOOKUP($A58,Entries!$B$203:$F$406,5)</f>
        <v/>
      </c>
      <c r="H58" s="27" t="str">
        <f t="shared" si="0"/>
        <v xml:space="preserve"> </v>
      </c>
      <c r="J58" s="7" t="str">
        <f>VLOOKUP($A58,Entries!$B$203:$G$406,6)</f>
        <v/>
      </c>
      <c r="K58" s="7" t="str">
        <f>VLOOKUP($A58,Entries!$B$203:$FH443,7)</f>
        <v/>
      </c>
      <c r="L58" s="7" t="str">
        <f>VLOOKUP($A58,Entries!$B$203:$I$406,8)</f>
        <v/>
      </c>
      <c r="M58" s="7" t="str">
        <f>VLOOKUP($A58,Entries!$B$203:$J$406,9)</f>
        <v/>
      </c>
    </row>
    <row r="59" spans="1:14" hidden="1" x14ac:dyDescent="0.25">
      <c r="A59" s="7" t="s">
        <v>25</v>
      </c>
      <c r="B59" s="88" t="s">
        <v>25</v>
      </c>
      <c r="D59" s="7">
        <v>7</v>
      </c>
      <c r="E59" t="str">
        <f>VLOOKUP($A59,Entries!$B$203:$J$406,2)</f>
        <v/>
      </c>
      <c r="F59" t="str">
        <f>VLOOKUP($A59,Entries!$B$203:$J$406,3)</f>
        <v/>
      </c>
      <c r="G59" t="str">
        <f>VLOOKUP($A59,Entries!$B$203:$F$406,5)</f>
        <v/>
      </c>
      <c r="H59" s="27" t="str">
        <f t="shared" si="0"/>
        <v xml:space="preserve"> </v>
      </c>
      <c r="J59" s="7" t="str">
        <f>VLOOKUP($A59,Entries!$B$203:$G$406,6)</f>
        <v/>
      </c>
      <c r="K59" s="7" t="str">
        <f>VLOOKUP($A59,Entries!$B$203:$FH444,7)</f>
        <v/>
      </c>
      <c r="L59" s="7" t="str">
        <f>VLOOKUP($A59,Entries!$B$203:$I$406,8)</f>
        <v/>
      </c>
      <c r="M59" s="7" t="str">
        <f>VLOOKUP($A59,Entries!$B$203:$J$406,9)</f>
        <v/>
      </c>
    </row>
    <row r="60" spans="1:14" hidden="1" x14ac:dyDescent="0.25">
      <c r="A60" s="7" t="s">
        <v>25</v>
      </c>
      <c r="B60" s="88" t="s">
        <v>25</v>
      </c>
      <c r="D60" s="7">
        <v>8</v>
      </c>
      <c r="E60" t="str">
        <f>VLOOKUP($A60,Entries!$B$203:$J$406,2)</f>
        <v/>
      </c>
      <c r="F60" t="str">
        <f>VLOOKUP($A60,Entries!$B$203:$J$406,3)</f>
        <v/>
      </c>
      <c r="G60" t="str">
        <f>VLOOKUP($A60,Entries!$B$203:$F$406,5)</f>
        <v/>
      </c>
      <c r="H60" s="27" t="str">
        <f t="shared" si="0"/>
        <v xml:space="preserve"> </v>
      </c>
      <c r="J60" s="7" t="str">
        <f>VLOOKUP($A60,Entries!$B$203:$G$406,6)</f>
        <v/>
      </c>
      <c r="K60" s="7" t="str">
        <f>VLOOKUP($A60,Entries!$B$203:$FH445,7)</f>
        <v/>
      </c>
      <c r="L60" s="7" t="str">
        <f>VLOOKUP($A60,Entries!$B$203:$I$406,8)</f>
        <v/>
      </c>
      <c r="M60" s="7" t="str">
        <f>VLOOKUP($A60,Entries!$B$203:$J$406,9)</f>
        <v/>
      </c>
    </row>
    <row r="61" spans="1:14" x14ac:dyDescent="0.25">
      <c r="A61" s="7">
        <v>19</v>
      </c>
      <c r="B61" s="88" t="s">
        <v>1254</v>
      </c>
      <c r="C61" t="s">
        <v>275</v>
      </c>
      <c r="D61" s="7">
        <v>1</v>
      </c>
      <c r="E61" t="str">
        <f>VLOOKUP($A61,Entries!$B$203:$J$406,2)</f>
        <v>Sophie</v>
      </c>
      <c r="F61" t="str">
        <f>VLOOKUP($A61,Entries!$B$203:$J$406,3)</f>
        <v>Bolton</v>
      </c>
      <c r="G61" t="str">
        <f>VLOOKUP($A61,Entries!$B$203:$F$406,5)</f>
        <v>Saint Edmund Pacers</v>
      </c>
      <c r="H61" s="27" t="str">
        <f t="shared" si="0"/>
        <v>2.25.8</v>
      </c>
      <c r="J61" s="7" t="str">
        <f>VLOOKUP($A61,Entries!$B$203:$G$406,6)</f>
        <v>c</v>
      </c>
      <c r="K61" s="7" t="str">
        <f>VLOOKUP($A61,Entries!$B$203:$FH446,7)</f>
        <v>s</v>
      </c>
      <c r="L61" s="7" t="str">
        <f>VLOOKUP($A61,Entries!$B$203:$I$406,8)</f>
        <v>St Benedicts</v>
      </c>
      <c r="M61" s="7">
        <f>VLOOKUP($A61,Entries!$B$203:$J$406,9)</f>
        <v>4017450</v>
      </c>
      <c r="N61" s="29" t="s">
        <v>372</v>
      </c>
    </row>
    <row r="62" spans="1:14" x14ac:dyDescent="0.25">
      <c r="A62" s="7">
        <v>21</v>
      </c>
      <c r="B62" s="88" t="s">
        <v>1255</v>
      </c>
      <c r="D62" s="7">
        <v>2</v>
      </c>
      <c r="E62" t="str">
        <f>VLOOKUP($A62,Entries!$B$203:$J$406,2)</f>
        <v>Alexandra</v>
      </c>
      <c r="F62" t="str">
        <f>VLOOKUP($A62,Entries!$B$203:$J$406,3)</f>
        <v>McVittie</v>
      </c>
      <c r="G62" t="str">
        <f>VLOOKUP($A62,Entries!$B$203:$F$406,5)</f>
        <v>Woodbridge School</v>
      </c>
      <c r="H62" s="27" t="str">
        <f t="shared" si="0"/>
        <v>2.34.1</v>
      </c>
      <c r="J62" s="7" t="str">
        <f>VLOOKUP($A62,Entries!$B$203:$G$406,6)</f>
        <v>c</v>
      </c>
      <c r="K62" s="7" t="str">
        <f>VLOOKUP($A62,Entries!$B$203:$FH447,7)</f>
        <v>s</v>
      </c>
      <c r="L62" s="7" t="str">
        <f>VLOOKUP($A62,Entries!$B$203:$I$406,8)</f>
        <v>Woodbridge</v>
      </c>
      <c r="M62" s="7">
        <f>VLOOKUP($A62,Entries!$B$203:$J$406,9)</f>
        <v>0</v>
      </c>
    </row>
    <row r="63" spans="1:14" x14ac:dyDescent="0.25">
      <c r="A63" s="7">
        <v>23</v>
      </c>
      <c r="B63" s="88" t="s">
        <v>1256</v>
      </c>
      <c r="D63" s="7">
        <v>3</v>
      </c>
      <c r="E63" t="str">
        <f>VLOOKUP($A63,Entries!$B$203:$J$406,2)</f>
        <v>India</v>
      </c>
      <c r="F63" t="str">
        <f>VLOOKUP($A63,Entries!$B$203:$J$406,3)</f>
        <v>Bostock</v>
      </c>
      <c r="G63" t="str">
        <f>VLOOKUP($A63,Entries!$B$203:$F$406,5)</f>
        <v>Saint Edmund Pacers</v>
      </c>
      <c r="H63" s="27" t="str">
        <f t="shared" si="0"/>
        <v>2.38.8</v>
      </c>
      <c r="J63" s="7" t="str">
        <f>VLOOKUP($A63,Entries!$B$203:$G$406,6)</f>
        <v>c</v>
      </c>
      <c r="K63" s="7" t="str">
        <f>VLOOKUP($A63,Entries!$B$203:$FH448,7)</f>
        <v>s</v>
      </c>
      <c r="L63" s="7" t="str">
        <f>VLOOKUP($A63,Entries!$B$203:$I$406,8)</f>
        <v>Woodbridge School</v>
      </c>
      <c r="M63" s="7">
        <f>VLOOKUP($A63,Entries!$B$203:$J$406,9)</f>
        <v>4132908</v>
      </c>
    </row>
    <row r="64" spans="1:14" x14ac:dyDescent="0.25">
      <c r="A64" s="7">
        <v>24</v>
      </c>
      <c r="B64" s="88" t="s">
        <v>1257</v>
      </c>
      <c r="D64" s="7">
        <v>4</v>
      </c>
      <c r="E64" t="str">
        <f>VLOOKUP($A64,Entries!$B$203:$J$406,2)</f>
        <v>Annabella</v>
      </c>
      <c r="F64" t="str">
        <f>VLOOKUP($A64,Entries!$B$203:$J$406,3)</f>
        <v>Johnson</v>
      </c>
      <c r="G64" t="str">
        <f>VLOOKUP($A64,Entries!$B$203:$F$406,5)</f>
        <v>Woodbridge Shufflers RC</v>
      </c>
      <c r="H64" s="27" t="str">
        <f t="shared" si="0"/>
        <v>2.40.6</v>
      </c>
      <c r="J64" s="7" t="str">
        <f>VLOOKUP($A64,Entries!$B$203:$G$406,6)</f>
        <v>c</v>
      </c>
      <c r="K64" s="7" t="str">
        <f>VLOOKUP($A64,Entries!$B$203:$FH449,7)</f>
        <v>s</v>
      </c>
      <c r="L64" s="7" t="str">
        <f>VLOOKUP($A64,Entries!$B$203:$I$406,8)</f>
        <v>Farlingaye</v>
      </c>
      <c r="M64" s="7">
        <f>VLOOKUP($A64,Entries!$B$203:$J$406,9)</f>
        <v>4117238</v>
      </c>
    </row>
    <row r="65" spans="1:14" x14ac:dyDescent="0.25">
      <c r="A65" s="7">
        <v>22</v>
      </c>
      <c r="B65" s="88" t="s">
        <v>1258</v>
      </c>
      <c r="D65" s="7">
        <v>5</v>
      </c>
      <c r="E65" t="str">
        <f>VLOOKUP($A65,Entries!$B$203:$J$406,2)</f>
        <v>Imogen</v>
      </c>
      <c r="F65" t="str">
        <f>VLOOKUP($A65,Entries!$B$203:$J$406,3)</f>
        <v>McVittie</v>
      </c>
      <c r="G65" t="str">
        <f>VLOOKUP($A65,Entries!$B$203:$F$406,5)</f>
        <v>Woodbridge School</v>
      </c>
      <c r="H65" s="27" t="str">
        <f t="shared" si="0"/>
        <v>2.51.6</v>
      </c>
      <c r="J65" s="7" t="str">
        <f>VLOOKUP($A65,Entries!$B$203:$G$406,6)</f>
        <v>c</v>
      </c>
      <c r="K65" s="7" t="str">
        <f>VLOOKUP($A65,Entries!$B$203:$FH450,7)</f>
        <v>s</v>
      </c>
      <c r="L65" s="7" t="str">
        <f>VLOOKUP($A65,Entries!$B$203:$I$406,8)</f>
        <v>Woodbridge</v>
      </c>
      <c r="M65" s="7">
        <f>VLOOKUP($A65,Entries!$B$203:$J$406,9)</f>
        <v>0</v>
      </c>
    </row>
    <row r="66" spans="1:14" x14ac:dyDescent="0.25">
      <c r="A66" s="7">
        <v>25</v>
      </c>
      <c r="B66" s="88" t="s">
        <v>1259</v>
      </c>
      <c r="D66" s="7">
        <v>6</v>
      </c>
      <c r="E66" t="str">
        <f>VLOOKUP($A66,Entries!$B$203:$J$406,2)</f>
        <v>Elissia</v>
      </c>
      <c r="F66" t="str">
        <f>VLOOKUP($A66,Entries!$B$203:$J$406,3)</f>
        <v>Bell</v>
      </c>
      <c r="G66" t="str">
        <f>VLOOKUP($A66,Entries!$B$203:$F$406,5)</f>
        <v>Saint Edmund Pacers</v>
      </c>
      <c r="H66" s="27" t="str">
        <f t="shared" si="0"/>
        <v>2.52.2</v>
      </c>
      <c r="J66" s="7" t="str">
        <f>VLOOKUP($A66,Entries!$B$203:$G$406,6)</f>
        <v>c</v>
      </c>
      <c r="K66" s="7" t="str">
        <f>VLOOKUP($A66,Entries!$B$203:$FH451,7)</f>
        <v>s</v>
      </c>
      <c r="L66" s="7" t="str">
        <f>VLOOKUP($A66,Entries!$B$203:$I$406,8)</f>
        <v>Hadleigh community primary</v>
      </c>
      <c r="M66" s="7">
        <f>VLOOKUP($A66,Entries!$B$203:$J$406,9)</f>
        <v>3748518</v>
      </c>
    </row>
    <row r="67" spans="1:14" x14ac:dyDescent="0.25">
      <c r="A67" s="7">
        <v>145</v>
      </c>
      <c r="B67" s="88" t="s">
        <v>1260</v>
      </c>
      <c r="D67" s="7">
        <v>7</v>
      </c>
      <c r="E67" t="str">
        <f>VLOOKUP($A67,Entries!$B$203:$J$406,2)</f>
        <v>Matilda</v>
      </c>
      <c r="F67" t="str">
        <f>VLOOKUP($A67,Entries!$B$203:$J$406,3)</f>
        <v>Percy</v>
      </c>
      <c r="G67" t="str">
        <f>VLOOKUP($A67,Entries!$B$203:$F$406,5)</f>
        <v>Framlingham College</v>
      </c>
      <c r="H67" s="27" t="str">
        <f t="shared" si="0"/>
        <v>3.05.9</v>
      </c>
      <c r="J67" s="7" t="str">
        <f>VLOOKUP($A67,Entries!$B$203:$G$406,6)</f>
        <v>c</v>
      </c>
      <c r="K67" s="7" t="str">
        <f>VLOOKUP($A67,Entries!$B$203:$FH452,7)</f>
        <v>s</v>
      </c>
      <c r="L67" s="7" t="str">
        <f>VLOOKUP($A67,Entries!$B$203:$I$406,8)</f>
        <v>Framlingham College Prep School</v>
      </c>
      <c r="M67" s="7">
        <f>VLOOKUP($A67,Entries!$B$203:$J$406,9)</f>
        <v>0</v>
      </c>
    </row>
    <row r="68" spans="1:14" x14ac:dyDescent="0.25">
      <c r="A68" s="7" t="s">
        <v>25</v>
      </c>
      <c r="B68" s="88" t="s">
        <v>25</v>
      </c>
      <c r="D68" s="7">
        <v>8</v>
      </c>
      <c r="E68" t="str">
        <f>VLOOKUP($A68,Entries!$B$203:$J$406,2)</f>
        <v/>
      </c>
      <c r="F68" t="str">
        <f>VLOOKUP($A68,Entries!$B$203:$J$406,3)</f>
        <v/>
      </c>
      <c r="G68" t="str">
        <f>VLOOKUP($A68,Entries!$B$203:$F$406,5)</f>
        <v/>
      </c>
      <c r="H68" s="27" t="str">
        <f t="shared" si="0"/>
        <v xml:space="preserve"> </v>
      </c>
      <c r="J68" s="7" t="str">
        <f>VLOOKUP($A68,Entries!$B$203:$G$406,6)</f>
        <v/>
      </c>
      <c r="K68" s="7" t="str">
        <f>VLOOKUP($A68,Entries!$B$203:$FH453,7)</f>
        <v/>
      </c>
      <c r="L68" s="7" t="str">
        <f>VLOOKUP($A68,Entries!$B$203:$I$406,8)</f>
        <v/>
      </c>
      <c r="M68" s="7" t="str">
        <f>VLOOKUP($A68,Entries!$B$203:$J$406,9)</f>
        <v/>
      </c>
    </row>
    <row r="69" spans="1:14" x14ac:dyDescent="0.25">
      <c r="A69" s="7">
        <v>18</v>
      </c>
      <c r="B69" s="88" t="s">
        <v>1298</v>
      </c>
      <c r="C69" t="s">
        <v>276</v>
      </c>
      <c r="D69" s="7">
        <v>1</v>
      </c>
      <c r="E69" t="str">
        <f>VLOOKUP($A69,Entries!$B$203:$J$406,2)</f>
        <v>India</v>
      </c>
      <c r="F69" t="str">
        <f>VLOOKUP($A69,Entries!$B$203:$J$406,3)</f>
        <v>Johnson</v>
      </c>
      <c r="G69" t="str">
        <f>VLOOKUP($A69,Entries!$B$203:$F$406,5)</f>
        <v>Woodbridge School</v>
      </c>
      <c r="H69" s="27" t="str">
        <f t="shared" si="0"/>
        <v>5.22.1</v>
      </c>
      <c r="J69" s="7" t="str">
        <f>VLOOKUP($A69,Entries!$B$203:$G$406,6)</f>
        <v>c</v>
      </c>
      <c r="K69" s="7" t="str">
        <f>VLOOKUP($A69,Entries!$B$203:$FH454,7)</f>
        <v>s</v>
      </c>
      <c r="L69" s="7" t="str">
        <f>VLOOKUP($A69,Entries!$B$203:$I$406,8)</f>
        <v>Woodbridge</v>
      </c>
      <c r="M69" s="7">
        <f>VLOOKUP($A69,Entries!$B$203:$J$406,9)</f>
        <v>0</v>
      </c>
      <c r="N69" s="29" t="s">
        <v>373</v>
      </c>
    </row>
    <row r="70" spans="1:14" x14ac:dyDescent="0.25">
      <c r="A70" s="7">
        <v>16</v>
      </c>
      <c r="B70" s="88" t="s">
        <v>1299</v>
      </c>
      <c r="D70" s="7">
        <v>2</v>
      </c>
      <c r="E70" t="str">
        <f>VLOOKUP($A70,Entries!$B$203:$J$406,2)</f>
        <v>Ella</v>
      </c>
      <c r="F70" t="str">
        <f>VLOOKUP($A70,Entries!$B$203:$J$406,3)</f>
        <v>Knight</v>
      </c>
      <c r="G70" t="str">
        <f>VLOOKUP($A70,Entries!$B$203:$F$406,5)</f>
        <v>Woodbridge School</v>
      </c>
      <c r="H70" s="27" t="str">
        <f t="shared" ref="H70:H149" si="1">B70</f>
        <v>5.30.8</v>
      </c>
      <c r="J70" s="7" t="str">
        <f>VLOOKUP($A70,Entries!$B$203:$G$406,6)</f>
        <v>c</v>
      </c>
      <c r="K70" s="7" t="str">
        <f>VLOOKUP($A70,Entries!$B$203:$FH455,7)</f>
        <v>s</v>
      </c>
      <c r="L70" s="7" t="str">
        <f>VLOOKUP($A70,Entries!$B$203:$I$406,8)</f>
        <v>Woodbridge school</v>
      </c>
      <c r="M70" s="7">
        <f>VLOOKUP($A70,Entries!$B$203:$J$406,9)</f>
        <v>0</v>
      </c>
    </row>
    <row r="71" spans="1:14" x14ac:dyDescent="0.25">
      <c r="A71" s="7">
        <v>26</v>
      </c>
      <c r="B71" s="88" t="s">
        <v>1300</v>
      </c>
      <c r="D71" s="7">
        <v>3</v>
      </c>
      <c r="E71" t="str">
        <f>VLOOKUP($A71,Entries!$B$203:$J$406,2)</f>
        <v>Evie</v>
      </c>
      <c r="F71" t="str">
        <f>VLOOKUP($A71,Entries!$B$203:$J$406,3)</f>
        <v>Brown</v>
      </c>
      <c r="G71" t="str">
        <f>VLOOKUP($A71,Entries!$B$203:$F$406,5)</f>
        <v>Woodbridge School</v>
      </c>
      <c r="H71" s="27" t="str">
        <f t="shared" si="1"/>
        <v>6.17.0</v>
      </c>
      <c r="J71" s="7" t="str">
        <f>VLOOKUP($A71,Entries!$B$203:$G$406,6)</f>
        <v>c</v>
      </c>
      <c r="K71" s="7" t="str">
        <f>VLOOKUP($A71,Entries!$B$203:$FH456,7)</f>
        <v>s</v>
      </c>
      <c r="L71" s="7" t="str">
        <f>VLOOKUP($A71,Entries!$B$203:$I$406,8)</f>
        <v>Woodbridge School</v>
      </c>
      <c r="M71" s="7" t="str">
        <f>VLOOKUP($A71,Entries!$B$203:$J$406,9)</f>
        <v>a1</v>
      </c>
    </row>
    <row r="72" spans="1:14" x14ac:dyDescent="0.25">
      <c r="A72" s="7" t="s">
        <v>25</v>
      </c>
      <c r="B72" s="88" t="s">
        <v>25</v>
      </c>
      <c r="C72" t="s">
        <v>25</v>
      </c>
      <c r="D72" s="7">
        <v>4</v>
      </c>
      <c r="E72" t="str">
        <f>VLOOKUP($A72,Entries!$B$203:$J$406,2)</f>
        <v/>
      </c>
      <c r="F72" t="str">
        <f>VLOOKUP($A72,Entries!$B$203:$J$406,3)</f>
        <v/>
      </c>
      <c r="G72" t="str">
        <f>VLOOKUP($A72,Entries!$B$203:$F$406,5)</f>
        <v/>
      </c>
      <c r="H72" s="27" t="str">
        <f t="shared" si="1"/>
        <v xml:space="preserve"> </v>
      </c>
      <c r="J72" s="7" t="str">
        <f>VLOOKUP($A72,Entries!$B$203:$G$406,6)</f>
        <v/>
      </c>
      <c r="K72" s="7" t="str">
        <f>VLOOKUP($A72,Entries!$B$203:$FH457,7)</f>
        <v/>
      </c>
      <c r="L72" s="7" t="str">
        <f>VLOOKUP($A72,Entries!$B$203:$I$406,8)</f>
        <v/>
      </c>
      <c r="M72" s="7" t="str">
        <f>VLOOKUP($A72,Entries!$B$203:$J$406,9)</f>
        <v/>
      </c>
    </row>
    <row r="73" spans="1:14" x14ac:dyDescent="0.25">
      <c r="A73" s="7" t="s">
        <v>25</v>
      </c>
      <c r="B73" s="88" t="s">
        <v>25</v>
      </c>
      <c r="D73" s="7">
        <v>5</v>
      </c>
      <c r="E73" t="str">
        <f>VLOOKUP($A73,Entries!$B$203:$J$406,2)</f>
        <v/>
      </c>
      <c r="F73" t="str">
        <f>VLOOKUP($A73,Entries!$B$203:$J$406,3)</f>
        <v/>
      </c>
      <c r="G73" t="str">
        <f>VLOOKUP($A73,Entries!$B$203:$F$406,5)</f>
        <v/>
      </c>
      <c r="H73" s="27" t="str">
        <f t="shared" si="1"/>
        <v xml:space="preserve"> </v>
      </c>
      <c r="J73" s="7" t="str">
        <f>VLOOKUP($A73,Entries!$B$203:$G$406,6)</f>
        <v/>
      </c>
      <c r="K73" s="7" t="str">
        <f>VLOOKUP($A73,Entries!$B$203:$FH458,7)</f>
        <v/>
      </c>
      <c r="L73" s="7" t="str">
        <f>VLOOKUP($A73,Entries!$B$203:$I$406,8)</f>
        <v/>
      </c>
      <c r="M73" s="7" t="str">
        <f>VLOOKUP($A73,Entries!$B$203:$J$406,9)</f>
        <v/>
      </c>
    </row>
    <row r="74" spans="1:14" x14ac:dyDescent="0.25">
      <c r="A74" s="7" t="s">
        <v>25</v>
      </c>
      <c r="B74" s="88" t="s">
        <v>25</v>
      </c>
      <c r="D74" s="7">
        <v>6</v>
      </c>
      <c r="E74" t="str">
        <f>VLOOKUP($A74,Entries!$B$203:$J$406,2)</f>
        <v/>
      </c>
      <c r="F74" t="str">
        <f>VLOOKUP($A74,Entries!$B$203:$J$406,3)</f>
        <v/>
      </c>
      <c r="G74" t="str">
        <f>VLOOKUP($A74,Entries!$B$203:$F$406,5)</f>
        <v/>
      </c>
      <c r="H74" s="27" t="str">
        <f t="shared" si="1"/>
        <v xml:space="preserve"> </v>
      </c>
      <c r="J74" s="7" t="str">
        <f>VLOOKUP($A74,Entries!$B$203:$G$406,6)</f>
        <v/>
      </c>
      <c r="K74" s="7" t="str">
        <f>VLOOKUP($A74,Entries!$B$203:$FH459,7)</f>
        <v/>
      </c>
      <c r="L74" s="7" t="str">
        <f>VLOOKUP($A74,Entries!$B$203:$I$406,8)</f>
        <v/>
      </c>
      <c r="M74" s="7" t="str">
        <f>VLOOKUP($A74,Entries!$B$203:$J$406,9)</f>
        <v/>
      </c>
    </row>
    <row r="75" spans="1:14" x14ac:dyDescent="0.25">
      <c r="A75" s="7" t="s">
        <v>25</v>
      </c>
      <c r="B75" s="88" t="s">
        <v>25</v>
      </c>
      <c r="D75" s="7">
        <v>7</v>
      </c>
      <c r="E75" t="str">
        <f>VLOOKUP($A75,Entries!$B$203:$J$406,2)</f>
        <v/>
      </c>
      <c r="F75" t="str">
        <f>VLOOKUP($A75,Entries!$B$203:$J$406,3)</f>
        <v/>
      </c>
      <c r="G75" t="str">
        <f>VLOOKUP($A75,Entries!$B$203:$F$406,5)</f>
        <v/>
      </c>
      <c r="H75" s="27" t="str">
        <f t="shared" si="1"/>
        <v xml:space="preserve"> </v>
      </c>
      <c r="J75" s="7" t="str">
        <f>VLOOKUP($A75,Entries!$B$203:$G$406,6)</f>
        <v/>
      </c>
      <c r="K75" s="7" t="str">
        <f>VLOOKUP($A75,Entries!$B$203:$FH460,7)</f>
        <v/>
      </c>
      <c r="L75" s="7" t="str">
        <f>VLOOKUP($A75,Entries!$B$203:$I$406,8)</f>
        <v/>
      </c>
      <c r="M75" s="7" t="str">
        <f>VLOOKUP($A75,Entries!$B$203:$J$406,9)</f>
        <v/>
      </c>
    </row>
    <row r="76" spans="1:14" x14ac:dyDescent="0.25">
      <c r="A76" s="7" t="s">
        <v>25</v>
      </c>
      <c r="B76" s="88" t="s">
        <v>25</v>
      </c>
      <c r="D76" s="7">
        <v>8</v>
      </c>
      <c r="E76" t="str">
        <f>VLOOKUP($A76,Entries!$B$203:$J$406,2)</f>
        <v/>
      </c>
      <c r="F76" t="str">
        <f>VLOOKUP($A76,Entries!$B$203:$J$406,3)</f>
        <v/>
      </c>
      <c r="G76" t="str">
        <f>VLOOKUP($A76,Entries!$B$203:$F$406,5)</f>
        <v/>
      </c>
      <c r="H76" s="27" t="str">
        <f t="shared" si="1"/>
        <v xml:space="preserve"> </v>
      </c>
      <c r="J76" s="7" t="str">
        <f>VLOOKUP($A76,Entries!$B$203:$G$406,6)</f>
        <v/>
      </c>
      <c r="K76" s="7" t="str">
        <f>VLOOKUP($A76,Entries!$B$203:$FH461,7)</f>
        <v/>
      </c>
      <c r="L76" s="7" t="str">
        <f>VLOOKUP($A76,Entries!$B$203:$I$406,8)</f>
        <v/>
      </c>
      <c r="M76" s="7" t="str">
        <f>VLOOKUP($A76,Entries!$B$203:$J$406,9)</f>
        <v/>
      </c>
    </row>
    <row r="77" spans="1:14" hidden="1" x14ac:dyDescent="0.25">
      <c r="A77" s="7" t="s">
        <v>25</v>
      </c>
      <c r="B77" s="88" t="s">
        <v>25</v>
      </c>
      <c r="C77" t="s">
        <v>277</v>
      </c>
      <c r="D77" s="7">
        <v>1</v>
      </c>
      <c r="E77" t="str">
        <f>VLOOKUP($A77,Entries!$B$203:$J$406,2)</f>
        <v/>
      </c>
      <c r="F77" t="str">
        <f>VLOOKUP($A77,Entries!$B$203:$J$406,3)</f>
        <v/>
      </c>
      <c r="G77" t="str">
        <f>VLOOKUP($A77,Entries!$B$203:$F$406,5)</f>
        <v/>
      </c>
      <c r="H77" s="27" t="str">
        <f t="shared" si="1"/>
        <v xml:space="preserve"> </v>
      </c>
      <c r="J77" s="7" t="str">
        <f>VLOOKUP($A77,Entries!$B$203:$G$406,6)</f>
        <v/>
      </c>
      <c r="K77" s="7" t="str">
        <f>VLOOKUP($A77,Entries!$B$203:$FH462,7)</f>
        <v/>
      </c>
      <c r="L77" s="7" t="str">
        <f>VLOOKUP($A77,Entries!$B$203:$I$406,8)</f>
        <v/>
      </c>
      <c r="M77" s="7" t="str">
        <f>VLOOKUP($A77,Entries!$B$203:$J$406,9)</f>
        <v/>
      </c>
      <c r="N77" s="29">
        <v>0</v>
      </c>
    </row>
    <row r="78" spans="1:14" hidden="1" x14ac:dyDescent="0.25">
      <c r="A78" s="7" t="s">
        <v>25</v>
      </c>
      <c r="B78" s="88" t="s">
        <v>25</v>
      </c>
      <c r="D78" s="7">
        <v>2</v>
      </c>
      <c r="E78" t="str">
        <f>VLOOKUP($A78,Entries!$B$203:$J$406,2)</f>
        <v/>
      </c>
      <c r="F78" t="str">
        <f>VLOOKUP($A78,Entries!$B$203:$J$406,3)</f>
        <v/>
      </c>
      <c r="G78" t="str">
        <f>VLOOKUP($A78,Entries!$B$203:$F$406,5)</f>
        <v/>
      </c>
      <c r="H78" s="27" t="str">
        <f t="shared" si="1"/>
        <v xml:space="preserve"> </v>
      </c>
      <c r="J78" s="7" t="str">
        <f>VLOOKUP($A78,Entries!$B$203:$G$406,6)</f>
        <v/>
      </c>
      <c r="K78" s="7" t="str">
        <f>VLOOKUP($A78,Entries!$B$203:$FH463,7)</f>
        <v/>
      </c>
      <c r="L78" s="7" t="str">
        <f>VLOOKUP($A78,Entries!$B$203:$I$406,8)</f>
        <v/>
      </c>
      <c r="M78" s="7" t="str">
        <f>VLOOKUP($A78,Entries!$B$203:$J$406,9)</f>
        <v/>
      </c>
    </row>
    <row r="79" spans="1:14" hidden="1" x14ac:dyDescent="0.25">
      <c r="A79" s="7" t="s">
        <v>25</v>
      </c>
      <c r="B79" s="88" t="s">
        <v>25</v>
      </c>
      <c r="D79" s="7">
        <v>3</v>
      </c>
      <c r="E79" t="str">
        <f>VLOOKUP($A79,Entries!$B$203:$J$406,2)</f>
        <v/>
      </c>
      <c r="F79" t="str">
        <f>VLOOKUP($A79,Entries!$B$203:$J$406,3)</f>
        <v/>
      </c>
      <c r="G79" t="str">
        <f>VLOOKUP($A79,Entries!$B$203:$F$406,5)</f>
        <v/>
      </c>
      <c r="H79" s="27" t="str">
        <f t="shared" si="1"/>
        <v xml:space="preserve"> </v>
      </c>
      <c r="J79" s="7" t="str">
        <f>VLOOKUP($A79,Entries!$B$203:$G$406,6)</f>
        <v/>
      </c>
      <c r="K79" s="7" t="str">
        <f>VLOOKUP($A79,Entries!$B$203:$FH464,7)</f>
        <v/>
      </c>
      <c r="L79" s="7" t="str">
        <f>VLOOKUP($A79,Entries!$B$203:$I$406,8)</f>
        <v/>
      </c>
      <c r="M79" s="7" t="str">
        <f>VLOOKUP($A79,Entries!$B$203:$J$406,9)</f>
        <v/>
      </c>
    </row>
    <row r="80" spans="1:14" hidden="1" x14ac:dyDescent="0.25">
      <c r="A80" s="7" t="s">
        <v>25</v>
      </c>
      <c r="B80" s="88" t="s">
        <v>25</v>
      </c>
      <c r="D80" s="7">
        <v>4</v>
      </c>
      <c r="E80" t="str">
        <f>VLOOKUP($A80,Entries!$B$203:$J$406,2)</f>
        <v/>
      </c>
      <c r="F80" t="str">
        <f>VLOOKUP($A80,Entries!$B$203:$J$406,3)</f>
        <v/>
      </c>
      <c r="G80" t="str">
        <f>VLOOKUP($A80,Entries!$B$203:$F$406,5)</f>
        <v/>
      </c>
      <c r="H80" s="27" t="str">
        <f t="shared" si="1"/>
        <v xml:space="preserve"> </v>
      </c>
      <c r="J80" s="7" t="str">
        <f>VLOOKUP($A80,Entries!$B$203:$G$406,6)</f>
        <v/>
      </c>
      <c r="K80" s="7" t="str">
        <f>VLOOKUP($A80,Entries!$B$203:$FH465,7)</f>
        <v/>
      </c>
      <c r="L80" s="7" t="str">
        <f>VLOOKUP($A80,Entries!$B$203:$I$406,8)</f>
        <v/>
      </c>
      <c r="M80" s="7" t="str">
        <f>VLOOKUP($A80,Entries!$B$203:$J$406,9)</f>
        <v/>
      </c>
    </row>
    <row r="81" spans="1:14" hidden="1" x14ac:dyDescent="0.25">
      <c r="A81" s="7" t="s">
        <v>25</v>
      </c>
      <c r="B81" s="88" t="s">
        <v>25</v>
      </c>
      <c r="D81" s="7">
        <v>5</v>
      </c>
      <c r="E81" t="str">
        <f>VLOOKUP($A81,Entries!$B$203:$J$406,2)</f>
        <v/>
      </c>
      <c r="F81" t="str">
        <f>VLOOKUP($A81,Entries!$B$203:$J$406,3)</f>
        <v/>
      </c>
      <c r="G81" t="str">
        <f>VLOOKUP($A81,Entries!$B$203:$F$406,5)</f>
        <v/>
      </c>
      <c r="H81" s="27" t="str">
        <f t="shared" si="1"/>
        <v xml:space="preserve"> </v>
      </c>
      <c r="J81" s="7" t="str">
        <f>VLOOKUP($A81,Entries!$B$203:$G$406,6)</f>
        <v/>
      </c>
      <c r="K81" s="7" t="str">
        <f>VLOOKUP($A81,Entries!$B$203:$FH466,7)</f>
        <v/>
      </c>
      <c r="L81" s="7" t="str">
        <f>VLOOKUP($A81,Entries!$B$203:$I$406,8)</f>
        <v/>
      </c>
      <c r="M81" s="7" t="str">
        <f>VLOOKUP($A81,Entries!$B$203:$J$406,9)</f>
        <v/>
      </c>
    </row>
    <row r="82" spans="1:14" hidden="1" x14ac:dyDescent="0.25">
      <c r="A82" s="7" t="s">
        <v>25</v>
      </c>
      <c r="B82" s="88" t="s">
        <v>25</v>
      </c>
      <c r="D82" s="7">
        <v>6</v>
      </c>
      <c r="E82" t="str">
        <f>VLOOKUP($A82,Entries!$B$203:$J$406,2)</f>
        <v/>
      </c>
      <c r="F82" t="str">
        <f>VLOOKUP($A82,Entries!$B$203:$J$406,3)</f>
        <v/>
      </c>
      <c r="G82" t="str">
        <f>VLOOKUP($A82,Entries!$B$203:$F$406,5)</f>
        <v/>
      </c>
      <c r="H82" s="27" t="str">
        <f t="shared" si="1"/>
        <v xml:space="preserve"> </v>
      </c>
      <c r="J82" s="7" t="str">
        <f>VLOOKUP($A82,Entries!$B$203:$G$406,6)</f>
        <v/>
      </c>
      <c r="K82" s="7" t="str">
        <f>VLOOKUP($A82,Entries!$B$203:$FH467,7)</f>
        <v/>
      </c>
      <c r="L82" s="7" t="str">
        <f>VLOOKUP($A82,Entries!$B$203:$I$406,8)</f>
        <v/>
      </c>
      <c r="M82" s="7" t="str">
        <f>VLOOKUP($A82,Entries!$B$203:$J$406,9)</f>
        <v/>
      </c>
    </row>
    <row r="83" spans="1:14" hidden="1" x14ac:dyDescent="0.25">
      <c r="A83" s="7" t="s">
        <v>25</v>
      </c>
      <c r="B83" s="88" t="s">
        <v>25</v>
      </c>
      <c r="D83" s="7">
        <v>7</v>
      </c>
      <c r="E83" t="str">
        <f>VLOOKUP($A83,Entries!$B$203:$J$406,2)</f>
        <v/>
      </c>
      <c r="F83" t="str">
        <f>VLOOKUP($A83,Entries!$B$203:$J$406,3)</f>
        <v/>
      </c>
      <c r="G83" t="str">
        <f>VLOOKUP($A83,Entries!$B$203:$F$406,5)</f>
        <v/>
      </c>
      <c r="H83" s="27" t="str">
        <f t="shared" si="1"/>
        <v xml:space="preserve"> </v>
      </c>
      <c r="J83" s="7" t="str">
        <f>VLOOKUP($A83,Entries!$B$203:$G$406,6)</f>
        <v/>
      </c>
      <c r="K83" s="7" t="str">
        <f>VLOOKUP($A83,Entries!$B$203:$FH468,7)</f>
        <v/>
      </c>
      <c r="L83" s="7" t="str">
        <f>VLOOKUP($A83,Entries!$B$203:$I$406,8)</f>
        <v/>
      </c>
      <c r="M83" s="7" t="str">
        <f>VLOOKUP($A83,Entries!$B$203:$J$406,9)</f>
        <v/>
      </c>
    </row>
    <row r="84" spans="1:14" hidden="1" x14ac:dyDescent="0.25">
      <c r="A84" s="7" t="s">
        <v>25</v>
      </c>
      <c r="B84" s="88" t="s">
        <v>25</v>
      </c>
      <c r="D84" s="7">
        <v>8</v>
      </c>
      <c r="E84" t="str">
        <f>VLOOKUP($A84,Entries!$B$203:$J$406,2)</f>
        <v/>
      </c>
      <c r="F84" t="str">
        <f>VLOOKUP($A84,Entries!$B$203:$J$406,3)</f>
        <v/>
      </c>
      <c r="G84" t="str">
        <f>VLOOKUP($A84,Entries!$B$203:$F$406,5)</f>
        <v/>
      </c>
      <c r="H84" s="27" t="str">
        <f t="shared" si="1"/>
        <v xml:space="preserve"> </v>
      </c>
      <c r="J84" s="7" t="str">
        <f>VLOOKUP($A84,Entries!$B$203:$G$406,6)</f>
        <v/>
      </c>
      <c r="K84" s="7" t="str">
        <f>VLOOKUP($A84,Entries!$B$203:$FH469,7)</f>
        <v/>
      </c>
      <c r="L84" s="7" t="str">
        <f>VLOOKUP($A84,Entries!$B$203:$I$406,8)</f>
        <v/>
      </c>
      <c r="M84" s="7" t="str">
        <f>VLOOKUP($A84,Entries!$B$203:$J$406,9)</f>
        <v/>
      </c>
    </row>
    <row r="85" spans="1:14" hidden="1" x14ac:dyDescent="0.25">
      <c r="A85" s="7" t="s">
        <v>25</v>
      </c>
      <c r="B85" s="88" t="s">
        <v>25</v>
      </c>
      <c r="C85" t="s">
        <v>396</v>
      </c>
      <c r="D85" s="7">
        <v>1</v>
      </c>
      <c r="E85" t="str">
        <f>VLOOKUP($A85,Entries!$B$203:$J$406,2)</f>
        <v/>
      </c>
      <c r="F85" t="str">
        <f>VLOOKUP($A85,Entries!$B$203:$J$406,3)</f>
        <v/>
      </c>
      <c r="G85" t="str">
        <f>VLOOKUP($A85,Entries!$B$203:$F$406,5)</f>
        <v/>
      </c>
      <c r="H85" s="27" t="str">
        <f t="shared" ref="H85:H93" si="2">B85</f>
        <v xml:space="preserve"> </v>
      </c>
      <c r="J85" s="7" t="str">
        <f>VLOOKUP($A85,Entries!$B$203:$G$406,6)</f>
        <v/>
      </c>
      <c r="K85" s="7" t="str">
        <f>VLOOKUP($A85,Entries!$B$203:$FH470,7)</f>
        <v/>
      </c>
      <c r="L85" s="7" t="str">
        <f>VLOOKUP($A85,Entries!$B$203:$I$406,8)</f>
        <v/>
      </c>
      <c r="M85" s="7" t="str">
        <f>VLOOKUP($A85,Entries!$B$203:$J$406,9)</f>
        <v/>
      </c>
      <c r="N85" s="29">
        <v>0</v>
      </c>
    </row>
    <row r="86" spans="1:14" hidden="1" x14ac:dyDescent="0.25">
      <c r="A86" s="7" t="s">
        <v>25</v>
      </c>
      <c r="B86" s="88" t="s">
        <v>25</v>
      </c>
      <c r="D86" s="7">
        <v>2</v>
      </c>
      <c r="E86" t="str">
        <f>VLOOKUP($A86,Entries!$B$203:$J$406,2)</f>
        <v/>
      </c>
      <c r="F86" t="str">
        <f>VLOOKUP($A86,Entries!$B$203:$J$406,3)</f>
        <v/>
      </c>
      <c r="G86" t="str">
        <f>VLOOKUP($A86,Entries!$B$203:$F$406,5)</f>
        <v/>
      </c>
      <c r="H86" s="27" t="s">
        <v>25</v>
      </c>
      <c r="J86" s="7" t="str">
        <f>VLOOKUP($A86,Entries!$B$203:$G$406,6)</f>
        <v/>
      </c>
      <c r="K86" s="7" t="str">
        <f>VLOOKUP($A86,Entries!$B$203:$FH471,7)</f>
        <v/>
      </c>
      <c r="L86" s="7" t="str">
        <f>VLOOKUP($A86,Entries!$B$203:$I$406,8)</f>
        <v/>
      </c>
      <c r="M86" s="7" t="str">
        <f>VLOOKUP($A86,Entries!$B$203:$J$406,9)</f>
        <v/>
      </c>
    </row>
    <row r="87" spans="1:14" hidden="1" x14ac:dyDescent="0.25">
      <c r="A87" s="7" t="s">
        <v>25</v>
      </c>
      <c r="B87" s="88" t="s">
        <v>25</v>
      </c>
      <c r="D87" s="7">
        <v>3</v>
      </c>
      <c r="E87" t="str">
        <f>VLOOKUP($A87,Entries!$B$203:$J$406,2)</f>
        <v/>
      </c>
      <c r="F87" t="str">
        <f>VLOOKUP($A87,Entries!$B$203:$J$406,3)</f>
        <v/>
      </c>
      <c r="G87" t="str">
        <f>VLOOKUP($A87,Entries!$B$203:$F$406,5)</f>
        <v/>
      </c>
      <c r="H87" s="27" t="s">
        <v>25</v>
      </c>
      <c r="J87" s="7" t="str">
        <f>VLOOKUP($A87,Entries!$B$203:$G$406,6)</f>
        <v/>
      </c>
      <c r="K87" s="7" t="str">
        <f>VLOOKUP($A87,Entries!$B$203:$FH472,7)</f>
        <v/>
      </c>
      <c r="L87" s="7" t="str">
        <f>VLOOKUP($A87,Entries!$B$203:$I$406,8)</f>
        <v/>
      </c>
      <c r="M87" s="7" t="str">
        <f>VLOOKUP($A87,Entries!$B$203:$J$406,9)</f>
        <v/>
      </c>
    </row>
    <row r="88" spans="1:14" hidden="1" x14ac:dyDescent="0.25">
      <c r="A88" s="7" t="s">
        <v>25</v>
      </c>
      <c r="B88" s="88" t="s">
        <v>25</v>
      </c>
      <c r="D88" s="7">
        <v>4</v>
      </c>
      <c r="E88" t="str">
        <f>VLOOKUP($A88,Entries!$B$203:$J$406,2)</f>
        <v/>
      </c>
      <c r="F88" t="str">
        <f>VLOOKUP($A88,Entries!$B$203:$J$406,3)</f>
        <v/>
      </c>
      <c r="G88" t="str">
        <f>VLOOKUP($A88,Entries!$B$203:$F$406,5)</f>
        <v/>
      </c>
      <c r="H88" s="27" t="s">
        <v>25</v>
      </c>
      <c r="J88" s="7" t="str">
        <f>VLOOKUP($A88,Entries!$B$203:$G$406,6)</f>
        <v/>
      </c>
      <c r="K88" s="7" t="str">
        <f>VLOOKUP($A88,Entries!$B$203:$FH473,7)</f>
        <v/>
      </c>
      <c r="L88" s="7" t="str">
        <f>VLOOKUP($A88,Entries!$B$203:$I$406,8)</f>
        <v/>
      </c>
      <c r="M88" s="7" t="str">
        <f>VLOOKUP($A88,Entries!$B$203:$J$406,9)</f>
        <v/>
      </c>
    </row>
    <row r="89" spans="1:14" hidden="1" x14ac:dyDescent="0.25">
      <c r="A89" s="7" t="s">
        <v>25</v>
      </c>
      <c r="B89" s="88" t="s">
        <v>25</v>
      </c>
      <c r="D89" s="7">
        <v>5</v>
      </c>
      <c r="E89" t="str">
        <f>VLOOKUP($A89,Entries!$B$203:$J$406,2)</f>
        <v/>
      </c>
      <c r="F89" t="str">
        <f>VLOOKUP($A89,Entries!$B$203:$J$406,3)</f>
        <v/>
      </c>
      <c r="G89" t="str">
        <f>VLOOKUP($A89,Entries!$B$203:$F$406,5)</f>
        <v/>
      </c>
      <c r="H89" s="27" t="s">
        <v>25</v>
      </c>
      <c r="J89" s="7" t="str">
        <f>VLOOKUP($A89,Entries!$B$203:$G$406,6)</f>
        <v/>
      </c>
      <c r="K89" s="7" t="str">
        <f>VLOOKUP($A89,Entries!$B$203:$FH474,7)</f>
        <v/>
      </c>
      <c r="L89" s="7" t="str">
        <f>VLOOKUP($A89,Entries!$B$203:$I$406,8)</f>
        <v/>
      </c>
      <c r="M89" s="7" t="str">
        <f>VLOOKUP($A89,Entries!$B$203:$J$406,9)</f>
        <v/>
      </c>
    </row>
    <row r="90" spans="1:14" hidden="1" x14ac:dyDescent="0.25">
      <c r="A90" s="7" t="s">
        <v>25</v>
      </c>
      <c r="B90" s="88" t="s">
        <v>25</v>
      </c>
      <c r="D90" s="7">
        <v>6</v>
      </c>
      <c r="E90" t="str">
        <f>VLOOKUP($A90,Entries!$B$203:$J$406,2)</f>
        <v/>
      </c>
      <c r="F90" t="str">
        <f>VLOOKUP($A90,Entries!$B$203:$J$406,3)</f>
        <v/>
      </c>
      <c r="G90" t="str">
        <f>VLOOKUP($A90,Entries!$B$203:$F$406,5)</f>
        <v/>
      </c>
      <c r="H90" s="27" t="s">
        <v>25</v>
      </c>
      <c r="J90" s="7" t="str">
        <f>VLOOKUP($A90,Entries!$B$203:$G$406,6)</f>
        <v/>
      </c>
      <c r="K90" s="7" t="str">
        <f>VLOOKUP($A90,Entries!$B$203:$FH475,7)</f>
        <v/>
      </c>
      <c r="L90" s="7" t="str">
        <f>VLOOKUP($A90,Entries!$B$203:$I$406,8)</f>
        <v/>
      </c>
      <c r="M90" s="7" t="str">
        <f>VLOOKUP($A90,Entries!$B$203:$J$406,9)</f>
        <v/>
      </c>
    </row>
    <row r="91" spans="1:14" hidden="1" x14ac:dyDescent="0.25">
      <c r="A91" s="7" t="s">
        <v>25</v>
      </c>
      <c r="B91" s="88" t="s">
        <v>25</v>
      </c>
      <c r="D91" s="7">
        <v>7</v>
      </c>
      <c r="E91" t="str">
        <f>VLOOKUP($A91,Entries!$B$203:$J$406,2)</f>
        <v/>
      </c>
      <c r="F91" t="str">
        <f>VLOOKUP($A91,Entries!$B$203:$J$406,3)</f>
        <v/>
      </c>
      <c r="G91" t="str">
        <f>VLOOKUP($A91,Entries!$B$203:$F$406,5)</f>
        <v/>
      </c>
      <c r="H91" s="27" t="s">
        <v>398</v>
      </c>
      <c r="J91" s="7" t="str">
        <f>VLOOKUP($A91,Entries!$B$203:$G$406,6)</f>
        <v/>
      </c>
      <c r="K91" s="7" t="str">
        <f>VLOOKUP($A91,Entries!$B$203:$FH476,7)</f>
        <v/>
      </c>
      <c r="L91" s="7" t="str">
        <f>VLOOKUP($A91,Entries!$B$203:$I$406,8)</f>
        <v/>
      </c>
      <c r="M91" s="7" t="str">
        <f>VLOOKUP($A91,Entries!$B$203:$J$406,9)</f>
        <v/>
      </c>
    </row>
    <row r="92" spans="1:14" hidden="1" x14ac:dyDescent="0.25">
      <c r="A92" s="7" t="s">
        <v>25</v>
      </c>
      <c r="B92" s="88" t="s">
        <v>25</v>
      </c>
      <c r="D92" s="7">
        <v>8</v>
      </c>
      <c r="E92" t="str">
        <f>VLOOKUP($A92,Entries!$B$203:$J$406,2)</f>
        <v/>
      </c>
      <c r="F92" t="str">
        <f>VLOOKUP($A92,Entries!$B$203:$J$406,3)</f>
        <v/>
      </c>
      <c r="G92" t="str">
        <f>VLOOKUP($A92,Entries!$B$203:$F$406,5)</f>
        <v/>
      </c>
      <c r="H92" s="27" t="s">
        <v>25</v>
      </c>
      <c r="J92" s="7" t="str">
        <f>VLOOKUP($A92,Entries!$B$203:$G$406,6)</f>
        <v/>
      </c>
      <c r="K92" s="7" t="str">
        <f>VLOOKUP($A92,Entries!$B$203:$FH477,7)</f>
        <v/>
      </c>
      <c r="L92" s="7" t="str">
        <f>VLOOKUP($A92,Entries!$B$203:$I$406,8)</f>
        <v/>
      </c>
      <c r="M92" s="7" t="str">
        <f>VLOOKUP($A92,Entries!$B$203:$J$406,9)</f>
        <v/>
      </c>
    </row>
    <row r="93" spans="1:14" hidden="1" x14ac:dyDescent="0.25">
      <c r="A93" s="7" t="s">
        <v>25</v>
      </c>
      <c r="B93" s="88" t="s">
        <v>25</v>
      </c>
      <c r="C93" t="s">
        <v>397</v>
      </c>
      <c r="D93" s="7">
        <v>1</v>
      </c>
      <c r="E93" t="str">
        <f>VLOOKUP($A93,Entries!$B$203:$J$406,2)</f>
        <v/>
      </c>
      <c r="F93" t="str">
        <f>VLOOKUP($A93,Entries!$B$203:$J$406,3)</f>
        <v/>
      </c>
      <c r="G93" t="str">
        <f>VLOOKUP($A93,Entries!$B$203:$F$406,5)</f>
        <v/>
      </c>
      <c r="H93" s="27" t="str">
        <f t="shared" si="2"/>
        <v xml:space="preserve"> </v>
      </c>
      <c r="J93" s="7" t="str">
        <f>VLOOKUP($A93,Entries!$B$203:$G$406,6)</f>
        <v/>
      </c>
      <c r="K93" s="7" t="str">
        <f>VLOOKUP($A93,Entries!$B$203:$FH478,7)</f>
        <v/>
      </c>
      <c r="L93" s="7" t="str">
        <f>VLOOKUP($A93,Entries!$B$203:$I$406,8)</f>
        <v/>
      </c>
      <c r="M93" s="7" t="str">
        <f>VLOOKUP($A93,Entries!$B$203:$J$406,9)</f>
        <v/>
      </c>
      <c r="N93" s="29">
        <v>0</v>
      </c>
    </row>
    <row r="94" spans="1:14" hidden="1" x14ac:dyDescent="0.25">
      <c r="A94" s="7" t="s">
        <v>25</v>
      </c>
      <c r="B94" s="88" t="s">
        <v>25</v>
      </c>
      <c r="D94" s="7">
        <v>2</v>
      </c>
      <c r="E94" t="str">
        <f>VLOOKUP($A94,Entries!$B$203:$J$406,2)</f>
        <v/>
      </c>
      <c r="F94" t="str">
        <f>VLOOKUP($A94,Entries!$B$203:$J$406,3)</f>
        <v/>
      </c>
      <c r="G94" t="str">
        <f>VLOOKUP($A94,Entries!$B$203:$F$406,5)</f>
        <v/>
      </c>
      <c r="H94" s="27" t="s">
        <v>25</v>
      </c>
      <c r="J94" s="7" t="str">
        <f>VLOOKUP($A94,Entries!$B$203:$G$406,6)</f>
        <v/>
      </c>
      <c r="K94" s="7" t="str">
        <f>VLOOKUP($A94,Entries!$B$203:$FH479,7)</f>
        <v/>
      </c>
      <c r="L94" s="7" t="str">
        <f>VLOOKUP($A94,Entries!$B$203:$I$406,8)</f>
        <v/>
      </c>
      <c r="M94" s="7" t="str">
        <f>VLOOKUP($A94,Entries!$B$203:$J$406,9)</f>
        <v/>
      </c>
    </row>
    <row r="95" spans="1:14" hidden="1" x14ac:dyDescent="0.25">
      <c r="A95" s="7" t="s">
        <v>25</v>
      </c>
      <c r="B95" s="88" t="s">
        <v>25</v>
      </c>
      <c r="D95" s="7">
        <v>3</v>
      </c>
      <c r="E95" t="str">
        <f>VLOOKUP($A95,Entries!$B$203:$J$406,2)</f>
        <v/>
      </c>
      <c r="F95" t="str">
        <f>VLOOKUP($A95,Entries!$B$203:$J$406,3)</f>
        <v/>
      </c>
      <c r="G95" t="str">
        <f>VLOOKUP($A95,Entries!$B$203:$F$406,5)</f>
        <v/>
      </c>
      <c r="H95" s="27" t="s">
        <v>25</v>
      </c>
      <c r="J95" s="7" t="str">
        <f>VLOOKUP($A95,Entries!$B$203:$G$406,6)</f>
        <v/>
      </c>
      <c r="K95" s="7" t="str">
        <f>VLOOKUP($A95,Entries!$B$203:$FH480,7)</f>
        <v/>
      </c>
      <c r="L95" s="7" t="str">
        <f>VLOOKUP($A95,Entries!$B$203:$I$406,8)</f>
        <v/>
      </c>
      <c r="M95" s="7" t="str">
        <f>VLOOKUP($A95,Entries!$B$203:$J$406,9)</f>
        <v/>
      </c>
    </row>
    <row r="96" spans="1:14" hidden="1" x14ac:dyDescent="0.25">
      <c r="A96" s="7" t="s">
        <v>25</v>
      </c>
      <c r="B96" s="88" t="s">
        <v>25</v>
      </c>
      <c r="D96" s="7">
        <v>4</v>
      </c>
      <c r="E96" t="str">
        <f>VLOOKUP($A96,Entries!$B$203:$J$406,2)</f>
        <v/>
      </c>
      <c r="F96" t="str">
        <f>VLOOKUP($A96,Entries!$B$203:$J$406,3)</f>
        <v/>
      </c>
      <c r="G96" t="str">
        <f>VLOOKUP($A96,Entries!$B$203:$F$406,5)</f>
        <v/>
      </c>
      <c r="H96" s="27" t="s">
        <v>25</v>
      </c>
      <c r="J96" s="7" t="str">
        <f>VLOOKUP($A96,Entries!$B$203:$G$406,6)</f>
        <v/>
      </c>
      <c r="K96" s="7" t="str">
        <f>VLOOKUP($A96,Entries!$B$203:$FH481,7)</f>
        <v/>
      </c>
      <c r="L96" s="7" t="str">
        <f>VLOOKUP($A96,Entries!$B$203:$I$406,8)</f>
        <v/>
      </c>
      <c r="M96" s="7" t="str">
        <f>VLOOKUP($A96,Entries!$B$203:$J$406,9)</f>
        <v/>
      </c>
    </row>
    <row r="97" spans="1:14" hidden="1" x14ac:dyDescent="0.25">
      <c r="A97" s="7" t="s">
        <v>25</v>
      </c>
      <c r="B97" s="88" t="s">
        <v>25</v>
      </c>
      <c r="D97" s="7">
        <v>5</v>
      </c>
      <c r="E97" t="str">
        <f>VLOOKUP($A97,Entries!$B$203:$J$406,2)</f>
        <v/>
      </c>
      <c r="F97" t="str">
        <f>VLOOKUP($A97,Entries!$B$203:$J$406,3)</f>
        <v/>
      </c>
      <c r="G97" t="str">
        <f>VLOOKUP($A97,Entries!$B$203:$F$406,5)</f>
        <v/>
      </c>
      <c r="H97" s="27" t="s">
        <v>25</v>
      </c>
      <c r="J97" s="7" t="str">
        <f>VLOOKUP($A97,Entries!$B$203:$G$406,6)</f>
        <v/>
      </c>
      <c r="K97" s="7" t="str">
        <f>VLOOKUP($A97,Entries!$B$203:$FH482,7)</f>
        <v/>
      </c>
      <c r="L97" s="7" t="str">
        <f>VLOOKUP($A97,Entries!$B$203:$I$406,8)</f>
        <v/>
      </c>
      <c r="M97" s="7" t="str">
        <f>VLOOKUP($A97,Entries!$B$203:$J$406,9)</f>
        <v/>
      </c>
    </row>
    <row r="98" spans="1:14" hidden="1" x14ac:dyDescent="0.25">
      <c r="A98" s="7" t="s">
        <v>25</v>
      </c>
      <c r="B98" s="88" t="s">
        <v>25</v>
      </c>
      <c r="D98" s="7">
        <v>6</v>
      </c>
      <c r="E98" t="str">
        <f>VLOOKUP($A98,Entries!$B$203:$J$406,2)</f>
        <v/>
      </c>
      <c r="F98" t="str">
        <f>VLOOKUP($A98,Entries!$B$203:$J$406,3)</f>
        <v/>
      </c>
      <c r="G98" t="str">
        <f>VLOOKUP($A98,Entries!$B$203:$F$406,5)</f>
        <v/>
      </c>
      <c r="H98" s="27" t="s">
        <v>25</v>
      </c>
      <c r="J98" s="7" t="str">
        <f>VLOOKUP($A98,Entries!$B$203:$G$406,6)</f>
        <v/>
      </c>
      <c r="K98" s="7" t="str">
        <f>VLOOKUP($A98,Entries!$B$203:$FH483,7)</f>
        <v/>
      </c>
      <c r="L98" s="7" t="str">
        <f>VLOOKUP($A98,Entries!$B$203:$I$406,8)</f>
        <v/>
      </c>
      <c r="M98" s="7" t="str">
        <f>VLOOKUP($A98,Entries!$B$203:$J$406,9)</f>
        <v/>
      </c>
    </row>
    <row r="99" spans="1:14" hidden="1" x14ac:dyDescent="0.25">
      <c r="A99" s="7" t="s">
        <v>25</v>
      </c>
      <c r="B99" s="88" t="s">
        <v>25</v>
      </c>
      <c r="D99" s="7">
        <v>7</v>
      </c>
      <c r="E99" t="str">
        <f>VLOOKUP($A99,Entries!$B$203:$J$406,2)</f>
        <v/>
      </c>
      <c r="F99" t="str">
        <f>VLOOKUP($A99,Entries!$B$203:$J$406,3)</f>
        <v/>
      </c>
      <c r="G99" t="str">
        <f>VLOOKUP($A99,Entries!$B$203:$F$406,5)</f>
        <v/>
      </c>
      <c r="H99" s="27" t="s">
        <v>25</v>
      </c>
      <c r="J99" s="7" t="str">
        <f>VLOOKUP($A99,Entries!$B$203:$G$406,6)</f>
        <v/>
      </c>
      <c r="K99" s="7" t="str">
        <f>VLOOKUP($A99,Entries!$B$203:$FH484,7)</f>
        <v/>
      </c>
      <c r="L99" s="7" t="str">
        <f>VLOOKUP($A99,Entries!$B$203:$I$406,8)</f>
        <v/>
      </c>
      <c r="M99" s="7" t="str">
        <f>VLOOKUP($A99,Entries!$B$203:$J$406,9)</f>
        <v/>
      </c>
    </row>
    <row r="100" spans="1:14" hidden="1" x14ac:dyDescent="0.25">
      <c r="A100" s="7" t="s">
        <v>25</v>
      </c>
      <c r="B100" s="88" t="s">
        <v>25</v>
      </c>
      <c r="D100" s="7">
        <v>8</v>
      </c>
      <c r="E100" t="str">
        <f>VLOOKUP($A100,Entries!$B$203:$J$406,2)</f>
        <v/>
      </c>
      <c r="F100" t="str">
        <f>VLOOKUP($A100,Entries!$B$203:$J$406,3)</f>
        <v/>
      </c>
      <c r="G100" t="str">
        <f>VLOOKUP($A100,Entries!$B$203:$F$406,5)</f>
        <v/>
      </c>
      <c r="H100" s="27" t="s">
        <v>25</v>
      </c>
      <c r="J100" s="7" t="str">
        <f>VLOOKUP($A100,Entries!$B$203:$G$406,6)</f>
        <v/>
      </c>
      <c r="K100" s="7" t="str">
        <f>VLOOKUP($A100,Entries!$B$203:$FH485,7)</f>
        <v/>
      </c>
      <c r="L100" s="7" t="str">
        <f>VLOOKUP($A100,Entries!$B$203:$I$406,8)</f>
        <v/>
      </c>
      <c r="M100" s="7" t="str">
        <f>VLOOKUP($A100,Entries!$B$203:$J$406,9)</f>
        <v/>
      </c>
    </row>
    <row r="101" spans="1:14" x14ac:dyDescent="0.25">
      <c r="A101" s="7">
        <v>15</v>
      </c>
      <c r="B101" s="88">
        <v>13.4</v>
      </c>
      <c r="C101" t="s">
        <v>278</v>
      </c>
      <c r="D101" s="7">
        <v>1</v>
      </c>
      <c r="E101" t="str">
        <f>VLOOKUP($A101,Entries!$B$203:$J$406,2)</f>
        <v>Isobel</v>
      </c>
      <c r="F101" t="str">
        <f>VLOOKUP($A101,Entries!$B$203:$J$406,3)</f>
        <v>Mahony</v>
      </c>
      <c r="G101" t="str">
        <f>VLOOKUP($A101,Entries!$B$203:$F$406,5)</f>
        <v>West Suffolk AC</v>
      </c>
      <c r="H101" s="27">
        <f t="shared" ref="H101" si="3">B101</f>
        <v>13.4</v>
      </c>
      <c r="I101" s="7" t="str">
        <f>IF(H101=" "," ",IF(H101&lt;N101,"CBP",IF(H101=N101,"=CBP"," ")))</f>
        <v xml:space="preserve"> </v>
      </c>
      <c r="J101" s="7" t="str">
        <f>VLOOKUP($A101,Entries!$B$203:$G$406,6)</f>
        <v>c</v>
      </c>
      <c r="K101" s="7" t="str">
        <f>VLOOKUP($A101,Entries!$B$203:$FH486,7)</f>
        <v>s</v>
      </c>
      <c r="L101" s="7" t="str">
        <f>VLOOKUP($A101,Entries!$B$203:$I$406,8)</f>
        <v>Finborough School</v>
      </c>
      <c r="M101" s="7">
        <f>VLOOKUP($A101,Entries!$B$203:$J$406,9)</f>
        <v>4116456</v>
      </c>
      <c r="N101" s="29">
        <v>11.9</v>
      </c>
    </row>
    <row r="102" spans="1:14" x14ac:dyDescent="0.25">
      <c r="A102" s="7">
        <v>11</v>
      </c>
      <c r="B102" s="88">
        <v>13.6</v>
      </c>
      <c r="D102" s="7">
        <v>2</v>
      </c>
      <c r="E102" t="str">
        <f>VLOOKUP($A102,Entries!$B$203:$J$406,2)</f>
        <v>Jessica</v>
      </c>
      <c r="F102" t="str">
        <f>VLOOKUP($A102,Entries!$B$203:$J$406,3)</f>
        <v>Smith</v>
      </c>
      <c r="G102" t="str">
        <f>VLOOKUP($A102,Entries!$B$203:$F$406,5)</f>
        <v>Ipswich Harriers</v>
      </c>
      <c r="H102" s="27">
        <f t="shared" si="1"/>
        <v>13.6</v>
      </c>
      <c r="J102" s="7" t="str">
        <f>VLOOKUP($A102,Entries!$B$203:$G$406,6)</f>
        <v>c</v>
      </c>
      <c r="K102" s="7" t="str">
        <f>VLOOKUP($A102,Entries!$B$203:$FH487,7)</f>
        <v>s</v>
      </c>
      <c r="L102" s="7" t="str">
        <f>VLOOKUP($A102,Entries!$B$203:$I$406,8)</f>
        <v>Thomas mills</v>
      </c>
      <c r="M102" s="7">
        <f>VLOOKUP($A102,Entries!$B$203:$J$406,9)</f>
        <v>4060719</v>
      </c>
    </row>
    <row r="103" spans="1:14" x14ac:dyDescent="0.25">
      <c r="A103" s="7">
        <v>17</v>
      </c>
      <c r="B103" s="88">
        <v>16.8</v>
      </c>
      <c r="D103" s="7">
        <v>3</v>
      </c>
      <c r="E103" t="str">
        <f>VLOOKUP($A103,Entries!$B$203:$J$406,2)</f>
        <v>Hester</v>
      </c>
      <c r="F103" t="str">
        <f>VLOOKUP($A103,Entries!$B$203:$J$406,3)</f>
        <v>Bartrum</v>
      </c>
      <c r="G103" t="str">
        <f>VLOOKUP($A103,Entries!$B$203:$F$406,5)</f>
        <v>Unattached</v>
      </c>
      <c r="H103" s="27">
        <f t="shared" si="1"/>
        <v>16.8</v>
      </c>
      <c r="J103" s="7" t="str">
        <f>VLOOKUP($A103,Entries!$B$203:$G$406,6)</f>
        <v>c</v>
      </c>
      <c r="K103" s="7" t="str">
        <f>VLOOKUP($A103,Entries!$B$203:$FH488,7)</f>
        <v/>
      </c>
      <c r="L103" s="7" t="str">
        <f>VLOOKUP($A103,Entries!$B$203:$I$406,8)</f>
        <v/>
      </c>
      <c r="M103" s="7">
        <f>VLOOKUP($A103,Entries!$B$203:$J$406,9)</f>
        <v>0</v>
      </c>
    </row>
    <row r="104" spans="1:14" x14ac:dyDescent="0.25">
      <c r="A104" s="7" t="s">
        <v>25</v>
      </c>
      <c r="B104" s="88" t="s">
        <v>25</v>
      </c>
      <c r="D104" s="7">
        <v>4</v>
      </c>
      <c r="E104" t="str">
        <f>VLOOKUP($A104,Entries!$B$203:$J$406,2)</f>
        <v/>
      </c>
      <c r="F104" t="str">
        <f>VLOOKUP($A104,Entries!$B$203:$J$406,3)</f>
        <v/>
      </c>
      <c r="G104" t="str">
        <f>VLOOKUP($A104,Entries!$B$203:$F$406,5)</f>
        <v/>
      </c>
      <c r="H104" s="27" t="str">
        <f t="shared" si="1"/>
        <v xml:space="preserve"> </v>
      </c>
      <c r="J104" s="7" t="str">
        <f>VLOOKUP($A104,Entries!$B$203:$G$406,6)</f>
        <v/>
      </c>
      <c r="K104" s="7" t="str">
        <f>VLOOKUP($A104,Entries!$B$203:$FH489,7)</f>
        <v/>
      </c>
      <c r="L104" s="7" t="str">
        <f>VLOOKUP($A104,Entries!$B$203:$I$406,8)</f>
        <v/>
      </c>
      <c r="M104" s="7" t="str">
        <f>VLOOKUP($A104,Entries!$B$203:$J$406,9)</f>
        <v/>
      </c>
    </row>
    <row r="105" spans="1:14" x14ac:dyDescent="0.25">
      <c r="A105" s="7" t="s">
        <v>25</v>
      </c>
      <c r="B105" s="88" t="s">
        <v>25</v>
      </c>
      <c r="D105" s="7">
        <v>5</v>
      </c>
      <c r="E105" t="str">
        <f>VLOOKUP($A105,Entries!$B$203:$J$406,2)</f>
        <v/>
      </c>
      <c r="F105" t="str">
        <f>VLOOKUP($A105,Entries!$B$203:$J$406,3)</f>
        <v/>
      </c>
      <c r="G105" t="str">
        <f>VLOOKUP($A105,Entries!$B$203:$F$406,5)</f>
        <v/>
      </c>
      <c r="H105" s="27" t="str">
        <f t="shared" si="1"/>
        <v xml:space="preserve"> </v>
      </c>
      <c r="J105" s="7" t="str">
        <f>VLOOKUP($A105,Entries!$B$203:$G$406,6)</f>
        <v/>
      </c>
      <c r="K105" s="7" t="str">
        <f>VLOOKUP($A105,Entries!$B$203:$FH490,7)</f>
        <v/>
      </c>
      <c r="L105" s="7" t="str">
        <f>VLOOKUP($A105,Entries!$B$203:$I$406,8)</f>
        <v/>
      </c>
      <c r="M105" s="7" t="str">
        <f>VLOOKUP($A105,Entries!$B$203:$J$406,9)</f>
        <v/>
      </c>
    </row>
    <row r="106" spans="1:14" x14ac:dyDescent="0.25">
      <c r="A106" s="7" t="s">
        <v>25</v>
      </c>
      <c r="B106" s="88" t="s">
        <v>25</v>
      </c>
      <c r="D106" s="7">
        <v>6</v>
      </c>
      <c r="E106" t="str">
        <f>VLOOKUP($A106,Entries!$B$203:$J$406,2)</f>
        <v/>
      </c>
      <c r="F106" t="str">
        <f>VLOOKUP($A106,Entries!$B$203:$J$406,3)</f>
        <v/>
      </c>
      <c r="G106" t="str">
        <f>VLOOKUP($A106,Entries!$B$203:$F$406,5)</f>
        <v/>
      </c>
      <c r="H106" s="27" t="str">
        <f t="shared" si="1"/>
        <v xml:space="preserve"> </v>
      </c>
      <c r="J106" s="7" t="str">
        <f>VLOOKUP($A106,Entries!$B$203:$G$406,6)</f>
        <v/>
      </c>
      <c r="K106" s="7" t="str">
        <f>VLOOKUP($A106,Entries!$B$203:$FH491,7)</f>
        <v/>
      </c>
      <c r="L106" s="7" t="str">
        <f>VLOOKUP($A106,Entries!$B$203:$I$406,8)</f>
        <v/>
      </c>
      <c r="M106" s="7" t="str">
        <f>VLOOKUP($A106,Entries!$B$203:$J$406,9)</f>
        <v/>
      </c>
    </row>
    <row r="107" spans="1:14" x14ac:dyDescent="0.25">
      <c r="A107" s="7" t="s">
        <v>25</v>
      </c>
      <c r="B107" s="88" t="s">
        <v>25</v>
      </c>
      <c r="D107" s="7">
        <v>7</v>
      </c>
      <c r="E107" t="str">
        <f>VLOOKUP($A107,Entries!$B$203:$J$406,2)</f>
        <v/>
      </c>
      <c r="F107" t="str">
        <f>VLOOKUP($A107,Entries!$B$203:$J$406,3)</f>
        <v/>
      </c>
      <c r="G107" t="str">
        <f>VLOOKUP($A107,Entries!$B$203:$F$406,5)</f>
        <v/>
      </c>
      <c r="H107" s="27" t="str">
        <f t="shared" si="1"/>
        <v xml:space="preserve"> </v>
      </c>
      <c r="J107" s="7" t="str">
        <f>VLOOKUP($A107,Entries!$B$203:$G$406,6)</f>
        <v/>
      </c>
      <c r="K107" s="7" t="str">
        <f>VLOOKUP($A107,Entries!$B$203:$FH492,7)</f>
        <v/>
      </c>
      <c r="L107" s="7" t="str">
        <f>VLOOKUP($A107,Entries!$B$203:$I$406,8)</f>
        <v/>
      </c>
      <c r="M107" s="7" t="str">
        <f>VLOOKUP($A107,Entries!$B$203:$J$406,9)</f>
        <v/>
      </c>
    </row>
    <row r="108" spans="1:14" x14ac:dyDescent="0.25">
      <c r="A108" s="7" t="s">
        <v>25</v>
      </c>
      <c r="B108" s="88" t="s">
        <v>25</v>
      </c>
      <c r="D108" s="7">
        <v>8</v>
      </c>
      <c r="E108" t="str">
        <f>VLOOKUP($A108,Entries!$B$203:$J$406,2)</f>
        <v/>
      </c>
      <c r="F108" t="str">
        <f>VLOOKUP($A108,Entries!$B$203:$J$406,3)</f>
        <v/>
      </c>
      <c r="G108" t="str">
        <f>VLOOKUP($A108,Entries!$B$203:$F$406,5)</f>
        <v/>
      </c>
      <c r="H108" s="27" t="str">
        <f t="shared" si="1"/>
        <v xml:space="preserve"> </v>
      </c>
      <c r="J108" s="7" t="str">
        <f>VLOOKUP($A108,Entries!$B$203:$G$406,6)</f>
        <v/>
      </c>
      <c r="K108" s="7" t="str">
        <f>VLOOKUP($A108,Entries!$B$203:$FH493,7)</f>
        <v/>
      </c>
      <c r="L108" s="7" t="str">
        <f>VLOOKUP($A108,Entries!$B$203:$I$406,8)</f>
        <v/>
      </c>
      <c r="M108" s="7" t="str">
        <f>VLOOKUP($A108,Entries!$B$203:$J$406,9)</f>
        <v/>
      </c>
    </row>
    <row r="109" spans="1:14" hidden="1" x14ac:dyDescent="0.25">
      <c r="A109" s="7" t="s">
        <v>25</v>
      </c>
      <c r="B109" s="88" t="s">
        <v>25</v>
      </c>
      <c r="C109" t="s">
        <v>279</v>
      </c>
      <c r="D109" s="7">
        <v>1</v>
      </c>
      <c r="E109" t="str">
        <f>VLOOKUP($A109,Entries!$B$203:$J$406,2)</f>
        <v/>
      </c>
      <c r="F109" t="str">
        <f>VLOOKUP($A109,Entries!$B$203:$J$406,3)</f>
        <v/>
      </c>
      <c r="G109" t="str">
        <f>VLOOKUP($A109,Entries!$B$203:$F$406,5)</f>
        <v/>
      </c>
      <c r="H109" s="27" t="str">
        <f t="shared" si="1"/>
        <v xml:space="preserve"> </v>
      </c>
      <c r="J109" s="7" t="str">
        <f>VLOOKUP($A109,Entries!$B$203:$G$406,6)</f>
        <v/>
      </c>
      <c r="K109" s="7" t="str">
        <f>VLOOKUP($A109,Entries!$B$203:$FH494,7)</f>
        <v/>
      </c>
      <c r="L109" s="7" t="str">
        <f>VLOOKUP($A109,Entries!$B$203:$I$406,8)</f>
        <v/>
      </c>
      <c r="M109" s="7" t="str">
        <f>VLOOKUP($A109,Entries!$B$203:$J$406,9)</f>
        <v/>
      </c>
      <c r="N109" s="29">
        <v>0</v>
      </c>
    </row>
    <row r="110" spans="1:14" hidden="1" x14ac:dyDescent="0.25">
      <c r="A110" s="7" t="s">
        <v>25</v>
      </c>
      <c r="B110" s="88" t="s">
        <v>25</v>
      </c>
      <c r="D110" s="7">
        <v>2</v>
      </c>
      <c r="E110" t="str">
        <f>VLOOKUP($A110,Entries!$B$203:$J$406,2)</f>
        <v/>
      </c>
      <c r="F110" t="str">
        <f>VLOOKUP($A110,Entries!$B$203:$J$406,3)</f>
        <v/>
      </c>
      <c r="G110" t="str">
        <f>VLOOKUP($A110,Entries!$B$203:$F$406,5)</f>
        <v/>
      </c>
      <c r="H110" s="27" t="str">
        <f t="shared" si="1"/>
        <v xml:space="preserve"> </v>
      </c>
      <c r="J110" s="7" t="str">
        <f>VLOOKUP($A110,Entries!$B$203:$G$406,6)</f>
        <v/>
      </c>
      <c r="K110" s="7" t="str">
        <f>VLOOKUP($A110,Entries!$B$203:$FH495,7)</f>
        <v/>
      </c>
      <c r="L110" s="7" t="str">
        <f>VLOOKUP($A110,Entries!$B$203:$I$406,8)</f>
        <v/>
      </c>
      <c r="M110" s="7" t="str">
        <f>VLOOKUP($A110,Entries!$B$203:$J$406,9)</f>
        <v/>
      </c>
    </row>
    <row r="111" spans="1:14" hidden="1" x14ac:dyDescent="0.25">
      <c r="A111" s="7" t="s">
        <v>25</v>
      </c>
      <c r="B111" s="88" t="s">
        <v>25</v>
      </c>
      <c r="D111" s="7">
        <v>3</v>
      </c>
      <c r="E111" t="str">
        <f>VLOOKUP($A111,Entries!$B$203:$J$406,2)</f>
        <v/>
      </c>
      <c r="F111" t="str">
        <f>VLOOKUP($A111,Entries!$B$203:$J$406,3)</f>
        <v/>
      </c>
      <c r="G111" t="str">
        <f>VLOOKUP($A111,Entries!$B$203:$F$406,5)</f>
        <v/>
      </c>
      <c r="H111" s="27" t="str">
        <f t="shared" si="1"/>
        <v xml:space="preserve"> </v>
      </c>
      <c r="J111" s="7" t="str">
        <f>VLOOKUP($A111,Entries!$B$203:$G$406,6)</f>
        <v/>
      </c>
      <c r="K111" s="7" t="str">
        <f>VLOOKUP($A111,Entries!$B$203:$FH496,7)</f>
        <v/>
      </c>
      <c r="L111" s="7" t="str">
        <f>VLOOKUP($A111,Entries!$B$203:$I$406,8)</f>
        <v/>
      </c>
      <c r="M111" s="7" t="str">
        <f>VLOOKUP($A111,Entries!$B$203:$J$406,9)</f>
        <v/>
      </c>
    </row>
    <row r="112" spans="1:14" hidden="1" x14ac:dyDescent="0.25">
      <c r="A112" s="7" t="s">
        <v>25</v>
      </c>
      <c r="B112" s="88" t="s">
        <v>25</v>
      </c>
      <c r="D112" s="7">
        <v>4</v>
      </c>
      <c r="E112" t="str">
        <f>VLOOKUP($A112,Entries!$B$203:$J$406,2)</f>
        <v/>
      </c>
      <c r="F112" t="str">
        <f>VLOOKUP($A112,Entries!$B$203:$J$406,3)</f>
        <v/>
      </c>
      <c r="G112" t="str">
        <f>VLOOKUP($A112,Entries!$B$203:$F$406,5)</f>
        <v/>
      </c>
      <c r="H112" s="27" t="str">
        <f t="shared" si="1"/>
        <v xml:space="preserve"> </v>
      </c>
      <c r="J112" s="7" t="str">
        <f>VLOOKUP($A112,Entries!$B$203:$G$406,6)</f>
        <v/>
      </c>
      <c r="K112" s="7" t="str">
        <f>VLOOKUP($A112,Entries!$B$203:$FH497,7)</f>
        <v/>
      </c>
      <c r="L112" s="7" t="str">
        <f>VLOOKUP($A112,Entries!$B$203:$I$406,8)</f>
        <v/>
      </c>
      <c r="M112" s="7" t="str">
        <f>VLOOKUP($A112,Entries!$B$203:$J$406,9)</f>
        <v/>
      </c>
    </row>
    <row r="113" spans="1:14" hidden="1" x14ac:dyDescent="0.25">
      <c r="A113" s="7" t="s">
        <v>25</v>
      </c>
      <c r="B113" s="88" t="s">
        <v>25</v>
      </c>
      <c r="D113" s="7">
        <v>5</v>
      </c>
      <c r="E113" t="str">
        <f>VLOOKUP($A113,Entries!$B$203:$J$406,2)</f>
        <v/>
      </c>
      <c r="F113" t="str">
        <f>VLOOKUP($A113,Entries!$B$203:$J$406,3)</f>
        <v/>
      </c>
      <c r="G113" t="str">
        <f>VLOOKUP($A113,Entries!$B$203:$F$406,5)</f>
        <v/>
      </c>
      <c r="H113" s="27" t="str">
        <f t="shared" si="1"/>
        <v xml:space="preserve"> </v>
      </c>
      <c r="J113" s="7" t="str">
        <f>VLOOKUP($A113,Entries!$B$203:$G$406,6)</f>
        <v/>
      </c>
      <c r="K113" s="7" t="str">
        <f>VLOOKUP($A113,Entries!$B$203:$FH498,7)</f>
        <v/>
      </c>
      <c r="L113" s="7" t="str">
        <f>VLOOKUP($A113,Entries!$B$203:$I$406,8)</f>
        <v/>
      </c>
      <c r="M113" s="7" t="str">
        <f>VLOOKUP($A113,Entries!$B$203:$J$406,9)</f>
        <v/>
      </c>
    </row>
    <row r="114" spans="1:14" hidden="1" x14ac:dyDescent="0.25">
      <c r="A114" s="7" t="s">
        <v>25</v>
      </c>
      <c r="B114" s="88" t="s">
        <v>25</v>
      </c>
      <c r="D114" s="7">
        <v>6</v>
      </c>
      <c r="E114" t="str">
        <f>VLOOKUP($A114,Entries!$B$203:$J$406,2)</f>
        <v/>
      </c>
      <c r="F114" t="str">
        <f>VLOOKUP($A114,Entries!$B$203:$J$406,3)</f>
        <v/>
      </c>
      <c r="G114" t="str">
        <f>VLOOKUP($A114,Entries!$B$203:$F$406,5)</f>
        <v/>
      </c>
      <c r="H114" s="27" t="str">
        <f t="shared" si="1"/>
        <v xml:space="preserve"> </v>
      </c>
      <c r="J114" s="7" t="str">
        <f>VLOOKUP($A114,Entries!$B$203:$G$406,6)</f>
        <v/>
      </c>
      <c r="K114" s="7" t="str">
        <f>VLOOKUP($A114,Entries!$B$203:$FH499,7)</f>
        <v/>
      </c>
      <c r="L114" s="7" t="str">
        <f>VLOOKUP($A114,Entries!$B$203:$I$406,8)</f>
        <v/>
      </c>
      <c r="M114" s="7" t="str">
        <f>VLOOKUP($A114,Entries!$B$203:$J$406,9)</f>
        <v/>
      </c>
    </row>
    <row r="115" spans="1:14" hidden="1" x14ac:dyDescent="0.25">
      <c r="A115" s="7" t="s">
        <v>25</v>
      </c>
      <c r="B115" s="88" t="s">
        <v>25</v>
      </c>
      <c r="D115" s="7">
        <v>7</v>
      </c>
      <c r="E115" t="str">
        <f>VLOOKUP($A115,Entries!$B$203:$J$406,2)</f>
        <v/>
      </c>
      <c r="F115" t="str">
        <f>VLOOKUP($A115,Entries!$B$203:$J$406,3)</f>
        <v/>
      </c>
      <c r="G115" t="str">
        <f>VLOOKUP($A115,Entries!$B$203:$F$406,5)</f>
        <v/>
      </c>
      <c r="H115" s="27" t="str">
        <f t="shared" si="1"/>
        <v xml:space="preserve"> </v>
      </c>
      <c r="J115" s="7" t="str">
        <f>VLOOKUP($A115,Entries!$B$203:$G$406,6)</f>
        <v/>
      </c>
      <c r="K115" s="7" t="str">
        <f>VLOOKUP($A115,Entries!$B$203:$FH500,7)</f>
        <v/>
      </c>
      <c r="L115" s="7" t="str">
        <f>VLOOKUP($A115,Entries!$B$203:$I$406,8)</f>
        <v/>
      </c>
      <c r="M115" s="7" t="str">
        <f>VLOOKUP($A115,Entries!$B$203:$J$406,9)</f>
        <v/>
      </c>
    </row>
    <row r="116" spans="1:14" hidden="1" x14ac:dyDescent="0.25">
      <c r="A116" s="7" t="s">
        <v>25</v>
      </c>
      <c r="B116" s="88" t="s">
        <v>25</v>
      </c>
      <c r="D116" s="7">
        <v>8</v>
      </c>
      <c r="E116" t="str">
        <f>VLOOKUP($A116,Entries!$B$203:$J$406,2)</f>
        <v/>
      </c>
      <c r="F116" t="str">
        <f>VLOOKUP($A116,Entries!$B$203:$J$406,3)</f>
        <v/>
      </c>
      <c r="G116" t="str">
        <f>VLOOKUP($A116,Entries!$B$203:$F$406,5)</f>
        <v/>
      </c>
      <c r="H116" s="27" t="str">
        <f t="shared" si="1"/>
        <v xml:space="preserve"> </v>
      </c>
      <c r="J116" s="7" t="str">
        <f>VLOOKUP($A116,Entries!$B$203:$G$406,6)</f>
        <v/>
      </c>
      <c r="K116" s="7" t="str">
        <f>VLOOKUP($A116,Entries!$B$203:$FH501,7)</f>
        <v/>
      </c>
      <c r="L116" s="7" t="str">
        <f>VLOOKUP($A116,Entries!$B$203:$I$406,8)</f>
        <v/>
      </c>
      <c r="M116" s="7" t="str">
        <f>VLOOKUP($A116,Entries!$B$203:$J$406,9)</f>
        <v/>
      </c>
    </row>
    <row r="117" spans="1:14" hidden="1" x14ac:dyDescent="0.25">
      <c r="A117" s="7" t="s">
        <v>25</v>
      </c>
      <c r="B117" s="88" t="s">
        <v>25</v>
      </c>
      <c r="C117" t="s">
        <v>280</v>
      </c>
      <c r="D117" s="7">
        <v>1</v>
      </c>
      <c r="E117" t="str">
        <f>VLOOKUP($A117,Entries!$B$203:$J$406,2)</f>
        <v/>
      </c>
      <c r="F117" t="str">
        <f>VLOOKUP($A117,Entries!$B$203:$J$406,3)</f>
        <v/>
      </c>
      <c r="G117" t="str">
        <f>VLOOKUP($A117,Entries!$B$203:$F$406,5)</f>
        <v/>
      </c>
      <c r="H117" s="27" t="str">
        <f t="shared" si="1"/>
        <v xml:space="preserve"> </v>
      </c>
      <c r="J117" s="7" t="str">
        <f>VLOOKUP($A117,Entries!$B$203:$G$406,6)</f>
        <v/>
      </c>
      <c r="K117" s="7" t="str">
        <f>VLOOKUP($A117,Entries!$B$203:$FH502,7)</f>
        <v/>
      </c>
      <c r="L117" s="7" t="str">
        <f>VLOOKUP($A117,Entries!$B$203:$I$406,8)</f>
        <v/>
      </c>
      <c r="M117" s="7" t="str">
        <f>VLOOKUP($A117,Entries!$B$203:$J$406,9)</f>
        <v/>
      </c>
      <c r="N117" s="29">
        <v>0</v>
      </c>
    </row>
    <row r="118" spans="1:14" hidden="1" x14ac:dyDescent="0.25">
      <c r="A118" s="7" t="s">
        <v>25</v>
      </c>
      <c r="B118" s="88" t="s">
        <v>25</v>
      </c>
      <c r="D118" s="7">
        <v>2</v>
      </c>
      <c r="E118" t="str">
        <f>VLOOKUP($A118,Entries!$B$203:$J$406,2)</f>
        <v/>
      </c>
      <c r="F118" t="str">
        <f>VLOOKUP($A118,Entries!$B$203:$J$406,3)</f>
        <v/>
      </c>
      <c r="G118" t="str">
        <f>VLOOKUP($A118,Entries!$B$203:$F$406,5)</f>
        <v/>
      </c>
      <c r="H118" s="27" t="str">
        <f t="shared" si="1"/>
        <v xml:space="preserve"> </v>
      </c>
      <c r="J118" s="7" t="str">
        <f>VLOOKUP($A118,Entries!$B$203:$G$406,6)</f>
        <v/>
      </c>
      <c r="K118" s="7" t="str">
        <f>VLOOKUP($A118,Entries!$B$203:$FH503,7)</f>
        <v/>
      </c>
      <c r="L118" s="7" t="str">
        <f>VLOOKUP($A118,Entries!$B$203:$I$406,8)</f>
        <v/>
      </c>
      <c r="M118" s="7" t="str">
        <f>VLOOKUP($A118,Entries!$B$203:$J$406,9)</f>
        <v/>
      </c>
    </row>
    <row r="119" spans="1:14" hidden="1" x14ac:dyDescent="0.25">
      <c r="A119" s="7" t="s">
        <v>25</v>
      </c>
      <c r="B119" s="88" t="s">
        <v>25</v>
      </c>
      <c r="D119" s="7">
        <v>3</v>
      </c>
      <c r="E119" t="str">
        <f>VLOOKUP($A119,Entries!$B$203:$J$406,2)</f>
        <v/>
      </c>
      <c r="F119" t="str">
        <f>VLOOKUP($A119,Entries!$B$203:$J$406,3)</f>
        <v/>
      </c>
      <c r="G119" t="str">
        <f>VLOOKUP($A119,Entries!$B$203:$F$406,5)</f>
        <v/>
      </c>
      <c r="H119" s="27" t="str">
        <f t="shared" si="1"/>
        <v xml:space="preserve"> </v>
      </c>
      <c r="J119" s="7" t="str">
        <f>VLOOKUP($A119,Entries!$B$203:$G$406,6)</f>
        <v/>
      </c>
      <c r="K119" s="7" t="str">
        <f>VLOOKUP($A119,Entries!$B$203:$FH504,7)</f>
        <v/>
      </c>
      <c r="L119" s="7" t="str">
        <f>VLOOKUP($A119,Entries!$B$203:$I$406,8)</f>
        <v/>
      </c>
      <c r="M119" s="7" t="str">
        <f>VLOOKUP($A119,Entries!$B$203:$J$406,9)</f>
        <v/>
      </c>
    </row>
    <row r="120" spans="1:14" hidden="1" x14ac:dyDescent="0.25">
      <c r="A120" s="7" t="s">
        <v>25</v>
      </c>
      <c r="B120" s="88" t="s">
        <v>25</v>
      </c>
      <c r="D120" s="7">
        <v>4</v>
      </c>
      <c r="E120" t="str">
        <f>VLOOKUP($A120,Entries!$B$203:$J$406,2)</f>
        <v/>
      </c>
      <c r="F120" t="str">
        <f>VLOOKUP($A120,Entries!$B$203:$J$406,3)</f>
        <v/>
      </c>
      <c r="G120" t="str">
        <f>VLOOKUP($A120,Entries!$B$203:$F$406,5)</f>
        <v/>
      </c>
      <c r="H120" s="27" t="str">
        <f t="shared" si="1"/>
        <v xml:space="preserve"> </v>
      </c>
      <c r="J120" s="7" t="str">
        <f>VLOOKUP($A120,Entries!$B$203:$G$406,6)</f>
        <v/>
      </c>
      <c r="K120" s="7" t="str">
        <f>VLOOKUP($A120,Entries!$B$203:$FH505,7)</f>
        <v/>
      </c>
      <c r="L120" s="7" t="str">
        <f>VLOOKUP($A120,Entries!$B$203:$I$406,8)</f>
        <v/>
      </c>
      <c r="M120" s="7" t="str">
        <f>VLOOKUP($A120,Entries!$B$203:$J$406,9)</f>
        <v/>
      </c>
    </row>
    <row r="121" spans="1:14" hidden="1" x14ac:dyDescent="0.25">
      <c r="A121" s="7" t="s">
        <v>25</v>
      </c>
      <c r="B121" s="88" t="s">
        <v>25</v>
      </c>
      <c r="D121" s="7">
        <v>5</v>
      </c>
      <c r="E121" t="str">
        <f>VLOOKUP($A121,Entries!$B$203:$J$406,2)</f>
        <v/>
      </c>
      <c r="F121" t="str">
        <f>VLOOKUP($A121,Entries!$B$203:$J$406,3)</f>
        <v/>
      </c>
      <c r="G121" t="str">
        <f>VLOOKUP($A121,Entries!$B$203:$F$406,5)</f>
        <v/>
      </c>
      <c r="H121" s="27" t="str">
        <f t="shared" si="1"/>
        <v xml:space="preserve"> </v>
      </c>
      <c r="J121" s="7" t="str">
        <f>VLOOKUP($A121,Entries!$B$203:$G$406,6)</f>
        <v/>
      </c>
      <c r="K121" s="7" t="str">
        <f>VLOOKUP($A121,Entries!$B$203:$FH506,7)</f>
        <v/>
      </c>
      <c r="L121" s="7" t="str">
        <f>VLOOKUP($A121,Entries!$B$203:$I$406,8)</f>
        <v/>
      </c>
      <c r="M121" s="7" t="str">
        <f>VLOOKUP($A121,Entries!$B$203:$J$406,9)</f>
        <v/>
      </c>
    </row>
    <row r="122" spans="1:14" hidden="1" x14ac:dyDescent="0.25">
      <c r="A122" s="7" t="s">
        <v>25</v>
      </c>
      <c r="B122" s="88" t="s">
        <v>25</v>
      </c>
      <c r="D122" s="7">
        <v>6</v>
      </c>
      <c r="E122" t="str">
        <f>VLOOKUP($A122,Entries!$B$203:$J$406,2)</f>
        <v/>
      </c>
      <c r="F122" t="str">
        <f>VLOOKUP($A122,Entries!$B$203:$J$406,3)</f>
        <v/>
      </c>
      <c r="G122" t="str">
        <f>VLOOKUP($A122,Entries!$B$203:$F$406,5)</f>
        <v/>
      </c>
      <c r="H122" s="27" t="str">
        <f t="shared" si="1"/>
        <v xml:space="preserve"> </v>
      </c>
      <c r="J122" s="7" t="str">
        <f>VLOOKUP($A122,Entries!$B$203:$G$406,6)</f>
        <v/>
      </c>
      <c r="K122" s="7" t="str">
        <f>VLOOKUP($A122,Entries!$B$203:$FH507,7)</f>
        <v/>
      </c>
      <c r="L122" s="7" t="str">
        <f>VLOOKUP($A122,Entries!$B$203:$I$406,8)</f>
        <v/>
      </c>
      <c r="M122" s="7" t="str">
        <f>VLOOKUP($A122,Entries!$B$203:$J$406,9)</f>
        <v/>
      </c>
    </row>
    <row r="123" spans="1:14" hidden="1" x14ac:dyDescent="0.25">
      <c r="A123" s="7" t="s">
        <v>25</v>
      </c>
      <c r="B123" s="88" t="s">
        <v>25</v>
      </c>
      <c r="D123" s="7">
        <v>7</v>
      </c>
      <c r="E123" t="str">
        <f>VLOOKUP($A123,Entries!$B$203:$J$406,2)</f>
        <v/>
      </c>
      <c r="F123" t="str">
        <f>VLOOKUP($A123,Entries!$B$203:$J$406,3)</f>
        <v/>
      </c>
      <c r="G123" t="str">
        <f>VLOOKUP($A123,Entries!$B$203:$F$406,5)</f>
        <v/>
      </c>
      <c r="H123" s="27" t="str">
        <f t="shared" si="1"/>
        <v xml:space="preserve"> </v>
      </c>
      <c r="J123" s="7" t="str">
        <f>VLOOKUP($A123,Entries!$B$203:$G$406,6)</f>
        <v/>
      </c>
      <c r="K123" s="7" t="str">
        <f>VLOOKUP($A123,Entries!$B$203:$FH508,7)</f>
        <v/>
      </c>
      <c r="L123" s="7" t="str">
        <f>VLOOKUP($A123,Entries!$B$203:$I$406,8)</f>
        <v/>
      </c>
      <c r="M123" s="7" t="str">
        <f>VLOOKUP($A123,Entries!$B$203:$J$406,9)</f>
        <v/>
      </c>
    </row>
    <row r="124" spans="1:14" hidden="1" x14ac:dyDescent="0.25">
      <c r="A124" s="7" t="s">
        <v>25</v>
      </c>
      <c r="B124" s="88" t="s">
        <v>25</v>
      </c>
      <c r="D124" s="7">
        <v>8</v>
      </c>
      <c r="E124" t="str">
        <f>VLOOKUP($A124,Entries!$B$203:$J$406,2)</f>
        <v/>
      </c>
      <c r="F124" t="str">
        <f>VLOOKUP($A124,Entries!$B$203:$J$406,3)</f>
        <v/>
      </c>
      <c r="G124" t="str">
        <f>VLOOKUP($A124,Entries!$B$203:$F$406,5)</f>
        <v/>
      </c>
      <c r="H124" s="27" t="str">
        <f t="shared" si="1"/>
        <v xml:space="preserve"> </v>
      </c>
      <c r="J124" s="7" t="str">
        <f>VLOOKUP($A124,Entries!$B$203:$G$406,6)</f>
        <v/>
      </c>
      <c r="K124" s="7" t="str">
        <f>VLOOKUP($A124,Entries!$B$203:$FH509,7)</f>
        <v/>
      </c>
      <c r="L124" s="7" t="str">
        <f>VLOOKUP($A124,Entries!$B$203:$I$406,8)</f>
        <v/>
      </c>
      <c r="M124" s="7" t="str">
        <f>VLOOKUP($A124,Entries!$B$203:$J$406,9)</f>
        <v/>
      </c>
    </row>
    <row r="125" spans="1:14" x14ac:dyDescent="0.25">
      <c r="A125" s="7">
        <v>14</v>
      </c>
      <c r="B125" s="88">
        <v>5.33</v>
      </c>
      <c r="C125" t="s">
        <v>138</v>
      </c>
      <c r="D125" s="7">
        <v>1</v>
      </c>
      <c r="E125" t="str">
        <f>VLOOKUP($A125,Entries!$B$203:$J$406,2)</f>
        <v>Daisy</v>
      </c>
      <c r="F125" t="str">
        <f>VLOOKUP($A125,Entries!$B$203:$J$406,3)</f>
        <v>Mullett</v>
      </c>
      <c r="G125" t="str">
        <f>VLOOKUP($A125,Entries!$B$203:$F$406,5)</f>
        <v>Ipswich Harriers</v>
      </c>
      <c r="H125" s="109">
        <f t="shared" si="1"/>
        <v>5.33</v>
      </c>
      <c r="I125" s="109" t="str">
        <f>IF(H125=" "," ",IF(H125&gt;N125,"CBP",IF(H125=N125,"=CBP"," ")))</f>
        <v>CBP</v>
      </c>
      <c r="J125" s="7" t="str">
        <f>VLOOKUP($A125,Entries!$B$203:$G$406,6)</f>
        <v>c</v>
      </c>
      <c r="K125" s="7" t="str">
        <f>VLOOKUP($A125,Entries!$B$203:$FH510,7)</f>
        <v/>
      </c>
      <c r="L125" s="7" t="str">
        <f>VLOOKUP($A125,Entries!$B$203:$I$406,8)</f>
        <v/>
      </c>
      <c r="M125" s="7">
        <f>VLOOKUP($A125,Entries!$B$203:$J$406,9)</f>
        <v>4063970</v>
      </c>
      <c r="N125" s="10">
        <v>4.79</v>
      </c>
    </row>
    <row r="126" spans="1:14" x14ac:dyDescent="0.25">
      <c r="A126" s="7">
        <v>10</v>
      </c>
      <c r="B126" s="88">
        <v>4.3099999999999996</v>
      </c>
      <c r="D126" s="7">
        <v>2</v>
      </c>
      <c r="E126" t="str">
        <f>VLOOKUP($A126,Entries!$B$203:$J$406,2)</f>
        <v>Freya</v>
      </c>
      <c r="F126" t="str">
        <f>VLOOKUP($A126,Entries!$B$203:$J$406,3)</f>
        <v>Stocking</v>
      </c>
      <c r="G126" t="str">
        <f>VLOOKUP($A126,Entries!$B$203:$F$406,5)</f>
        <v>Waveney Valley AC</v>
      </c>
      <c r="H126" s="109">
        <f t="shared" si="1"/>
        <v>4.3099999999999996</v>
      </c>
      <c r="I126" s="10"/>
      <c r="J126" s="7" t="str">
        <f>VLOOKUP($A126,Entries!$B$203:$G$406,6)</f>
        <v>c</v>
      </c>
      <c r="K126" s="7" t="str">
        <f>VLOOKUP($A126,Entries!$B$203:$FH511,7)</f>
        <v/>
      </c>
      <c r="L126" s="7" t="str">
        <f>VLOOKUP($A126,Entries!$B$203:$I$406,8)</f>
        <v/>
      </c>
      <c r="M126" s="7">
        <f>VLOOKUP($A126,Entries!$B$203:$J$406,9)</f>
        <v>4035533</v>
      </c>
      <c r="N126" s="10"/>
    </row>
    <row r="127" spans="1:14" x14ac:dyDescent="0.25">
      <c r="A127" s="7">
        <v>15</v>
      </c>
      <c r="B127" s="88">
        <v>4.24</v>
      </c>
      <c r="D127" s="7">
        <v>3</v>
      </c>
      <c r="E127" t="str">
        <f>VLOOKUP($A127,Entries!$B$203:$J$406,2)</f>
        <v>Isobel</v>
      </c>
      <c r="F127" t="str">
        <f>VLOOKUP($A127,Entries!$B$203:$J$406,3)</f>
        <v>Mahony</v>
      </c>
      <c r="G127" t="str">
        <f>VLOOKUP($A127,Entries!$B$203:$F$406,5)</f>
        <v>West Suffolk AC</v>
      </c>
      <c r="H127" s="109">
        <f t="shared" si="1"/>
        <v>4.24</v>
      </c>
      <c r="I127" s="10"/>
      <c r="J127" s="7" t="str">
        <f>VLOOKUP($A127,Entries!$B$203:$G$406,6)</f>
        <v>c</v>
      </c>
      <c r="K127" s="7" t="str">
        <f>VLOOKUP($A127,Entries!$B$203:$FH512,7)</f>
        <v>s</v>
      </c>
      <c r="L127" s="7" t="str">
        <f>VLOOKUP($A127,Entries!$B$203:$I$406,8)</f>
        <v>Finborough School</v>
      </c>
      <c r="M127" s="7">
        <f>VLOOKUP($A127,Entries!$B$203:$J$406,9)</f>
        <v>4116456</v>
      </c>
      <c r="N127" s="10"/>
    </row>
    <row r="128" spans="1:14" x14ac:dyDescent="0.25">
      <c r="A128" s="7">
        <v>12</v>
      </c>
      <c r="B128" s="88">
        <v>3.91</v>
      </c>
      <c r="D128" s="7">
        <v>4</v>
      </c>
      <c r="E128" t="str">
        <f>VLOOKUP($A128,Entries!$B$203:$J$406,2)</f>
        <v>Imogen</v>
      </c>
      <c r="F128" t="str">
        <f>VLOOKUP($A128,Entries!$B$203:$J$406,3)</f>
        <v>Bucys</v>
      </c>
      <c r="G128" t="str">
        <f>VLOOKUP($A128,Entries!$B$203:$F$406,5)</f>
        <v>Ipswich Jaffa RC</v>
      </c>
      <c r="H128" s="109">
        <f t="shared" si="1"/>
        <v>3.91</v>
      </c>
      <c r="I128" s="10"/>
      <c r="J128" s="7" t="str">
        <f>VLOOKUP($A128,Entries!$B$203:$G$406,6)</f>
        <v>c</v>
      </c>
      <c r="K128" s="7" t="str">
        <f>VLOOKUP($A128,Entries!$B$203:$FH513,7)</f>
        <v/>
      </c>
      <c r="L128" s="7" t="str">
        <f>VLOOKUP($A128,Entries!$B$203:$I$406,8)</f>
        <v/>
      </c>
      <c r="M128" s="7">
        <f>VLOOKUP($A128,Entries!$B$203:$J$406,9)</f>
        <v>4034899</v>
      </c>
      <c r="N128" s="10"/>
    </row>
    <row r="129" spans="1:14" x14ac:dyDescent="0.25">
      <c r="A129" s="7" t="s">
        <v>25</v>
      </c>
      <c r="B129" s="88" t="s">
        <v>25</v>
      </c>
      <c r="D129" s="7">
        <v>5</v>
      </c>
      <c r="E129" t="str">
        <f>VLOOKUP($A129,Entries!$B$203:$J$406,2)</f>
        <v/>
      </c>
      <c r="F129" t="str">
        <f>VLOOKUP($A129,Entries!$B$203:$J$406,3)</f>
        <v/>
      </c>
      <c r="G129" t="str">
        <f>VLOOKUP($A129,Entries!$B$203:$F$406,5)</f>
        <v/>
      </c>
      <c r="H129" s="109" t="str">
        <f t="shared" si="1"/>
        <v xml:space="preserve"> </v>
      </c>
      <c r="I129" s="10"/>
      <c r="J129" s="7" t="str">
        <f>VLOOKUP($A129,Entries!$B$203:$G$406,6)</f>
        <v/>
      </c>
      <c r="K129" s="7" t="str">
        <f>VLOOKUP($A129,Entries!$B$203:$FH514,7)</f>
        <v/>
      </c>
      <c r="L129" s="7" t="str">
        <f>VLOOKUP($A129,Entries!$B$203:$I$406,8)</f>
        <v/>
      </c>
      <c r="M129" s="7" t="str">
        <f>VLOOKUP($A129,Entries!$B$203:$J$406,9)</f>
        <v/>
      </c>
      <c r="N129" s="10"/>
    </row>
    <row r="130" spans="1:14" x14ac:dyDescent="0.25">
      <c r="A130" s="7" t="s">
        <v>25</v>
      </c>
      <c r="B130" s="88" t="s">
        <v>25</v>
      </c>
      <c r="D130" s="7">
        <v>6</v>
      </c>
      <c r="E130" t="str">
        <f>VLOOKUP($A130,Entries!$B$203:$J$406,2)</f>
        <v/>
      </c>
      <c r="F130" t="str">
        <f>VLOOKUP($A130,Entries!$B$203:$J$406,3)</f>
        <v/>
      </c>
      <c r="G130" t="str">
        <f>VLOOKUP($A130,Entries!$B$203:$F$406,5)</f>
        <v/>
      </c>
      <c r="H130" s="109" t="str">
        <f t="shared" si="1"/>
        <v xml:space="preserve"> </v>
      </c>
      <c r="I130" s="10"/>
      <c r="J130" s="7" t="str">
        <f>VLOOKUP($A130,Entries!$B$203:$G$406,6)</f>
        <v/>
      </c>
      <c r="K130" s="7" t="str">
        <f>VLOOKUP($A130,Entries!$B$203:$FH515,7)</f>
        <v/>
      </c>
      <c r="L130" s="7" t="str">
        <f>VLOOKUP($A130,Entries!$B$203:$I$406,8)</f>
        <v/>
      </c>
      <c r="M130" s="7" t="str">
        <f>VLOOKUP($A130,Entries!$B$203:$J$406,9)</f>
        <v/>
      </c>
      <c r="N130" s="10"/>
    </row>
    <row r="131" spans="1:14" x14ac:dyDescent="0.25">
      <c r="A131" s="7" t="s">
        <v>25</v>
      </c>
      <c r="B131" s="88" t="s">
        <v>25</v>
      </c>
      <c r="D131" s="7">
        <v>7</v>
      </c>
      <c r="E131" t="str">
        <f>VLOOKUP($A131,Entries!$B$203:$J$406,2)</f>
        <v/>
      </c>
      <c r="F131" t="str">
        <f>VLOOKUP($A131,Entries!$B$203:$J$406,3)</f>
        <v/>
      </c>
      <c r="G131" t="str">
        <f>VLOOKUP($A131,Entries!$B$203:$F$406,5)</f>
        <v/>
      </c>
      <c r="H131" s="109" t="str">
        <f t="shared" si="1"/>
        <v xml:space="preserve"> </v>
      </c>
      <c r="I131" s="10"/>
      <c r="J131" s="7" t="str">
        <f>VLOOKUP($A131,Entries!$B$203:$G$406,6)</f>
        <v/>
      </c>
      <c r="K131" s="7" t="str">
        <f>VLOOKUP($A131,Entries!$B$203:$FH516,7)</f>
        <v/>
      </c>
      <c r="L131" s="7" t="str">
        <f>VLOOKUP($A131,Entries!$B$203:$I$406,8)</f>
        <v/>
      </c>
      <c r="M131" s="7" t="str">
        <f>VLOOKUP($A131,Entries!$B$203:$J$406,9)</f>
        <v/>
      </c>
      <c r="N131" s="10"/>
    </row>
    <row r="132" spans="1:14" x14ac:dyDescent="0.25">
      <c r="A132" s="7" t="s">
        <v>25</v>
      </c>
      <c r="B132" s="88" t="s">
        <v>25</v>
      </c>
      <c r="D132" s="7">
        <v>8</v>
      </c>
      <c r="E132" t="str">
        <f>VLOOKUP($A132,Entries!$B$203:$J$406,2)</f>
        <v/>
      </c>
      <c r="F132" t="str">
        <f>VLOOKUP($A132,Entries!$B$203:$J$406,3)</f>
        <v/>
      </c>
      <c r="G132" t="str">
        <f>VLOOKUP($A132,Entries!$B$203:$F$406,5)</f>
        <v/>
      </c>
      <c r="H132" s="109" t="str">
        <f t="shared" si="1"/>
        <v xml:space="preserve"> </v>
      </c>
      <c r="I132" s="10"/>
      <c r="J132" s="7" t="str">
        <f>VLOOKUP($A132,Entries!$B$203:$G$406,6)</f>
        <v/>
      </c>
      <c r="K132" s="7" t="str">
        <f>VLOOKUP($A132,Entries!$B$203:$FH517,7)</f>
        <v/>
      </c>
      <c r="L132" s="7" t="str">
        <f>VLOOKUP($A132,Entries!$B$203:$I$406,8)</f>
        <v/>
      </c>
      <c r="M132" s="7" t="str">
        <f>VLOOKUP($A132,Entries!$B$203:$J$406,9)</f>
        <v/>
      </c>
      <c r="N132" s="10"/>
    </row>
    <row r="133" spans="1:14" hidden="1" x14ac:dyDescent="0.25">
      <c r="A133" s="7" t="s">
        <v>25</v>
      </c>
      <c r="B133" s="88" t="s">
        <v>25</v>
      </c>
      <c r="C133" t="s">
        <v>81</v>
      </c>
      <c r="D133" s="7">
        <v>1</v>
      </c>
      <c r="E133" t="str">
        <f>VLOOKUP($A133,Entries!$B$203:$J$406,2)</f>
        <v/>
      </c>
      <c r="F133" t="str">
        <f>VLOOKUP($A133,Entries!$B$203:$J$406,3)</f>
        <v/>
      </c>
      <c r="G133" t="str">
        <f>VLOOKUP($A133,Entries!$B$203:$F$406,5)</f>
        <v/>
      </c>
      <c r="H133" s="109" t="str">
        <f t="shared" si="1"/>
        <v xml:space="preserve"> </v>
      </c>
      <c r="I133" s="109" t="str">
        <f>IF(H133=" "," ",IF(H133&gt;N133,"CBP",IF(H133=N133,"=CBP"," ")))</f>
        <v xml:space="preserve"> </v>
      </c>
      <c r="J133" s="7" t="str">
        <f>VLOOKUP($A133,Entries!$B$203:$G$406,6)</f>
        <v/>
      </c>
      <c r="K133" s="7" t="str">
        <f>VLOOKUP($A133,Entries!$B$203:$FH518,7)</f>
        <v/>
      </c>
      <c r="L133" s="7" t="str">
        <f>VLOOKUP($A133,Entries!$B$203:$I$406,8)</f>
        <v/>
      </c>
      <c r="M133" s="7" t="str">
        <f>VLOOKUP($A133,Entries!$B$203:$J$406,9)</f>
        <v/>
      </c>
      <c r="N133" s="10">
        <v>0</v>
      </c>
    </row>
    <row r="134" spans="1:14" hidden="1" x14ac:dyDescent="0.25">
      <c r="A134" s="7" t="s">
        <v>25</v>
      </c>
      <c r="B134" s="88" t="s">
        <v>25</v>
      </c>
      <c r="D134" s="7">
        <v>2</v>
      </c>
      <c r="E134" t="str">
        <f>VLOOKUP($A134,Entries!$B$203:$J$406,2)</f>
        <v/>
      </c>
      <c r="F134" t="str">
        <f>VLOOKUP($A134,Entries!$B$203:$J$406,3)</f>
        <v/>
      </c>
      <c r="G134" t="str">
        <f>VLOOKUP($A134,Entries!$B$203:$F$406,5)</f>
        <v/>
      </c>
      <c r="H134" s="109" t="str">
        <f t="shared" si="1"/>
        <v xml:space="preserve"> </v>
      </c>
      <c r="I134" s="10"/>
      <c r="J134" s="7" t="str">
        <f>VLOOKUP($A134,Entries!$B$203:$G$406,6)</f>
        <v/>
      </c>
      <c r="K134" s="7" t="str">
        <f>VLOOKUP($A134,Entries!$B$203:$FH519,7)</f>
        <v/>
      </c>
      <c r="L134" s="7" t="str">
        <f>VLOOKUP($A134,Entries!$B$203:$I$406,8)</f>
        <v/>
      </c>
      <c r="M134" s="7" t="str">
        <f>VLOOKUP($A134,Entries!$B$203:$J$406,9)</f>
        <v/>
      </c>
      <c r="N134" s="10"/>
    </row>
    <row r="135" spans="1:14" hidden="1" x14ac:dyDescent="0.25">
      <c r="A135" s="7" t="s">
        <v>25</v>
      </c>
      <c r="B135" s="88" t="s">
        <v>25</v>
      </c>
      <c r="D135" s="7">
        <v>3</v>
      </c>
      <c r="E135" t="str">
        <f>VLOOKUP($A135,Entries!$B$203:$J$406,2)</f>
        <v/>
      </c>
      <c r="F135" t="str">
        <f>VLOOKUP($A135,Entries!$B$203:$J$406,3)</f>
        <v/>
      </c>
      <c r="G135" t="str">
        <f>VLOOKUP($A135,Entries!$B$203:$F$406,5)</f>
        <v/>
      </c>
      <c r="H135" s="109" t="str">
        <f t="shared" si="1"/>
        <v xml:space="preserve"> </v>
      </c>
      <c r="I135" s="10"/>
      <c r="J135" s="7" t="str">
        <f>VLOOKUP($A135,Entries!$B$203:$G$406,6)</f>
        <v/>
      </c>
      <c r="K135" s="7" t="str">
        <f>VLOOKUP($A135,Entries!$B$203:$FH520,7)</f>
        <v/>
      </c>
      <c r="L135" s="7" t="str">
        <f>VLOOKUP($A135,Entries!$B$203:$I$406,8)</f>
        <v/>
      </c>
      <c r="M135" s="7" t="str">
        <f>VLOOKUP($A135,Entries!$B$203:$J$406,9)</f>
        <v/>
      </c>
      <c r="N135" s="10"/>
    </row>
    <row r="136" spans="1:14" hidden="1" x14ac:dyDescent="0.25">
      <c r="A136" s="7" t="s">
        <v>25</v>
      </c>
      <c r="B136" s="88" t="s">
        <v>25</v>
      </c>
      <c r="D136" s="7">
        <v>4</v>
      </c>
      <c r="E136" t="str">
        <f>VLOOKUP($A136,Entries!$B$203:$J$406,2)</f>
        <v/>
      </c>
      <c r="F136" t="str">
        <f>VLOOKUP($A136,Entries!$B$203:$J$406,3)</f>
        <v/>
      </c>
      <c r="G136" t="str">
        <f>VLOOKUP($A136,Entries!$B$203:$F$406,5)</f>
        <v/>
      </c>
      <c r="H136" s="109" t="str">
        <f t="shared" si="1"/>
        <v xml:space="preserve"> </v>
      </c>
      <c r="I136" s="10"/>
      <c r="J136" s="7" t="str">
        <f>VLOOKUP($A136,Entries!$B$203:$G$406,6)</f>
        <v/>
      </c>
      <c r="K136" s="7" t="str">
        <f>VLOOKUP($A136,Entries!$B$203:$FH521,7)</f>
        <v/>
      </c>
      <c r="L136" s="7" t="str">
        <f>VLOOKUP($A136,Entries!$B$203:$I$406,8)</f>
        <v/>
      </c>
      <c r="M136" s="7" t="str">
        <f>VLOOKUP($A136,Entries!$B$203:$J$406,9)</f>
        <v/>
      </c>
      <c r="N136" s="10"/>
    </row>
    <row r="137" spans="1:14" hidden="1" x14ac:dyDescent="0.25">
      <c r="A137" s="7" t="s">
        <v>25</v>
      </c>
      <c r="B137" s="88" t="s">
        <v>25</v>
      </c>
      <c r="D137" s="7">
        <v>5</v>
      </c>
      <c r="E137" t="str">
        <f>VLOOKUP($A137,Entries!$B$203:$J$406,2)</f>
        <v/>
      </c>
      <c r="F137" t="str">
        <f>VLOOKUP($A137,Entries!$B$203:$J$406,3)</f>
        <v/>
      </c>
      <c r="G137" t="str">
        <f>VLOOKUP($A137,Entries!$B$203:$F$406,5)</f>
        <v/>
      </c>
      <c r="H137" s="109" t="str">
        <f t="shared" si="1"/>
        <v xml:space="preserve"> </v>
      </c>
      <c r="I137" s="10"/>
      <c r="J137" s="7" t="str">
        <f>VLOOKUP($A137,Entries!$B$203:$G$406,6)</f>
        <v/>
      </c>
      <c r="K137" s="7" t="str">
        <f>VLOOKUP($A137,Entries!$B$203:$FH522,7)</f>
        <v/>
      </c>
      <c r="L137" s="7" t="str">
        <f>VLOOKUP($A137,Entries!$B$203:$I$406,8)</f>
        <v/>
      </c>
      <c r="M137" s="7" t="str">
        <f>VLOOKUP($A137,Entries!$B$203:$J$406,9)</f>
        <v/>
      </c>
      <c r="N137" s="10"/>
    </row>
    <row r="138" spans="1:14" hidden="1" x14ac:dyDescent="0.25">
      <c r="A138" s="7" t="s">
        <v>25</v>
      </c>
      <c r="B138" s="88" t="s">
        <v>25</v>
      </c>
      <c r="D138" s="7">
        <v>6</v>
      </c>
      <c r="E138" t="str">
        <f>VLOOKUP($A138,Entries!$B$203:$J$406,2)</f>
        <v/>
      </c>
      <c r="F138" t="str">
        <f>VLOOKUP($A138,Entries!$B$203:$J$406,3)</f>
        <v/>
      </c>
      <c r="G138" t="str">
        <f>VLOOKUP($A138,Entries!$B$203:$F$406,5)</f>
        <v/>
      </c>
      <c r="H138" s="109" t="str">
        <f t="shared" si="1"/>
        <v xml:space="preserve"> </v>
      </c>
      <c r="I138" s="10"/>
      <c r="J138" s="7" t="str">
        <f>VLOOKUP($A138,Entries!$B$203:$G$406,6)</f>
        <v/>
      </c>
      <c r="K138" s="7" t="str">
        <f>VLOOKUP($A138,Entries!$B$203:$FH523,7)</f>
        <v/>
      </c>
      <c r="L138" s="7" t="str">
        <f>VLOOKUP($A138,Entries!$B$203:$I$406,8)</f>
        <v/>
      </c>
      <c r="M138" s="7" t="str">
        <f>VLOOKUP($A138,Entries!$B$203:$J$406,9)</f>
        <v/>
      </c>
      <c r="N138" s="10"/>
    </row>
    <row r="139" spans="1:14" hidden="1" x14ac:dyDescent="0.25">
      <c r="A139" s="7" t="s">
        <v>25</v>
      </c>
      <c r="B139" s="88" t="s">
        <v>25</v>
      </c>
      <c r="D139" s="7">
        <v>7</v>
      </c>
      <c r="E139" t="str">
        <f>VLOOKUP($A139,Entries!$B$203:$J$406,2)</f>
        <v/>
      </c>
      <c r="F139" t="str">
        <f>VLOOKUP($A139,Entries!$B$203:$J$406,3)</f>
        <v/>
      </c>
      <c r="G139" t="str">
        <f>VLOOKUP($A139,Entries!$B$203:$F$406,5)</f>
        <v/>
      </c>
      <c r="H139" s="109" t="str">
        <f t="shared" si="1"/>
        <v xml:space="preserve"> </v>
      </c>
      <c r="I139" s="10"/>
      <c r="J139" s="7" t="str">
        <f>VLOOKUP($A139,Entries!$B$203:$G$406,6)</f>
        <v/>
      </c>
      <c r="K139" s="7" t="str">
        <f>VLOOKUP($A139,Entries!$B$203:$FH524,7)</f>
        <v/>
      </c>
      <c r="L139" s="7" t="str">
        <f>VLOOKUP($A139,Entries!$B$203:$I$406,8)</f>
        <v/>
      </c>
      <c r="M139" s="7" t="str">
        <f>VLOOKUP($A139,Entries!$B$203:$J$406,9)</f>
        <v/>
      </c>
      <c r="N139" s="10"/>
    </row>
    <row r="140" spans="1:14" hidden="1" x14ac:dyDescent="0.25">
      <c r="A140" s="7" t="s">
        <v>25</v>
      </c>
      <c r="B140" s="88" t="s">
        <v>25</v>
      </c>
      <c r="D140" s="7">
        <v>8</v>
      </c>
      <c r="E140" t="str">
        <f>VLOOKUP($A140,Entries!$B$203:$J$406,2)</f>
        <v/>
      </c>
      <c r="F140" t="str">
        <f>VLOOKUP($A140,Entries!$B$203:$J$406,3)</f>
        <v/>
      </c>
      <c r="G140" t="str">
        <f>VLOOKUP($A140,Entries!$B$203:$F$406,5)</f>
        <v/>
      </c>
      <c r="H140" s="109" t="str">
        <f t="shared" si="1"/>
        <v xml:space="preserve"> </v>
      </c>
      <c r="I140" s="10"/>
      <c r="J140" s="7" t="str">
        <f>VLOOKUP($A140,Entries!$B$203:$G$406,6)</f>
        <v/>
      </c>
      <c r="K140" s="7" t="str">
        <f>VLOOKUP($A140,Entries!$B$203:$FH525,7)</f>
        <v/>
      </c>
      <c r="L140" s="7" t="str">
        <f>VLOOKUP($A140,Entries!$B$203:$I$406,8)</f>
        <v/>
      </c>
      <c r="M140" s="7" t="str">
        <f>VLOOKUP($A140,Entries!$B$203:$J$406,9)</f>
        <v/>
      </c>
      <c r="N140" s="10"/>
    </row>
    <row r="141" spans="1:14" x14ac:dyDescent="0.25">
      <c r="A141" s="7">
        <v>145</v>
      </c>
      <c r="B141" s="110">
        <v>1.1499999999999999</v>
      </c>
      <c r="C141" t="s">
        <v>79</v>
      </c>
      <c r="D141" s="7">
        <v>1</v>
      </c>
      <c r="E141" t="str">
        <f>VLOOKUP($A141,Entries!$B$203:$J$406,2)</f>
        <v>Matilda</v>
      </c>
      <c r="F141" t="str">
        <f>VLOOKUP($A141,Entries!$B$203:$J$406,3)</f>
        <v>Percy</v>
      </c>
      <c r="G141" t="str">
        <f>VLOOKUP($A141,Entries!$B$203:$F$406,5)</f>
        <v>Framlingham College</v>
      </c>
      <c r="H141" s="109">
        <f t="shared" si="1"/>
        <v>1.1499999999999999</v>
      </c>
      <c r="I141" s="109" t="str">
        <f>IF(H141=" "," ",IF(H141&gt;N141,"CBP",IF(H141=N141,"=CBP"," ")))</f>
        <v xml:space="preserve"> </v>
      </c>
      <c r="J141" s="7" t="str">
        <f>VLOOKUP($A141,Entries!$B$203:$G$406,6)</f>
        <v>c</v>
      </c>
      <c r="K141" s="7" t="str">
        <f>VLOOKUP($A141,Entries!$B$203:$FH526,7)</f>
        <v>s</v>
      </c>
      <c r="L141" s="7" t="str">
        <f>VLOOKUP($A141,Entries!$B$203:$I$406,8)</f>
        <v>Framlingham College Prep School</v>
      </c>
      <c r="M141" s="7">
        <f>VLOOKUP($A141,Entries!$B$203:$J$406,9)</f>
        <v>0</v>
      </c>
      <c r="N141" s="10">
        <v>1.45</v>
      </c>
    </row>
    <row r="142" spans="1:14" x14ac:dyDescent="0.25">
      <c r="A142" s="7" t="s">
        <v>25</v>
      </c>
      <c r="B142" s="88" t="s">
        <v>25</v>
      </c>
      <c r="D142" s="7">
        <v>2</v>
      </c>
      <c r="E142" t="str">
        <f>VLOOKUP($A142,Entries!$B$203:$J$406,2)</f>
        <v/>
      </c>
      <c r="F142" t="str">
        <f>VLOOKUP($A142,Entries!$B$203:$J$406,3)</f>
        <v/>
      </c>
      <c r="G142" t="str">
        <f>VLOOKUP($A142,Entries!$B$203:$F$406,5)</f>
        <v/>
      </c>
      <c r="H142" s="109" t="str">
        <f t="shared" si="1"/>
        <v xml:space="preserve"> </v>
      </c>
      <c r="I142" s="10"/>
      <c r="J142" s="7" t="str">
        <f>VLOOKUP($A142,Entries!$B$203:$G$406,6)</f>
        <v/>
      </c>
      <c r="K142" s="7" t="str">
        <f>VLOOKUP($A142,Entries!$B$203:$FH527,7)</f>
        <v/>
      </c>
      <c r="L142" s="7" t="str">
        <f>VLOOKUP($A142,Entries!$B$203:$I$406,8)</f>
        <v/>
      </c>
      <c r="M142" s="7" t="str">
        <f>VLOOKUP($A142,Entries!$B$203:$J$406,9)</f>
        <v/>
      </c>
      <c r="N142" s="10"/>
    </row>
    <row r="143" spans="1:14" x14ac:dyDescent="0.25">
      <c r="A143" s="7" t="s">
        <v>25</v>
      </c>
      <c r="B143" s="88" t="s">
        <v>25</v>
      </c>
      <c r="D143" s="7">
        <v>3</v>
      </c>
      <c r="E143" t="str">
        <f>VLOOKUP($A143,Entries!$B$203:$J$406,2)</f>
        <v/>
      </c>
      <c r="F143" t="str">
        <f>VLOOKUP($A143,Entries!$B$203:$J$406,3)</f>
        <v/>
      </c>
      <c r="G143" t="str">
        <f>VLOOKUP($A143,Entries!$B$203:$F$406,5)</f>
        <v/>
      </c>
      <c r="H143" s="109" t="str">
        <f t="shared" si="1"/>
        <v xml:space="preserve"> </v>
      </c>
      <c r="I143" s="10"/>
      <c r="J143" s="7" t="str">
        <f>VLOOKUP($A143,Entries!$B$203:$G$406,6)</f>
        <v/>
      </c>
      <c r="K143" s="7" t="str">
        <f>VLOOKUP($A143,Entries!$B$203:$FH528,7)</f>
        <v/>
      </c>
      <c r="L143" s="7" t="str">
        <f>VLOOKUP($A143,Entries!$B$203:$I$406,8)</f>
        <v/>
      </c>
      <c r="M143" s="7" t="str">
        <f>VLOOKUP($A143,Entries!$B$203:$J$406,9)</f>
        <v/>
      </c>
      <c r="N143" s="10"/>
    </row>
    <row r="144" spans="1:14" x14ac:dyDescent="0.25">
      <c r="A144" s="7" t="s">
        <v>25</v>
      </c>
      <c r="B144" s="88" t="s">
        <v>25</v>
      </c>
      <c r="D144" s="7">
        <v>4</v>
      </c>
      <c r="E144" t="str">
        <f>VLOOKUP($A144,Entries!$B$203:$J$406,2)</f>
        <v/>
      </c>
      <c r="F144" t="str">
        <f>VLOOKUP($A144,Entries!$B$203:$J$406,3)</f>
        <v/>
      </c>
      <c r="G144" t="str">
        <f>VLOOKUP($A144,Entries!$B$203:$F$406,5)</f>
        <v/>
      </c>
      <c r="H144" s="109" t="str">
        <f t="shared" si="1"/>
        <v xml:space="preserve"> </v>
      </c>
      <c r="I144" s="10"/>
      <c r="J144" s="7" t="str">
        <f>VLOOKUP($A144,Entries!$B$203:$G$406,6)</f>
        <v/>
      </c>
      <c r="K144" s="7" t="str">
        <f>VLOOKUP($A144,Entries!$B$203:$FH529,7)</f>
        <v/>
      </c>
      <c r="L144" s="7" t="str">
        <f>VLOOKUP($A144,Entries!$B$203:$I$406,8)</f>
        <v/>
      </c>
      <c r="M144" s="7" t="str">
        <f>VLOOKUP($A144,Entries!$B$203:$J$406,9)</f>
        <v/>
      </c>
      <c r="N144" s="10"/>
    </row>
    <row r="145" spans="1:14" x14ac:dyDescent="0.25">
      <c r="A145" s="7" t="s">
        <v>25</v>
      </c>
      <c r="B145" s="88" t="s">
        <v>25</v>
      </c>
      <c r="D145" s="7">
        <v>5</v>
      </c>
      <c r="E145" t="str">
        <f>VLOOKUP($A145,Entries!$B$203:$J$406,2)</f>
        <v/>
      </c>
      <c r="F145" t="str">
        <f>VLOOKUP($A145,Entries!$B$203:$J$406,3)</f>
        <v/>
      </c>
      <c r="G145" t="str">
        <f>VLOOKUP($A145,Entries!$B$203:$F$406,5)</f>
        <v/>
      </c>
      <c r="H145" s="109" t="str">
        <f t="shared" si="1"/>
        <v xml:space="preserve"> </v>
      </c>
      <c r="I145" s="10"/>
      <c r="J145" s="7" t="str">
        <f>VLOOKUP($A145,Entries!$B$203:$G$406,6)</f>
        <v/>
      </c>
      <c r="K145" s="7" t="str">
        <f>VLOOKUP($A145,Entries!$B$203:$FH530,7)</f>
        <v/>
      </c>
      <c r="L145" s="7" t="str">
        <f>VLOOKUP($A145,Entries!$B$203:$I$406,8)</f>
        <v/>
      </c>
      <c r="M145" s="7" t="str">
        <f>VLOOKUP($A145,Entries!$B$203:$J$406,9)</f>
        <v/>
      </c>
      <c r="N145" s="10"/>
    </row>
    <row r="146" spans="1:14" x14ac:dyDescent="0.25">
      <c r="A146" s="7" t="s">
        <v>25</v>
      </c>
      <c r="B146" s="88" t="s">
        <v>25</v>
      </c>
      <c r="D146" s="7">
        <v>6</v>
      </c>
      <c r="E146" t="str">
        <f>VLOOKUP($A146,Entries!$B$203:$J$406,2)</f>
        <v/>
      </c>
      <c r="F146" t="str">
        <f>VLOOKUP($A146,Entries!$B$203:$J$406,3)</f>
        <v/>
      </c>
      <c r="G146" t="str">
        <f>VLOOKUP($A146,Entries!$B$203:$F$406,5)</f>
        <v/>
      </c>
      <c r="H146" s="109" t="str">
        <f t="shared" si="1"/>
        <v xml:space="preserve"> </v>
      </c>
      <c r="I146" s="10"/>
      <c r="J146" s="7" t="str">
        <f>VLOOKUP($A146,Entries!$B$203:$G$406,6)</f>
        <v/>
      </c>
      <c r="K146" s="7" t="str">
        <f>VLOOKUP($A146,Entries!$B$203:$FH531,7)</f>
        <v/>
      </c>
      <c r="L146" s="7" t="str">
        <f>VLOOKUP($A146,Entries!$B$203:$I$406,8)</f>
        <v/>
      </c>
      <c r="M146" s="7" t="str">
        <f>VLOOKUP($A146,Entries!$B$203:$J$406,9)</f>
        <v/>
      </c>
      <c r="N146" s="10"/>
    </row>
    <row r="147" spans="1:14" x14ac:dyDescent="0.25">
      <c r="A147" s="7" t="s">
        <v>25</v>
      </c>
      <c r="B147" s="88" t="s">
        <v>25</v>
      </c>
      <c r="D147" s="7">
        <v>7</v>
      </c>
      <c r="E147" t="str">
        <f>VLOOKUP($A147,Entries!$B$203:$J$406,2)</f>
        <v/>
      </c>
      <c r="F147" t="str">
        <f>VLOOKUP($A147,Entries!$B$203:$J$406,3)</f>
        <v/>
      </c>
      <c r="G147" t="str">
        <f>VLOOKUP($A147,Entries!$B$203:$F$406,5)</f>
        <v/>
      </c>
      <c r="H147" s="109" t="str">
        <f t="shared" si="1"/>
        <v xml:space="preserve"> </v>
      </c>
      <c r="I147" s="10"/>
      <c r="J147" s="7" t="str">
        <f>VLOOKUP($A147,Entries!$B$203:$G$406,6)</f>
        <v/>
      </c>
      <c r="K147" s="7" t="str">
        <f>VLOOKUP($A147,Entries!$B$203:$FH532,7)</f>
        <v/>
      </c>
      <c r="L147" s="7" t="str">
        <f>VLOOKUP($A147,Entries!$B$203:$I$406,8)</f>
        <v/>
      </c>
      <c r="M147" s="7" t="str">
        <f>VLOOKUP($A147,Entries!$B$203:$J$406,9)</f>
        <v/>
      </c>
      <c r="N147" s="10"/>
    </row>
    <row r="148" spans="1:14" x14ac:dyDescent="0.25">
      <c r="A148" s="7" t="s">
        <v>25</v>
      </c>
      <c r="B148" s="88" t="s">
        <v>25</v>
      </c>
      <c r="D148" s="7">
        <v>8</v>
      </c>
      <c r="E148" t="str">
        <f>VLOOKUP($A148,Entries!$B$203:$J$406,2)</f>
        <v/>
      </c>
      <c r="F148" t="str">
        <f>VLOOKUP($A148,Entries!$B$203:$J$406,3)</f>
        <v/>
      </c>
      <c r="G148" t="str">
        <f>VLOOKUP($A148,Entries!$B$203:$F$406,5)</f>
        <v/>
      </c>
      <c r="H148" s="109" t="str">
        <f t="shared" si="1"/>
        <v xml:space="preserve"> </v>
      </c>
      <c r="I148" s="10"/>
      <c r="J148" s="7" t="str">
        <f>VLOOKUP($A148,Entries!$B$203:$G$406,6)</f>
        <v/>
      </c>
      <c r="K148" s="7" t="str">
        <f>VLOOKUP($A148,Entries!$B$203:$FH533,7)</f>
        <v/>
      </c>
      <c r="L148" s="7" t="str">
        <f>VLOOKUP($A148,Entries!$B$203:$I$406,8)</f>
        <v/>
      </c>
      <c r="M148" s="7" t="str">
        <f>VLOOKUP($A148,Entries!$B$203:$J$406,9)</f>
        <v/>
      </c>
      <c r="N148" s="10"/>
    </row>
    <row r="149" spans="1:14" hidden="1" x14ac:dyDescent="0.25">
      <c r="A149" s="7" t="s">
        <v>25</v>
      </c>
      <c r="B149" s="88" t="s">
        <v>25</v>
      </c>
      <c r="C149" t="s">
        <v>135</v>
      </c>
      <c r="D149" s="7">
        <v>1</v>
      </c>
      <c r="E149" t="str">
        <f>VLOOKUP($A149,Entries!$B$203:$J$406,2)</f>
        <v/>
      </c>
      <c r="F149" t="str">
        <f>VLOOKUP($A149,Entries!$B$203:$J$406,3)</f>
        <v/>
      </c>
      <c r="G149" t="str">
        <f>VLOOKUP($A149,Entries!$B$203:$F$406,5)</f>
        <v/>
      </c>
      <c r="H149" s="109" t="str">
        <f t="shared" si="1"/>
        <v xml:space="preserve"> </v>
      </c>
      <c r="I149" s="109" t="str">
        <f>IF(H149=" "," ",IF(H149&gt;N149,"CBP",IF(H149=N149,"=CBP"," ")))</f>
        <v xml:space="preserve"> </v>
      </c>
      <c r="J149" s="7" t="str">
        <f>VLOOKUP($A149,Entries!$B$203:$G$406,6)</f>
        <v/>
      </c>
      <c r="K149" s="7" t="str">
        <f>VLOOKUP($A149,Entries!$B$203:$FH534,7)</f>
        <v/>
      </c>
      <c r="L149" s="7" t="str">
        <f>VLOOKUP($A149,Entries!$B$203:$I$406,8)</f>
        <v/>
      </c>
      <c r="M149" s="7" t="str">
        <f>VLOOKUP($A149,Entries!$B$203:$J$406,9)</f>
        <v/>
      </c>
      <c r="N149" s="10">
        <v>0</v>
      </c>
    </row>
    <row r="150" spans="1:14" hidden="1" x14ac:dyDescent="0.25">
      <c r="A150" s="7" t="s">
        <v>25</v>
      </c>
      <c r="B150" s="88" t="s">
        <v>25</v>
      </c>
      <c r="D150" s="7">
        <v>2</v>
      </c>
      <c r="E150" t="str">
        <f>VLOOKUP($A150,Entries!$B$203:$J$406,2)</f>
        <v/>
      </c>
      <c r="F150" t="str">
        <f>VLOOKUP($A150,Entries!$B$203:$J$406,3)</f>
        <v/>
      </c>
      <c r="G150" t="str">
        <f>VLOOKUP($A150,Entries!$B$203:$F$406,5)</f>
        <v/>
      </c>
      <c r="H150" s="109" t="str">
        <f t="shared" ref="H150:H184" si="4">B150</f>
        <v xml:space="preserve"> </v>
      </c>
      <c r="I150" s="10"/>
      <c r="J150" s="7" t="str">
        <f>VLOOKUP($A150,Entries!$B$203:$G$406,6)</f>
        <v/>
      </c>
      <c r="K150" s="7" t="str">
        <f>VLOOKUP($A150,Entries!$B$203:$FH535,7)</f>
        <v/>
      </c>
      <c r="L150" s="7" t="str">
        <f>VLOOKUP($A150,Entries!$B$203:$I$406,8)</f>
        <v/>
      </c>
      <c r="M150" s="7" t="str">
        <f>VLOOKUP($A150,Entries!$B$203:$J$406,9)</f>
        <v/>
      </c>
      <c r="N150" s="10"/>
    </row>
    <row r="151" spans="1:14" hidden="1" x14ac:dyDescent="0.25">
      <c r="A151" s="7" t="s">
        <v>25</v>
      </c>
      <c r="B151" s="88" t="s">
        <v>25</v>
      </c>
      <c r="D151" s="7">
        <v>3</v>
      </c>
      <c r="E151" t="str">
        <f>VLOOKUP($A151,Entries!$B$203:$J$406,2)</f>
        <v/>
      </c>
      <c r="F151" t="str">
        <f>VLOOKUP($A151,Entries!$B$203:$J$406,3)</f>
        <v/>
      </c>
      <c r="G151" t="str">
        <f>VLOOKUP($A151,Entries!$B$203:$F$406,5)</f>
        <v/>
      </c>
      <c r="H151" s="109" t="str">
        <f t="shared" si="4"/>
        <v xml:space="preserve"> </v>
      </c>
      <c r="I151" s="10"/>
      <c r="J151" s="7" t="str">
        <f>VLOOKUP($A151,Entries!$B$203:$G$406,6)</f>
        <v/>
      </c>
      <c r="K151" s="7" t="str">
        <f>VLOOKUP($A151,Entries!$B$203:$FH536,7)</f>
        <v/>
      </c>
      <c r="L151" s="7" t="str">
        <f>VLOOKUP($A151,Entries!$B$203:$I$406,8)</f>
        <v/>
      </c>
      <c r="M151" s="7" t="str">
        <f>VLOOKUP($A151,Entries!$B$203:$J$406,9)</f>
        <v/>
      </c>
      <c r="N151" s="10"/>
    </row>
    <row r="152" spans="1:14" hidden="1" x14ac:dyDescent="0.25">
      <c r="A152" s="7" t="s">
        <v>25</v>
      </c>
      <c r="B152" s="88" t="s">
        <v>25</v>
      </c>
      <c r="D152" s="7">
        <v>4</v>
      </c>
      <c r="E152" t="str">
        <f>VLOOKUP($A152,Entries!$B$203:$J$406,2)</f>
        <v/>
      </c>
      <c r="F152" t="str">
        <f>VLOOKUP($A152,Entries!$B$203:$J$406,3)</f>
        <v/>
      </c>
      <c r="G152" t="str">
        <f>VLOOKUP($A152,Entries!$B$203:$F$406,5)</f>
        <v/>
      </c>
      <c r="H152" s="109" t="str">
        <f t="shared" si="4"/>
        <v xml:space="preserve"> </v>
      </c>
      <c r="I152" s="10"/>
      <c r="J152" s="7" t="str">
        <f>VLOOKUP($A152,Entries!$B$203:$G$406,6)</f>
        <v/>
      </c>
      <c r="K152" s="7" t="str">
        <f>VLOOKUP($A152,Entries!$B$203:$FH537,7)</f>
        <v/>
      </c>
      <c r="L152" s="7" t="str">
        <f>VLOOKUP($A152,Entries!$B$203:$I$406,8)</f>
        <v/>
      </c>
      <c r="M152" s="7" t="str">
        <f>VLOOKUP($A152,Entries!$B$203:$J$406,9)</f>
        <v/>
      </c>
      <c r="N152" s="10"/>
    </row>
    <row r="153" spans="1:14" x14ac:dyDescent="0.25">
      <c r="A153" s="7">
        <v>10</v>
      </c>
      <c r="B153" s="88">
        <v>7.32</v>
      </c>
      <c r="C153" t="s">
        <v>133</v>
      </c>
      <c r="D153" s="7">
        <v>1</v>
      </c>
      <c r="E153" t="str">
        <f>VLOOKUP($A153,Entries!$B$203:$J$406,2)</f>
        <v>Freya</v>
      </c>
      <c r="F153" t="str">
        <f>VLOOKUP($A153,Entries!$B$203:$J$406,3)</f>
        <v>Stocking</v>
      </c>
      <c r="G153" t="str">
        <f>VLOOKUP($A153,Entries!$B$203:$F$406,5)</f>
        <v>Waveney Valley AC</v>
      </c>
      <c r="H153" s="109">
        <f t="shared" si="4"/>
        <v>7.32</v>
      </c>
      <c r="I153" s="109" t="str">
        <f>IF(H153=" "," ",IF(H153&gt;N153,"CBP",IF(H153=N153,"=CBP"," ")))</f>
        <v xml:space="preserve"> </v>
      </c>
      <c r="J153" s="7" t="str">
        <f>VLOOKUP($A153,Entries!$B$203:$G$406,6)</f>
        <v>c</v>
      </c>
      <c r="K153" s="7" t="str">
        <f>VLOOKUP($A153,Entries!$B$203:$FH538,7)</f>
        <v/>
      </c>
      <c r="L153" s="7" t="str">
        <f>VLOOKUP($A153,Entries!$B$203:$I$406,8)</f>
        <v/>
      </c>
      <c r="M153" s="7">
        <f>VLOOKUP($A153,Entries!$B$203:$J$406,9)</f>
        <v>4035533</v>
      </c>
      <c r="N153" s="10">
        <v>8.7200000000000006</v>
      </c>
    </row>
    <row r="154" spans="1:14" x14ac:dyDescent="0.25">
      <c r="A154" s="7" t="s">
        <v>25</v>
      </c>
      <c r="B154" s="88" t="s">
        <v>25</v>
      </c>
      <c r="D154" s="7">
        <v>2</v>
      </c>
      <c r="E154" t="str">
        <f>VLOOKUP($A154,Entries!$B$203:$J$406,2)</f>
        <v/>
      </c>
      <c r="F154" t="str">
        <f>VLOOKUP($A154,Entries!$B$203:$J$406,3)</f>
        <v/>
      </c>
      <c r="G154" t="str">
        <f>VLOOKUP($A154,Entries!$B$203:$F$406,5)</f>
        <v/>
      </c>
      <c r="H154" s="109" t="str">
        <f t="shared" si="4"/>
        <v xml:space="preserve"> </v>
      </c>
      <c r="I154" s="10"/>
      <c r="J154" s="7" t="str">
        <f>VLOOKUP($A154,Entries!$B$203:$G$406,6)</f>
        <v/>
      </c>
      <c r="K154" s="7" t="str">
        <f>VLOOKUP($A154,Entries!$B$203:$FH539,7)</f>
        <v/>
      </c>
      <c r="L154" s="7" t="str">
        <f>VLOOKUP($A154,Entries!$B$203:$I$406,8)</f>
        <v/>
      </c>
      <c r="M154" s="7" t="str">
        <f>VLOOKUP($A154,Entries!$B$203:$J$406,9)</f>
        <v/>
      </c>
      <c r="N154" s="10"/>
    </row>
    <row r="155" spans="1:14" x14ac:dyDescent="0.25">
      <c r="A155" s="7" t="s">
        <v>25</v>
      </c>
      <c r="B155" s="88" t="s">
        <v>25</v>
      </c>
      <c r="D155" s="7">
        <v>3</v>
      </c>
      <c r="E155" t="str">
        <f>VLOOKUP($A155,Entries!$B$203:$J$406,2)</f>
        <v/>
      </c>
      <c r="F155" t="str">
        <f>VLOOKUP($A155,Entries!$B$203:$J$406,3)</f>
        <v/>
      </c>
      <c r="G155" t="str">
        <f>VLOOKUP($A155,Entries!$B$203:$F$406,5)</f>
        <v/>
      </c>
      <c r="H155" s="109" t="str">
        <f t="shared" si="4"/>
        <v xml:space="preserve"> </v>
      </c>
      <c r="I155" s="10"/>
      <c r="J155" s="7" t="str">
        <f>VLOOKUP($A155,Entries!$B$203:$G$406,6)</f>
        <v/>
      </c>
      <c r="K155" s="7" t="str">
        <f>VLOOKUP($A155,Entries!$B$203:$FH540,7)</f>
        <v/>
      </c>
      <c r="L155" s="7" t="str">
        <f>VLOOKUP($A155,Entries!$B$203:$I$406,8)</f>
        <v/>
      </c>
      <c r="M155" s="7" t="str">
        <f>VLOOKUP($A155,Entries!$B$203:$J$406,9)</f>
        <v/>
      </c>
      <c r="N155" s="10"/>
    </row>
    <row r="156" spans="1:14" x14ac:dyDescent="0.25">
      <c r="A156" s="7" t="s">
        <v>25</v>
      </c>
      <c r="B156" s="88" t="s">
        <v>25</v>
      </c>
      <c r="D156" s="7">
        <v>4</v>
      </c>
      <c r="E156" t="str">
        <f>VLOOKUP($A156,Entries!$B$203:$J$406,2)</f>
        <v/>
      </c>
      <c r="F156" t="str">
        <f>VLOOKUP($A156,Entries!$B$203:$J$406,3)</f>
        <v/>
      </c>
      <c r="G156" t="str">
        <f>VLOOKUP($A156,Entries!$B$203:$F$406,5)</f>
        <v/>
      </c>
      <c r="H156" s="109" t="str">
        <f t="shared" si="4"/>
        <v xml:space="preserve"> </v>
      </c>
      <c r="I156" s="10"/>
      <c r="J156" s="7" t="str">
        <f>VLOOKUP($A156,Entries!$B$203:$G$406,6)</f>
        <v/>
      </c>
      <c r="K156" s="7" t="str">
        <f>VLOOKUP($A156,Entries!$B$203:$FH541,7)</f>
        <v/>
      </c>
      <c r="L156" s="7" t="str">
        <f>VLOOKUP($A156,Entries!$B$203:$I$406,8)</f>
        <v/>
      </c>
      <c r="M156" s="7" t="str">
        <f>VLOOKUP($A156,Entries!$B$203:$J$406,9)</f>
        <v/>
      </c>
      <c r="N156" s="10"/>
    </row>
    <row r="157" spans="1:14" x14ac:dyDescent="0.25">
      <c r="A157" s="7" t="s">
        <v>25</v>
      </c>
      <c r="B157" s="88" t="s">
        <v>25</v>
      </c>
      <c r="D157" s="7">
        <v>5</v>
      </c>
      <c r="E157" t="str">
        <f>VLOOKUP($A157,Entries!$B$203:$J$406,2)</f>
        <v/>
      </c>
      <c r="F157" t="str">
        <f>VLOOKUP($A157,Entries!$B$203:$J$406,3)</f>
        <v/>
      </c>
      <c r="G157" t="str">
        <f>VLOOKUP($A157,Entries!$B$203:$F$406,5)</f>
        <v/>
      </c>
      <c r="H157" s="109" t="str">
        <f t="shared" si="4"/>
        <v xml:space="preserve"> </v>
      </c>
      <c r="I157" s="10"/>
      <c r="J157" s="7" t="str">
        <f>VLOOKUP($A157,Entries!$B$203:$G$406,6)</f>
        <v/>
      </c>
      <c r="K157" s="7" t="str">
        <f>VLOOKUP($A157,Entries!$B$203:$FH542,7)</f>
        <v/>
      </c>
      <c r="L157" s="7" t="str">
        <f>VLOOKUP($A157,Entries!$B$203:$I$406,8)</f>
        <v/>
      </c>
      <c r="M157" s="7" t="str">
        <f>VLOOKUP($A157,Entries!$B$203:$J$406,9)</f>
        <v/>
      </c>
      <c r="N157" s="10"/>
    </row>
    <row r="158" spans="1:14" x14ac:dyDescent="0.25">
      <c r="A158" s="7" t="s">
        <v>25</v>
      </c>
      <c r="B158" s="88" t="s">
        <v>25</v>
      </c>
      <c r="D158" s="7">
        <v>6</v>
      </c>
      <c r="E158" t="str">
        <f>VLOOKUP($A158,Entries!$B$203:$J$406,2)</f>
        <v/>
      </c>
      <c r="F158" t="str">
        <f>VLOOKUP($A158,Entries!$B$203:$J$406,3)</f>
        <v/>
      </c>
      <c r="G158" t="str">
        <f>VLOOKUP($A158,Entries!$B$203:$F$406,5)</f>
        <v/>
      </c>
      <c r="H158" s="109" t="str">
        <f t="shared" si="4"/>
        <v xml:space="preserve"> </v>
      </c>
      <c r="I158" s="10"/>
      <c r="J158" s="7" t="str">
        <f>VLOOKUP($A158,Entries!$B$203:$G$406,6)</f>
        <v/>
      </c>
      <c r="K158" s="7" t="str">
        <f>VLOOKUP($A158,Entries!$B$203:$FH543,7)</f>
        <v/>
      </c>
      <c r="L158" s="7" t="str">
        <f>VLOOKUP($A158,Entries!$B$203:$I$406,8)</f>
        <v/>
      </c>
      <c r="M158" s="7" t="str">
        <f>VLOOKUP($A158,Entries!$B$203:$J$406,9)</f>
        <v/>
      </c>
      <c r="N158" s="10"/>
    </row>
    <row r="159" spans="1:14" x14ac:dyDescent="0.25">
      <c r="A159" s="7" t="s">
        <v>25</v>
      </c>
      <c r="B159" s="88" t="s">
        <v>25</v>
      </c>
      <c r="D159" s="7">
        <v>7</v>
      </c>
      <c r="E159" t="str">
        <f>VLOOKUP($A159,Entries!$B$203:$J$406,2)</f>
        <v/>
      </c>
      <c r="F159" t="str">
        <f>VLOOKUP($A159,Entries!$B$203:$J$406,3)</f>
        <v/>
      </c>
      <c r="G159" t="str">
        <f>VLOOKUP($A159,Entries!$B$203:$F$406,5)</f>
        <v/>
      </c>
      <c r="H159" s="109" t="str">
        <f t="shared" si="4"/>
        <v xml:space="preserve"> </v>
      </c>
      <c r="I159" s="10"/>
      <c r="J159" s="7" t="str">
        <f>VLOOKUP($A159,Entries!$B$203:$G$406,6)</f>
        <v/>
      </c>
      <c r="K159" s="7" t="str">
        <f>VLOOKUP($A159,Entries!$B$203:$FH544,7)</f>
        <v/>
      </c>
      <c r="L159" s="7" t="str">
        <f>VLOOKUP($A159,Entries!$B$203:$I$406,8)</f>
        <v/>
      </c>
      <c r="M159" s="7" t="str">
        <f>VLOOKUP($A159,Entries!$B$203:$J$406,9)</f>
        <v/>
      </c>
      <c r="N159" s="10"/>
    </row>
    <row r="160" spans="1:14" x14ac:dyDescent="0.25">
      <c r="A160" s="7" t="s">
        <v>25</v>
      </c>
      <c r="B160" s="88" t="s">
        <v>25</v>
      </c>
      <c r="D160" s="7">
        <v>8</v>
      </c>
      <c r="E160" t="str">
        <f>VLOOKUP($A160,Entries!$B$203:$J$406,2)</f>
        <v/>
      </c>
      <c r="F160" t="str">
        <f>VLOOKUP($A160,Entries!$B$203:$J$406,3)</f>
        <v/>
      </c>
      <c r="G160" t="str">
        <f>VLOOKUP($A160,Entries!$B$203:$F$406,5)</f>
        <v/>
      </c>
      <c r="H160" s="109" t="str">
        <f t="shared" si="4"/>
        <v xml:space="preserve"> </v>
      </c>
      <c r="I160" s="10"/>
      <c r="J160" s="7" t="str">
        <f>VLOOKUP($A160,Entries!$B$203:$G$406,6)</f>
        <v/>
      </c>
      <c r="K160" s="7" t="str">
        <f>VLOOKUP($A160,Entries!$B$203:$FH545,7)</f>
        <v/>
      </c>
      <c r="L160" s="7" t="str">
        <f>VLOOKUP($A160,Entries!$B$203:$I$406,8)</f>
        <v/>
      </c>
      <c r="M160" s="7" t="str">
        <f>VLOOKUP($A160,Entries!$B$203:$J$406,9)</f>
        <v/>
      </c>
      <c r="N160" s="10"/>
    </row>
    <row r="161" spans="1:14" x14ac:dyDescent="0.25">
      <c r="A161" s="7">
        <v>27</v>
      </c>
      <c r="B161" s="88">
        <v>15.09</v>
      </c>
      <c r="C161" t="s">
        <v>121</v>
      </c>
      <c r="D161" s="7">
        <v>1</v>
      </c>
      <c r="E161" t="str">
        <f>VLOOKUP($A161,Entries!$B$203:$J$406,2)</f>
        <v>Lucy</v>
      </c>
      <c r="F161" t="str">
        <f>VLOOKUP($A161,Entries!$B$203:$J$406,3)</f>
        <v>Mansell</v>
      </c>
      <c r="G161" t="str">
        <f>VLOOKUP($A161,Entries!$B$203:$F$406,5)</f>
        <v>Waveney Valley AC</v>
      </c>
      <c r="H161" s="109">
        <f t="shared" si="4"/>
        <v>15.09</v>
      </c>
      <c r="I161" s="109" t="str">
        <f>IF(H161=" "," ",IF(H161&gt;N161,"CBP",IF(H161=N161,"=CBP"," ")))</f>
        <v xml:space="preserve"> </v>
      </c>
      <c r="J161" s="7" t="str">
        <f>VLOOKUP($A161,Entries!$B$203:$G$406,6)</f>
        <v>c</v>
      </c>
      <c r="K161" s="7" t="str">
        <f>VLOOKUP($A161,Entries!$B$203:$FH546,7)</f>
        <v/>
      </c>
      <c r="L161" s="7" t="str">
        <f>VLOOKUP($A161,Entries!$B$203:$I$406,8)</f>
        <v/>
      </c>
      <c r="M161" s="7">
        <f>VLOOKUP($A161,Entries!$B$203:$J$406,9)</f>
        <v>4068707</v>
      </c>
      <c r="N161" s="10">
        <v>27.34</v>
      </c>
    </row>
    <row r="162" spans="1:14" x14ac:dyDescent="0.25">
      <c r="A162" s="7" t="s">
        <v>25</v>
      </c>
      <c r="B162" s="88" t="s">
        <v>25</v>
      </c>
      <c r="D162" s="7">
        <v>2</v>
      </c>
      <c r="E162" t="str">
        <f>VLOOKUP($A162,Entries!$B$203:$J$406,2)</f>
        <v/>
      </c>
      <c r="F162" t="str">
        <f>VLOOKUP($A162,Entries!$B$203:$J$406,3)</f>
        <v/>
      </c>
      <c r="G162" t="str">
        <f>VLOOKUP($A162,Entries!$B$203:$F$406,5)</f>
        <v/>
      </c>
      <c r="H162" s="109" t="str">
        <f t="shared" si="4"/>
        <v xml:space="preserve"> </v>
      </c>
      <c r="I162" s="10"/>
      <c r="J162" s="7" t="str">
        <f>VLOOKUP($A162,Entries!$B$203:$G$406,6)</f>
        <v/>
      </c>
      <c r="K162" s="7" t="str">
        <f>VLOOKUP($A162,Entries!$B$203:$FH547,7)</f>
        <v/>
      </c>
      <c r="L162" s="7" t="str">
        <f>VLOOKUP($A162,Entries!$B$203:$I$406,8)</f>
        <v/>
      </c>
      <c r="M162" s="7" t="str">
        <f>VLOOKUP($A162,Entries!$B$203:$J$406,9)</f>
        <v/>
      </c>
      <c r="N162" s="10"/>
    </row>
    <row r="163" spans="1:14" x14ac:dyDescent="0.25">
      <c r="A163" s="7" t="s">
        <v>25</v>
      </c>
      <c r="B163" s="88" t="s">
        <v>25</v>
      </c>
      <c r="D163" s="7">
        <v>3</v>
      </c>
      <c r="E163" t="str">
        <f>VLOOKUP($A163,Entries!$B$203:$J$406,2)</f>
        <v/>
      </c>
      <c r="F163" t="str">
        <f>VLOOKUP($A163,Entries!$B$203:$J$406,3)</f>
        <v/>
      </c>
      <c r="G163" t="str">
        <f>VLOOKUP($A163,Entries!$B$203:$F$406,5)</f>
        <v/>
      </c>
      <c r="H163" s="109" t="str">
        <f t="shared" si="4"/>
        <v xml:space="preserve"> </v>
      </c>
      <c r="I163" s="10"/>
      <c r="J163" s="7" t="str">
        <f>VLOOKUP($A163,Entries!$B$203:$G$406,6)</f>
        <v/>
      </c>
      <c r="K163" s="7" t="str">
        <f>VLOOKUP($A163,Entries!$B$203:$FH548,7)</f>
        <v/>
      </c>
      <c r="L163" s="7" t="str">
        <f>VLOOKUP($A163,Entries!$B$203:$I$406,8)</f>
        <v/>
      </c>
      <c r="M163" s="7" t="str">
        <f>VLOOKUP($A163,Entries!$B$203:$J$406,9)</f>
        <v/>
      </c>
      <c r="N163" s="10"/>
    </row>
    <row r="164" spans="1:14" x14ac:dyDescent="0.25">
      <c r="A164" s="7" t="s">
        <v>25</v>
      </c>
      <c r="B164" s="88" t="s">
        <v>25</v>
      </c>
      <c r="D164" s="7">
        <v>4</v>
      </c>
      <c r="E164" t="str">
        <f>VLOOKUP($A164,Entries!$B$203:$J$406,2)</f>
        <v/>
      </c>
      <c r="F164" t="str">
        <f>VLOOKUP($A164,Entries!$B$203:$J$406,3)</f>
        <v/>
      </c>
      <c r="G164" t="str">
        <f>VLOOKUP($A164,Entries!$B$203:$F$406,5)</f>
        <v/>
      </c>
      <c r="H164" s="109" t="str">
        <f t="shared" si="4"/>
        <v xml:space="preserve"> </v>
      </c>
      <c r="I164" s="10"/>
      <c r="J164" s="7" t="str">
        <f>VLOOKUP($A164,Entries!$B$203:$G$406,6)</f>
        <v/>
      </c>
      <c r="K164" s="7" t="str">
        <f>VLOOKUP($A164,Entries!$B$203:$FH549,7)</f>
        <v/>
      </c>
      <c r="L164" s="7" t="str">
        <f>VLOOKUP($A164,Entries!$B$203:$I$406,8)</f>
        <v/>
      </c>
      <c r="M164" s="7" t="str">
        <f>VLOOKUP($A164,Entries!$B$203:$J$406,9)</f>
        <v/>
      </c>
      <c r="N164" s="10"/>
    </row>
    <row r="165" spans="1:14" x14ac:dyDescent="0.25">
      <c r="A165" s="7" t="s">
        <v>25</v>
      </c>
      <c r="B165" s="88" t="s">
        <v>25</v>
      </c>
      <c r="D165" s="7">
        <v>5</v>
      </c>
      <c r="E165" t="str">
        <f>VLOOKUP($A165,Entries!$B$203:$J$406,2)</f>
        <v/>
      </c>
      <c r="F165" t="str">
        <f>VLOOKUP($A165,Entries!$B$203:$J$406,3)</f>
        <v/>
      </c>
      <c r="G165" t="str">
        <f>VLOOKUP($A165,Entries!$B$203:$F$406,5)</f>
        <v/>
      </c>
      <c r="H165" s="109" t="str">
        <f t="shared" si="4"/>
        <v xml:space="preserve"> </v>
      </c>
      <c r="I165" s="10"/>
      <c r="J165" s="7" t="str">
        <f>VLOOKUP($A165,Entries!$B$203:$G$406,6)</f>
        <v/>
      </c>
      <c r="K165" s="7" t="str">
        <f>VLOOKUP($A165,Entries!$B$203:$FH550,7)</f>
        <v/>
      </c>
      <c r="L165" s="7" t="str">
        <f>VLOOKUP($A165,Entries!$B$203:$I$406,8)</f>
        <v/>
      </c>
      <c r="M165" s="7" t="str">
        <f>VLOOKUP($A165,Entries!$B$203:$J$406,9)</f>
        <v/>
      </c>
      <c r="N165" s="10"/>
    </row>
    <row r="166" spans="1:14" x14ac:dyDescent="0.25">
      <c r="A166" s="7" t="s">
        <v>25</v>
      </c>
      <c r="B166" s="88" t="s">
        <v>25</v>
      </c>
      <c r="D166" s="7">
        <v>6</v>
      </c>
      <c r="E166" t="str">
        <f>VLOOKUP($A166,Entries!$B$203:$J$406,2)</f>
        <v/>
      </c>
      <c r="F166" t="str">
        <f>VLOOKUP($A166,Entries!$B$203:$J$406,3)</f>
        <v/>
      </c>
      <c r="G166" t="str">
        <f>VLOOKUP($A166,Entries!$B$203:$F$406,5)</f>
        <v/>
      </c>
      <c r="H166" s="109" t="str">
        <f t="shared" si="4"/>
        <v xml:space="preserve"> </v>
      </c>
      <c r="I166" s="10"/>
      <c r="J166" s="7" t="str">
        <f>VLOOKUP($A166,Entries!$B$203:$G$406,6)</f>
        <v/>
      </c>
      <c r="K166" s="7" t="str">
        <f>VLOOKUP($A166,Entries!$B$203:$FH551,7)</f>
        <v/>
      </c>
      <c r="L166" s="7" t="str">
        <f>VLOOKUP($A166,Entries!$B$203:$I$406,8)</f>
        <v/>
      </c>
      <c r="M166" s="7" t="str">
        <f>VLOOKUP($A166,Entries!$B$203:$J$406,9)</f>
        <v/>
      </c>
      <c r="N166" s="10"/>
    </row>
    <row r="167" spans="1:14" x14ac:dyDescent="0.25">
      <c r="A167" s="7" t="s">
        <v>25</v>
      </c>
      <c r="B167" s="88" t="s">
        <v>25</v>
      </c>
      <c r="D167" s="7">
        <v>7</v>
      </c>
      <c r="E167" t="str">
        <f>VLOOKUP($A167,Entries!$B$203:$J$406,2)</f>
        <v/>
      </c>
      <c r="F167" t="str">
        <f>VLOOKUP($A167,Entries!$B$203:$J$406,3)</f>
        <v/>
      </c>
      <c r="G167" t="str">
        <f>VLOOKUP($A167,Entries!$B$203:$F$406,5)</f>
        <v/>
      </c>
      <c r="H167" s="109" t="str">
        <f t="shared" si="4"/>
        <v xml:space="preserve"> </v>
      </c>
      <c r="I167" s="10"/>
      <c r="J167" s="7" t="str">
        <f>VLOOKUP($A167,Entries!$B$203:$G$406,6)</f>
        <v/>
      </c>
      <c r="K167" s="7" t="str">
        <f>VLOOKUP($A167,Entries!$B$203:$FH552,7)</f>
        <v/>
      </c>
      <c r="L167" s="7" t="str">
        <f>VLOOKUP($A167,Entries!$B$203:$I$406,8)</f>
        <v/>
      </c>
      <c r="M167" s="7" t="str">
        <f>VLOOKUP($A167,Entries!$B$203:$J$406,9)</f>
        <v/>
      </c>
      <c r="N167" s="10"/>
    </row>
    <row r="168" spans="1:14" x14ac:dyDescent="0.25">
      <c r="A168" s="7" t="s">
        <v>25</v>
      </c>
      <c r="B168" s="88" t="s">
        <v>25</v>
      </c>
      <c r="D168" s="7">
        <v>8</v>
      </c>
      <c r="E168" t="str">
        <f>VLOOKUP($A168,Entries!$B$203:$J$406,2)</f>
        <v/>
      </c>
      <c r="F168" t="str">
        <f>VLOOKUP($A168,Entries!$B$203:$J$406,3)</f>
        <v/>
      </c>
      <c r="G168" t="str">
        <f>VLOOKUP($A168,Entries!$B$203:$F$406,5)</f>
        <v/>
      </c>
      <c r="H168" s="109" t="str">
        <f t="shared" si="4"/>
        <v xml:space="preserve"> </v>
      </c>
      <c r="I168" s="10"/>
      <c r="J168" s="7" t="str">
        <f>VLOOKUP($A168,Entries!$B$203:$G$406,6)</f>
        <v/>
      </c>
      <c r="K168" s="7" t="str">
        <f>VLOOKUP($A168,Entries!$B$203:$FH553,7)</f>
        <v/>
      </c>
      <c r="L168" s="7" t="str">
        <f>VLOOKUP($A168,Entries!$B$203:$I$406,8)</f>
        <v/>
      </c>
      <c r="M168" s="7" t="str">
        <f>VLOOKUP($A168,Entries!$B$203:$J$406,9)</f>
        <v/>
      </c>
      <c r="N168" s="10"/>
    </row>
    <row r="169" spans="1:14" x14ac:dyDescent="0.25">
      <c r="A169" s="7" t="s">
        <v>25</v>
      </c>
      <c r="B169" s="88" t="s">
        <v>25</v>
      </c>
      <c r="C169" t="s">
        <v>125</v>
      </c>
      <c r="D169" s="7">
        <v>1</v>
      </c>
      <c r="E169" t="str">
        <f>VLOOKUP($A169,Entries!$B$203:$J$406,2)</f>
        <v/>
      </c>
      <c r="F169" t="str">
        <f>VLOOKUP($A169,Entries!$B$203:$J$406,3)</f>
        <v/>
      </c>
      <c r="G169" t="str">
        <f>VLOOKUP($A169,Entries!$B$203:$F$406,5)</f>
        <v/>
      </c>
      <c r="H169" s="109" t="str">
        <f t="shared" si="4"/>
        <v xml:space="preserve"> </v>
      </c>
      <c r="I169" s="109" t="str">
        <f>IF(H169=" "," ",IF(H169&gt;N169,"CBP",IF(H169=N169,"=CBP"," ")))</f>
        <v xml:space="preserve"> </v>
      </c>
      <c r="J169" s="7" t="str">
        <f>VLOOKUP($A169,Entries!$B$203:$G$406,6)</f>
        <v/>
      </c>
      <c r="K169" s="7" t="str">
        <f>VLOOKUP($A169,Entries!$B$203:$FH554,7)</f>
        <v/>
      </c>
      <c r="L169" s="7" t="str">
        <f>VLOOKUP($A169,Entries!$B$203:$I$406,8)</f>
        <v/>
      </c>
      <c r="M169" s="7" t="str">
        <f>VLOOKUP($A169,Entries!$B$203:$J$406,9)</f>
        <v/>
      </c>
      <c r="N169" s="10">
        <v>15.85</v>
      </c>
    </row>
    <row r="170" spans="1:14" x14ac:dyDescent="0.25">
      <c r="A170" s="7" t="s">
        <v>25</v>
      </c>
      <c r="B170" s="88" t="s">
        <v>25</v>
      </c>
      <c r="D170" s="7">
        <v>2</v>
      </c>
      <c r="E170" t="str">
        <f>VLOOKUP($A170,Entries!$B$203:$J$406,2)</f>
        <v/>
      </c>
      <c r="F170" t="str">
        <f>VLOOKUP($A170,Entries!$B$203:$J$406,3)</f>
        <v/>
      </c>
      <c r="G170" t="str">
        <f>VLOOKUP($A170,Entries!$B$203:$F$406,5)</f>
        <v/>
      </c>
      <c r="H170" s="109" t="str">
        <f t="shared" si="4"/>
        <v xml:space="preserve"> </v>
      </c>
      <c r="I170" s="10"/>
      <c r="J170" s="7" t="str">
        <f>VLOOKUP($A170,Entries!$B$203:$G$406,6)</f>
        <v/>
      </c>
      <c r="K170" s="7" t="str">
        <f>VLOOKUP($A170,Entries!$B$203:$FH555,7)</f>
        <v/>
      </c>
      <c r="L170" s="7" t="str">
        <f>VLOOKUP($A170,Entries!$B$203:$I$406,8)</f>
        <v/>
      </c>
      <c r="M170" s="7" t="str">
        <f>VLOOKUP($A170,Entries!$B$203:$J$406,9)</f>
        <v/>
      </c>
      <c r="N170" s="10"/>
    </row>
    <row r="171" spans="1:14" x14ac:dyDescent="0.25">
      <c r="A171" s="7" t="s">
        <v>25</v>
      </c>
      <c r="B171" s="88" t="s">
        <v>25</v>
      </c>
      <c r="D171" s="7">
        <v>3</v>
      </c>
      <c r="E171" t="str">
        <f>VLOOKUP($A171,Entries!$B$203:$J$406,2)</f>
        <v/>
      </c>
      <c r="F171" t="str">
        <f>VLOOKUP($A171,Entries!$B$203:$J$406,3)</f>
        <v/>
      </c>
      <c r="G171" t="str">
        <f>VLOOKUP($A171,Entries!$B$203:$F$406,5)</f>
        <v/>
      </c>
      <c r="H171" s="109" t="str">
        <f t="shared" si="4"/>
        <v xml:space="preserve"> </v>
      </c>
      <c r="I171" s="10"/>
      <c r="J171" s="7" t="str">
        <f>VLOOKUP($A171,Entries!$B$203:$G$406,6)</f>
        <v/>
      </c>
      <c r="K171" s="7" t="str">
        <f>VLOOKUP($A171,Entries!$B$203:$FH556,7)</f>
        <v/>
      </c>
      <c r="L171" s="7" t="str">
        <f>VLOOKUP($A171,Entries!$B$203:$I$406,8)</f>
        <v/>
      </c>
      <c r="M171" s="7" t="str">
        <f>VLOOKUP($A171,Entries!$B$203:$J$406,9)</f>
        <v/>
      </c>
      <c r="N171" s="10"/>
    </row>
    <row r="172" spans="1:14" x14ac:dyDescent="0.25">
      <c r="A172" s="7" t="s">
        <v>25</v>
      </c>
      <c r="B172" s="88" t="s">
        <v>25</v>
      </c>
      <c r="D172" s="7">
        <v>4</v>
      </c>
      <c r="E172" t="str">
        <f>VLOOKUP($A172,Entries!$B$203:$J$406,2)</f>
        <v/>
      </c>
      <c r="F172" t="str">
        <f>VLOOKUP($A172,Entries!$B$203:$J$406,3)</f>
        <v/>
      </c>
      <c r="G172" t="str">
        <f>VLOOKUP($A172,Entries!$B$203:$F$406,5)</f>
        <v/>
      </c>
      <c r="H172" s="109" t="str">
        <f t="shared" si="4"/>
        <v xml:space="preserve"> </v>
      </c>
      <c r="I172" s="10"/>
      <c r="J172" s="7" t="str">
        <f>VLOOKUP($A172,Entries!$B$203:$G$406,6)</f>
        <v/>
      </c>
      <c r="K172" s="7" t="str">
        <f>VLOOKUP($A172,Entries!$B$203:$FH557,7)</f>
        <v/>
      </c>
      <c r="L172" s="7" t="str">
        <f>VLOOKUP($A172,Entries!$B$203:$I$406,8)</f>
        <v/>
      </c>
      <c r="M172" s="7" t="str">
        <f>VLOOKUP($A172,Entries!$B$203:$J$406,9)</f>
        <v/>
      </c>
      <c r="N172" s="10"/>
    </row>
    <row r="173" spans="1:14" x14ac:dyDescent="0.25">
      <c r="A173" s="7" t="s">
        <v>25</v>
      </c>
      <c r="B173" s="88" t="s">
        <v>25</v>
      </c>
      <c r="D173" s="7">
        <v>5</v>
      </c>
      <c r="E173" t="str">
        <f>VLOOKUP($A173,Entries!$B$203:$J$406,2)</f>
        <v/>
      </c>
      <c r="F173" t="str">
        <f>VLOOKUP($A173,Entries!$B$203:$J$406,3)</f>
        <v/>
      </c>
      <c r="G173" t="str">
        <f>VLOOKUP($A173,Entries!$B$203:$F$406,5)</f>
        <v/>
      </c>
      <c r="H173" s="109" t="str">
        <f t="shared" si="4"/>
        <v xml:space="preserve"> </v>
      </c>
      <c r="I173" s="10"/>
      <c r="J173" s="7" t="str">
        <f>VLOOKUP($A173,Entries!$B$203:$G$406,6)</f>
        <v/>
      </c>
      <c r="K173" s="7" t="str">
        <f>VLOOKUP($A173,Entries!$B$203:$FH558,7)</f>
        <v/>
      </c>
      <c r="L173" s="7" t="str">
        <f>VLOOKUP($A173,Entries!$B$203:$I$406,8)</f>
        <v/>
      </c>
      <c r="M173" s="7" t="str">
        <f>VLOOKUP($A173,Entries!$B$203:$J$406,9)</f>
        <v/>
      </c>
      <c r="N173" s="10"/>
    </row>
    <row r="174" spans="1:14" x14ac:dyDescent="0.25">
      <c r="A174" s="7" t="s">
        <v>25</v>
      </c>
      <c r="B174" s="88" t="s">
        <v>25</v>
      </c>
      <c r="D174" s="7">
        <v>6</v>
      </c>
      <c r="E174" t="str">
        <f>VLOOKUP($A174,Entries!$B$203:$J$406,2)</f>
        <v/>
      </c>
      <c r="F174" t="str">
        <f>VLOOKUP($A174,Entries!$B$203:$J$406,3)</f>
        <v/>
      </c>
      <c r="G174" t="str">
        <f>VLOOKUP($A174,Entries!$B$203:$F$406,5)</f>
        <v/>
      </c>
      <c r="H174" s="109" t="str">
        <f t="shared" si="4"/>
        <v xml:space="preserve"> </v>
      </c>
      <c r="I174" s="10"/>
      <c r="J174" s="7" t="str">
        <f>VLOOKUP($A174,Entries!$B$203:$G$406,6)</f>
        <v/>
      </c>
      <c r="K174" s="7" t="str">
        <f>VLOOKUP($A174,Entries!$B$203:$FH559,7)</f>
        <v/>
      </c>
      <c r="L174" s="7" t="str">
        <f>VLOOKUP($A174,Entries!$B$203:$I$406,8)</f>
        <v/>
      </c>
      <c r="M174" s="7" t="str">
        <f>VLOOKUP($A174,Entries!$B$203:$J$406,9)</f>
        <v/>
      </c>
      <c r="N174" s="10"/>
    </row>
    <row r="175" spans="1:14" x14ac:dyDescent="0.25">
      <c r="A175" s="7" t="s">
        <v>25</v>
      </c>
      <c r="B175" s="88" t="s">
        <v>25</v>
      </c>
      <c r="D175" s="7">
        <v>7</v>
      </c>
      <c r="E175" t="str">
        <f>VLOOKUP($A175,Entries!$B$203:$J$406,2)</f>
        <v/>
      </c>
      <c r="F175" t="str">
        <f>VLOOKUP($A175,Entries!$B$203:$J$406,3)</f>
        <v/>
      </c>
      <c r="G175" t="str">
        <f>VLOOKUP($A175,Entries!$B$203:$F$406,5)</f>
        <v/>
      </c>
      <c r="H175" s="109" t="str">
        <f t="shared" si="4"/>
        <v xml:space="preserve"> </v>
      </c>
      <c r="I175" s="10"/>
      <c r="J175" s="7" t="str">
        <f>VLOOKUP($A175,Entries!$B$203:$G$406,6)</f>
        <v/>
      </c>
      <c r="K175" s="7" t="str">
        <f>VLOOKUP($A175,Entries!$B$203:$FH560,7)</f>
        <v/>
      </c>
      <c r="L175" s="7" t="str">
        <f>VLOOKUP($A175,Entries!$B$203:$I$406,8)</f>
        <v/>
      </c>
      <c r="M175" s="7" t="str">
        <f>VLOOKUP($A175,Entries!$B$203:$J$406,9)</f>
        <v/>
      </c>
      <c r="N175" s="10"/>
    </row>
    <row r="176" spans="1:14" x14ac:dyDescent="0.25">
      <c r="A176" s="7" t="s">
        <v>25</v>
      </c>
      <c r="B176" s="88" t="s">
        <v>25</v>
      </c>
      <c r="D176" s="7">
        <v>8</v>
      </c>
      <c r="E176" t="str">
        <f>VLOOKUP($A176,Entries!$B$203:$J$406,2)</f>
        <v/>
      </c>
      <c r="F176" t="str">
        <f>VLOOKUP($A176,Entries!$B$203:$J$406,3)</f>
        <v/>
      </c>
      <c r="G176" t="str">
        <f>VLOOKUP($A176,Entries!$B$203:$F$406,5)</f>
        <v/>
      </c>
      <c r="H176" s="109" t="str">
        <f t="shared" si="4"/>
        <v xml:space="preserve"> </v>
      </c>
      <c r="I176" s="10"/>
      <c r="J176" s="7" t="str">
        <f>VLOOKUP($A176,Entries!$B$203:$G$406,6)</f>
        <v/>
      </c>
      <c r="K176" s="7" t="str">
        <f>VLOOKUP($A176,Entries!$B$203:$FH561,7)</f>
        <v/>
      </c>
      <c r="L176" s="7" t="str">
        <f>VLOOKUP($A176,Entries!$B$203:$I$406,8)</f>
        <v/>
      </c>
      <c r="M176" s="7" t="str">
        <f>VLOOKUP($A176,Entries!$B$203:$J$406,9)</f>
        <v/>
      </c>
      <c r="N176" s="10"/>
    </row>
    <row r="177" spans="1:14" x14ac:dyDescent="0.25">
      <c r="A177" s="7">
        <v>24</v>
      </c>
      <c r="B177" s="88">
        <v>10.85</v>
      </c>
      <c r="C177" t="s">
        <v>129</v>
      </c>
      <c r="D177" s="7">
        <v>1</v>
      </c>
      <c r="E177" t="str">
        <f>VLOOKUP($A177,Entries!$B$203:$J$406,2)</f>
        <v>Annabella</v>
      </c>
      <c r="F177" t="str">
        <f>VLOOKUP($A177,Entries!$B$203:$J$406,3)</f>
        <v>Johnson</v>
      </c>
      <c r="G177" t="str">
        <f>VLOOKUP($A177,Entries!$B$203:$F$406,5)</f>
        <v>Woodbridge Shufflers RC</v>
      </c>
      <c r="H177" s="109">
        <f t="shared" si="4"/>
        <v>10.85</v>
      </c>
      <c r="I177" s="109" t="str">
        <f>IF(H177=" "," ",IF(H177&gt;N177,"CBP",IF(H177=N177,"=CBP"," ")))</f>
        <v xml:space="preserve"> </v>
      </c>
      <c r="J177" s="7" t="str">
        <f>VLOOKUP($A177,Entries!$B$203:$G$406,6)</f>
        <v>c</v>
      </c>
      <c r="K177" s="7" t="str">
        <f>VLOOKUP($A177,Entries!$B$203:$FH562,7)</f>
        <v>s</v>
      </c>
      <c r="L177" s="7" t="str">
        <f>VLOOKUP($A177,Entries!$B$203:$I$406,8)</f>
        <v>Farlingaye</v>
      </c>
      <c r="M177" s="7">
        <f>VLOOKUP($A177,Entries!$B$203:$J$406,9)</f>
        <v>4117238</v>
      </c>
      <c r="N177" s="10">
        <v>24.51</v>
      </c>
    </row>
    <row r="178" spans="1:14" x14ac:dyDescent="0.25">
      <c r="A178" s="7" t="s">
        <v>25</v>
      </c>
      <c r="B178" s="88" t="s">
        <v>25</v>
      </c>
      <c r="D178" s="7">
        <v>2</v>
      </c>
      <c r="E178" t="str">
        <f>VLOOKUP($A178,Entries!$B$203:$J$406,2)</f>
        <v/>
      </c>
      <c r="F178" t="str">
        <f>VLOOKUP($A178,Entries!$B$203:$J$406,3)</f>
        <v/>
      </c>
      <c r="G178" t="str">
        <f>VLOOKUP($A178,Entries!$B$203:$F$406,5)</f>
        <v/>
      </c>
      <c r="H178" s="109" t="str">
        <f t="shared" si="4"/>
        <v xml:space="preserve"> </v>
      </c>
      <c r="I178" s="10"/>
      <c r="J178" s="7" t="str">
        <f>VLOOKUP($A178,Entries!$B$203:$G$406,6)</f>
        <v/>
      </c>
      <c r="K178" s="7" t="str">
        <f>VLOOKUP($A178,Entries!$B$203:$FH563,7)</f>
        <v/>
      </c>
      <c r="L178" s="7" t="str">
        <f>VLOOKUP($A178,Entries!$B$203:$I$406,8)</f>
        <v/>
      </c>
      <c r="M178" s="7" t="str">
        <f>VLOOKUP($A178,Entries!$B$203:$J$406,9)</f>
        <v/>
      </c>
      <c r="N178" s="10"/>
    </row>
    <row r="179" spans="1:14" x14ac:dyDescent="0.25">
      <c r="A179" s="7" t="s">
        <v>25</v>
      </c>
      <c r="B179" s="88" t="s">
        <v>25</v>
      </c>
      <c r="D179" s="7">
        <v>3</v>
      </c>
      <c r="E179" t="str">
        <f>VLOOKUP($A179,Entries!$B$203:$J$406,2)</f>
        <v/>
      </c>
      <c r="F179" t="str">
        <f>VLOOKUP($A179,Entries!$B$203:$J$406,3)</f>
        <v/>
      </c>
      <c r="G179" t="str">
        <f>VLOOKUP($A179,Entries!$B$203:$F$406,5)</f>
        <v/>
      </c>
      <c r="H179" s="109" t="str">
        <f t="shared" si="4"/>
        <v xml:space="preserve"> </v>
      </c>
      <c r="I179" s="10"/>
      <c r="J179" s="7" t="str">
        <f>VLOOKUP($A179,Entries!$B$203:$G$406,6)</f>
        <v/>
      </c>
      <c r="K179" s="7" t="str">
        <f>VLOOKUP($A179,Entries!$B$203:$FH564,7)</f>
        <v/>
      </c>
      <c r="L179" s="7" t="str">
        <f>VLOOKUP($A179,Entries!$B$203:$I$406,8)</f>
        <v/>
      </c>
      <c r="M179" s="7" t="str">
        <f>VLOOKUP($A179,Entries!$B$203:$J$406,9)</f>
        <v/>
      </c>
      <c r="N179" s="10"/>
    </row>
    <row r="180" spans="1:14" x14ac:dyDescent="0.25">
      <c r="A180" s="7" t="s">
        <v>25</v>
      </c>
      <c r="B180" s="88" t="s">
        <v>25</v>
      </c>
      <c r="D180" s="7">
        <v>4</v>
      </c>
      <c r="E180" t="str">
        <f>VLOOKUP($A180,Entries!$B$203:$J$406,2)</f>
        <v/>
      </c>
      <c r="F180" t="str">
        <f>VLOOKUP($A180,Entries!$B$203:$J$406,3)</f>
        <v/>
      </c>
      <c r="G180" t="str">
        <f>VLOOKUP($A180,Entries!$B$203:$F$406,5)</f>
        <v/>
      </c>
      <c r="H180" s="109" t="str">
        <f t="shared" si="4"/>
        <v xml:space="preserve"> </v>
      </c>
      <c r="I180" s="10"/>
      <c r="J180" s="7" t="str">
        <f>VLOOKUP($A180,Entries!$B$203:$G$406,6)</f>
        <v/>
      </c>
      <c r="K180" s="7" t="str">
        <f>VLOOKUP($A180,Entries!$B$203:$FH565,7)</f>
        <v/>
      </c>
      <c r="L180" s="7" t="str">
        <f>VLOOKUP($A180,Entries!$B$203:$I$406,8)</f>
        <v/>
      </c>
      <c r="M180" s="7" t="str">
        <f>VLOOKUP($A180,Entries!$B$203:$J$406,9)</f>
        <v/>
      </c>
      <c r="N180" s="10"/>
    </row>
    <row r="181" spans="1:14" x14ac:dyDescent="0.25">
      <c r="A181" s="7" t="s">
        <v>25</v>
      </c>
      <c r="B181" s="88" t="s">
        <v>25</v>
      </c>
      <c r="D181" s="7">
        <v>5</v>
      </c>
      <c r="E181" t="str">
        <f>VLOOKUP($A181,Entries!$B$203:$J$406,2)</f>
        <v/>
      </c>
      <c r="F181" t="str">
        <f>VLOOKUP($A181,Entries!$B$203:$J$406,3)</f>
        <v/>
      </c>
      <c r="G181" t="str">
        <f>VLOOKUP($A181,Entries!$B$203:$F$406,5)</f>
        <v/>
      </c>
      <c r="H181" s="109" t="str">
        <f t="shared" si="4"/>
        <v xml:space="preserve"> </v>
      </c>
      <c r="I181" s="10"/>
      <c r="J181" s="7" t="str">
        <f>VLOOKUP($A181,Entries!$B$203:$G$406,6)</f>
        <v/>
      </c>
      <c r="K181" s="7" t="str">
        <f>VLOOKUP($A181,Entries!$B$203:$FH566,7)</f>
        <v/>
      </c>
      <c r="L181" s="7" t="str">
        <f>VLOOKUP($A181,Entries!$B$203:$I$406,8)</f>
        <v/>
      </c>
      <c r="M181" s="7" t="str">
        <f>VLOOKUP($A181,Entries!$B$203:$J$406,9)</f>
        <v/>
      </c>
      <c r="N181" s="10"/>
    </row>
    <row r="182" spans="1:14" x14ac:dyDescent="0.25">
      <c r="A182" s="7" t="s">
        <v>25</v>
      </c>
      <c r="B182" s="88" t="s">
        <v>25</v>
      </c>
      <c r="D182" s="7">
        <v>6</v>
      </c>
      <c r="E182" t="str">
        <f>VLOOKUP($A182,Entries!$B$203:$J$406,2)</f>
        <v/>
      </c>
      <c r="F182" t="str">
        <f>VLOOKUP($A182,Entries!$B$203:$J$406,3)</f>
        <v/>
      </c>
      <c r="G182" t="str">
        <f>VLOOKUP($A182,Entries!$B$203:$F$406,5)</f>
        <v/>
      </c>
      <c r="H182" s="109" t="str">
        <f t="shared" si="4"/>
        <v xml:space="preserve"> </v>
      </c>
      <c r="I182" s="10"/>
      <c r="J182" s="7" t="str">
        <f>VLOOKUP($A182,Entries!$B$203:$G$406,6)</f>
        <v/>
      </c>
      <c r="K182" s="7" t="str">
        <f>VLOOKUP($A182,Entries!$B$203:$FH567,7)</f>
        <v/>
      </c>
      <c r="L182" s="7" t="str">
        <f>VLOOKUP($A182,Entries!$B$203:$I$406,8)</f>
        <v/>
      </c>
      <c r="M182" s="7" t="str">
        <f>VLOOKUP($A182,Entries!$B$203:$J$406,9)</f>
        <v/>
      </c>
      <c r="N182" s="10"/>
    </row>
    <row r="183" spans="1:14" x14ac:dyDescent="0.25">
      <c r="A183" s="7" t="s">
        <v>25</v>
      </c>
      <c r="B183" s="88" t="s">
        <v>25</v>
      </c>
      <c r="D183" s="7">
        <v>7</v>
      </c>
      <c r="E183" t="str">
        <f>VLOOKUP($A183,Entries!$B$203:$J$406,2)</f>
        <v/>
      </c>
      <c r="F183" t="str">
        <f>VLOOKUP($A183,Entries!$B$203:$J$406,3)</f>
        <v/>
      </c>
      <c r="G183" t="str">
        <f>VLOOKUP($A183,Entries!$B$203:$F$406,5)</f>
        <v/>
      </c>
      <c r="H183" s="109" t="str">
        <f t="shared" si="4"/>
        <v xml:space="preserve"> </v>
      </c>
      <c r="I183" s="10"/>
      <c r="J183" s="7" t="str">
        <f>VLOOKUP($A183,Entries!$B$203:$G$406,6)</f>
        <v/>
      </c>
      <c r="K183" s="7" t="str">
        <f>VLOOKUP($A183,Entries!$B$203:$FH568,7)</f>
        <v/>
      </c>
      <c r="L183" s="7" t="str">
        <f>VLOOKUP($A183,Entries!$B$203:$I$406,8)</f>
        <v/>
      </c>
      <c r="M183" s="7" t="str">
        <f>VLOOKUP($A183,Entries!$B$203:$J$406,9)</f>
        <v/>
      </c>
      <c r="N183" s="10"/>
    </row>
    <row r="184" spans="1:14" x14ac:dyDescent="0.25">
      <c r="A184" s="7" t="s">
        <v>25</v>
      </c>
      <c r="B184" s="88" t="s">
        <v>25</v>
      </c>
      <c r="D184" s="7">
        <v>8</v>
      </c>
      <c r="E184" t="str">
        <f>VLOOKUP($A184,Entries!$B$203:$J$406,2)</f>
        <v/>
      </c>
      <c r="F184" t="str">
        <f>VLOOKUP($A184,Entries!$B$203:$J$406,3)</f>
        <v/>
      </c>
      <c r="G184" t="str">
        <f>VLOOKUP($A184,Entries!$B$203:$F$406,5)</f>
        <v/>
      </c>
      <c r="H184" s="109" t="str">
        <f t="shared" si="4"/>
        <v xml:space="preserve"> </v>
      </c>
      <c r="I184" s="10"/>
      <c r="J184" s="7" t="str">
        <f>VLOOKUP($A184,Entries!$B$203:$G$406,6)</f>
        <v/>
      </c>
      <c r="K184" s="7" t="str">
        <f>VLOOKUP($A184,Entries!$B$203:$FH569,7)</f>
        <v/>
      </c>
      <c r="L184" s="7" t="str">
        <f>VLOOKUP($A184,Entries!$B$203:$I$406,8)</f>
        <v/>
      </c>
      <c r="M184" s="7" t="str">
        <f>VLOOKUP($A184,Entries!$B$203:$J$406,9)</f>
        <v/>
      </c>
      <c r="N184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2"/>
  <sheetViews>
    <sheetView workbookViewId="0"/>
  </sheetViews>
  <sheetFormatPr defaultRowHeight="15" x14ac:dyDescent="0.25"/>
  <cols>
    <col min="1" max="1" width="8.7109375" customWidth="1"/>
    <col min="2" max="2" width="6.7109375" customWidth="1"/>
    <col min="3" max="38" width="3" customWidth="1"/>
    <col min="39" max="40" width="3.7109375" customWidth="1"/>
    <col min="41" max="60" width="3" customWidth="1"/>
    <col min="61" max="62" width="3.7109375" customWidth="1"/>
  </cols>
  <sheetData>
    <row r="1" spans="1:62" ht="30" customHeight="1" thickBot="1" x14ac:dyDescent="0.3">
      <c r="A1" s="1"/>
      <c r="B1" s="65" t="s">
        <v>80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1"/>
      <c r="BI1" s="231"/>
      <c r="BJ1" s="232"/>
    </row>
    <row r="2" spans="1:62" ht="18" customHeight="1" x14ac:dyDescent="0.25">
      <c r="A2" s="1"/>
      <c r="B2" s="234" t="s">
        <v>51</v>
      </c>
      <c r="C2" s="230" t="s">
        <v>129</v>
      </c>
      <c r="D2" s="230"/>
      <c r="E2" s="230"/>
      <c r="F2" s="230"/>
      <c r="G2" s="230"/>
      <c r="H2" s="230"/>
      <c r="I2" s="227" t="s">
        <v>1224</v>
      </c>
      <c r="J2" s="227"/>
      <c r="K2" s="227"/>
      <c r="L2" s="227"/>
      <c r="M2" s="227"/>
      <c r="N2" s="227"/>
      <c r="O2" s="227" t="s">
        <v>1225</v>
      </c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8"/>
      <c r="AB2" s="234" t="s">
        <v>65</v>
      </c>
      <c r="AC2" s="239"/>
      <c r="AD2" s="239"/>
      <c r="AE2" s="241">
        <v>14.05</v>
      </c>
      <c r="AF2" s="241"/>
      <c r="AG2" s="242"/>
      <c r="AH2" s="245" t="s">
        <v>78</v>
      </c>
      <c r="AI2" s="246"/>
      <c r="AJ2" s="246"/>
      <c r="AK2" s="246"/>
      <c r="AL2" s="246"/>
      <c r="AM2" s="249" t="s">
        <v>864</v>
      </c>
      <c r="AN2" s="249"/>
      <c r="AO2" s="249"/>
      <c r="AP2" s="249"/>
      <c r="AQ2" s="249"/>
      <c r="AR2" s="224" t="s">
        <v>436</v>
      </c>
      <c r="AS2" s="224"/>
      <c r="AT2" s="224"/>
      <c r="AU2" s="224"/>
      <c r="AV2" s="224"/>
      <c r="AW2" s="224" t="s">
        <v>865</v>
      </c>
      <c r="AX2" s="224"/>
      <c r="AY2" s="224"/>
      <c r="AZ2" s="224"/>
      <c r="BA2" s="224"/>
      <c r="BB2" s="224" t="s">
        <v>435</v>
      </c>
      <c r="BC2" s="224"/>
      <c r="BD2" s="224"/>
      <c r="BE2" s="224"/>
      <c r="BF2" s="224"/>
      <c r="BG2" s="224"/>
      <c r="BH2" s="224"/>
      <c r="BI2" s="35"/>
      <c r="BJ2" s="36"/>
    </row>
    <row r="3" spans="1:62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 t="s">
        <v>861</v>
      </c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6"/>
      <c r="AB3" s="235"/>
      <c r="AC3" s="240"/>
      <c r="AD3" s="240"/>
      <c r="AE3" s="243"/>
      <c r="AF3" s="243"/>
      <c r="AG3" s="244"/>
      <c r="AH3" s="247"/>
      <c r="AI3" s="248"/>
      <c r="AJ3" s="248"/>
      <c r="AK3" s="248"/>
      <c r="AL3" s="248"/>
      <c r="AM3" s="237" t="s">
        <v>866</v>
      </c>
      <c r="AN3" s="237"/>
      <c r="AO3" s="237"/>
      <c r="AP3" s="237"/>
      <c r="AQ3" s="237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41"/>
      <c r="BJ3" s="37"/>
    </row>
    <row r="4" spans="1:62" ht="16.5" customHeight="1" x14ac:dyDescent="0.25">
      <c r="A4" s="1"/>
      <c r="B4" s="271" t="s">
        <v>82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0" t="s">
        <v>83</v>
      </c>
      <c r="T4" s="281"/>
      <c r="U4" s="281"/>
      <c r="V4" s="281"/>
      <c r="W4" s="282"/>
      <c r="X4" s="280" t="s">
        <v>84</v>
      </c>
      <c r="Y4" s="281"/>
      <c r="Z4" s="281"/>
      <c r="AA4" s="281"/>
      <c r="AB4" s="282"/>
      <c r="AC4" s="280" t="s">
        <v>85</v>
      </c>
      <c r="AD4" s="281"/>
      <c r="AE4" s="281"/>
      <c r="AF4" s="281"/>
      <c r="AG4" s="282"/>
      <c r="AH4" s="280" t="s">
        <v>86</v>
      </c>
      <c r="AI4" s="281"/>
      <c r="AJ4" s="281"/>
      <c r="AK4" s="281"/>
      <c r="AL4" s="282"/>
      <c r="AM4" s="321" t="s">
        <v>87</v>
      </c>
      <c r="AN4" s="322"/>
      <c r="AO4" s="280" t="s">
        <v>88</v>
      </c>
      <c r="AP4" s="281"/>
      <c r="AQ4" s="281"/>
      <c r="AR4" s="281"/>
      <c r="AS4" s="282"/>
      <c r="AT4" s="280" t="s">
        <v>89</v>
      </c>
      <c r="AU4" s="281"/>
      <c r="AV4" s="281"/>
      <c r="AW4" s="281"/>
      <c r="AX4" s="282"/>
      <c r="AY4" s="280" t="s">
        <v>90</v>
      </c>
      <c r="AZ4" s="281"/>
      <c r="BA4" s="281"/>
      <c r="BB4" s="281"/>
      <c r="BC4" s="282"/>
      <c r="BD4" s="286" t="s">
        <v>91</v>
      </c>
      <c r="BE4" s="287"/>
      <c r="BF4" s="287"/>
      <c r="BG4" s="287"/>
      <c r="BH4" s="288"/>
      <c r="BI4" s="262" t="s">
        <v>76</v>
      </c>
      <c r="BJ4" s="263"/>
    </row>
    <row r="5" spans="1:62" ht="16.5" customHeight="1" x14ac:dyDescent="0.25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283"/>
      <c r="T5" s="284"/>
      <c r="U5" s="284"/>
      <c r="V5" s="284"/>
      <c r="W5" s="285"/>
      <c r="X5" s="283"/>
      <c r="Y5" s="284"/>
      <c r="Z5" s="284"/>
      <c r="AA5" s="284"/>
      <c r="AB5" s="285"/>
      <c r="AC5" s="283"/>
      <c r="AD5" s="284"/>
      <c r="AE5" s="284"/>
      <c r="AF5" s="284"/>
      <c r="AG5" s="285"/>
      <c r="AH5" s="283"/>
      <c r="AI5" s="284"/>
      <c r="AJ5" s="284"/>
      <c r="AK5" s="284"/>
      <c r="AL5" s="285"/>
      <c r="AM5" s="323"/>
      <c r="AN5" s="324"/>
      <c r="AO5" s="283"/>
      <c r="AP5" s="284"/>
      <c r="AQ5" s="284"/>
      <c r="AR5" s="284"/>
      <c r="AS5" s="285"/>
      <c r="AT5" s="283"/>
      <c r="AU5" s="284"/>
      <c r="AV5" s="284"/>
      <c r="AW5" s="284"/>
      <c r="AX5" s="285"/>
      <c r="AY5" s="283"/>
      <c r="AZ5" s="284"/>
      <c r="BA5" s="284"/>
      <c r="BB5" s="284"/>
      <c r="BC5" s="285"/>
      <c r="BD5" s="289"/>
      <c r="BE5" s="290"/>
      <c r="BF5" s="290"/>
      <c r="BG5" s="290"/>
      <c r="BH5" s="291"/>
      <c r="BI5" s="264"/>
      <c r="BJ5" s="265"/>
    </row>
    <row r="6" spans="1:62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268" t="s">
        <v>69</v>
      </c>
      <c r="T6" s="269"/>
      <c r="U6" s="269"/>
      <c r="V6" s="269"/>
      <c r="W6" s="270"/>
      <c r="X6" s="268" t="s">
        <v>69</v>
      </c>
      <c r="Y6" s="269"/>
      <c r="Z6" s="269"/>
      <c r="AA6" s="269"/>
      <c r="AB6" s="270"/>
      <c r="AC6" s="268" t="s">
        <v>69</v>
      </c>
      <c r="AD6" s="269"/>
      <c r="AE6" s="269"/>
      <c r="AF6" s="269"/>
      <c r="AG6" s="270"/>
      <c r="AH6" s="268" t="s">
        <v>69</v>
      </c>
      <c r="AI6" s="269"/>
      <c r="AJ6" s="269"/>
      <c r="AK6" s="269"/>
      <c r="AL6" s="270"/>
      <c r="AM6" s="325"/>
      <c r="AN6" s="326"/>
      <c r="AO6" s="318" t="s">
        <v>69</v>
      </c>
      <c r="AP6" s="319"/>
      <c r="AQ6" s="319"/>
      <c r="AR6" s="319"/>
      <c r="AS6" s="320"/>
      <c r="AT6" s="268" t="s">
        <v>69</v>
      </c>
      <c r="AU6" s="269"/>
      <c r="AV6" s="269"/>
      <c r="AW6" s="269"/>
      <c r="AX6" s="270"/>
      <c r="AY6" s="268" t="s">
        <v>69</v>
      </c>
      <c r="AZ6" s="269"/>
      <c r="BA6" s="269"/>
      <c r="BB6" s="269"/>
      <c r="BC6" s="270"/>
      <c r="BD6" s="268" t="s">
        <v>69</v>
      </c>
      <c r="BE6" s="269"/>
      <c r="BF6" s="269"/>
      <c r="BG6" s="269"/>
      <c r="BH6" s="270"/>
      <c r="BI6" s="266"/>
      <c r="BJ6" s="267"/>
    </row>
    <row r="7" spans="1:62" ht="30" customHeight="1" x14ac:dyDescent="0.25">
      <c r="A7" s="1" t="s">
        <v>25</v>
      </c>
      <c r="B7" s="70" t="s">
        <v>290</v>
      </c>
      <c r="C7" s="250" t="str">
        <f>VLOOKUP(A7,Entries!A$2:F$400,5)</f>
        <v xml:space="preserve"> </v>
      </c>
      <c r="D7" s="251"/>
      <c r="E7" s="251"/>
      <c r="F7" s="251"/>
      <c r="G7" s="251"/>
      <c r="H7" s="251"/>
      <c r="I7" s="251"/>
      <c r="J7" s="251"/>
      <c r="K7" s="251"/>
      <c r="L7" s="252"/>
      <c r="M7" s="253" t="str">
        <f>VLOOKUP(A7,Entries!A$2:F$400,6)</f>
        <v/>
      </c>
      <c r="N7" s="254"/>
      <c r="O7" s="254"/>
      <c r="P7" s="254"/>
      <c r="Q7" s="254"/>
      <c r="R7" s="255"/>
      <c r="S7" s="290" t="s">
        <v>71</v>
      </c>
      <c r="T7" s="290"/>
      <c r="U7" s="290"/>
      <c r="V7" s="290"/>
      <c r="W7" s="292"/>
      <c r="X7" s="293" t="s">
        <v>71</v>
      </c>
      <c r="Y7" s="284"/>
      <c r="Z7" s="284"/>
      <c r="AA7" s="284"/>
      <c r="AB7" s="294"/>
      <c r="AC7" s="293" t="s">
        <v>71</v>
      </c>
      <c r="AD7" s="284"/>
      <c r="AE7" s="284"/>
      <c r="AF7" s="284"/>
      <c r="AG7" s="294"/>
      <c r="AH7" s="293" t="s">
        <v>71</v>
      </c>
      <c r="AI7" s="284"/>
      <c r="AJ7" s="284"/>
      <c r="AK7" s="284"/>
      <c r="AL7" s="294"/>
      <c r="AM7" s="295"/>
      <c r="AN7" s="292"/>
      <c r="AO7" s="293" t="s">
        <v>71</v>
      </c>
      <c r="AP7" s="284"/>
      <c r="AQ7" s="284"/>
      <c r="AR7" s="284"/>
      <c r="AS7" s="294"/>
      <c r="AT7" s="293" t="s">
        <v>71</v>
      </c>
      <c r="AU7" s="284"/>
      <c r="AV7" s="284"/>
      <c r="AW7" s="284"/>
      <c r="AX7" s="294"/>
      <c r="AY7" s="293" t="s">
        <v>71</v>
      </c>
      <c r="AZ7" s="284"/>
      <c r="BA7" s="284"/>
      <c r="BB7" s="284"/>
      <c r="BC7" s="294"/>
      <c r="BD7" s="293" t="s">
        <v>71</v>
      </c>
      <c r="BE7" s="284"/>
      <c r="BF7" s="284"/>
      <c r="BG7" s="284"/>
      <c r="BH7" s="294"/>
      <c r="BI7" s="327"/>
      <c r="BJ7" s="328"/>
    </row>
    <row r="8" spans="1:62" ht="30" customHeight="1" x14ac:dyDescent="0.25">
      <c r="A8" s="1">
        <v>224</v>
      </c>
      <c r="B8" s="70">
        <f t="shared" ref="B8:B28" si="0">IF(A8=" "," ",IF(A8&gt;=200,A8-200,A8))</f>
        <v>24</v>
      </c>
      <c r="C8" s="256" t="str">
        <f>VLOOKUP(A8,Entries!A$2:F$400,5)</f>
        <v>Annabella Johnson</v>
      </c>
      <c r="D8" s="257"/>
      <c r="E8" s="257"/>
      <c r="F8" s="257"/>
      <c r="G8" s="257"/>
      <c r="H8" s="257"/>
      <c r="I8" s="257"/>
      <c r="J8" s="257"/>
      <c r="K8" s="257"/>
      <c r="L8" s="258"/>
      <c r="M8" s="259" t="str">
        <f>VLOOKUP(A8,Entries!A$2:F$400,6)</f>
        <v>Woodbridge Shufflers RC</v>
      </c>
      <c r="N8" s="260"/>
      <c r="O8" s="260"/>
      <c r="P8" s="260"/>
      <c r="Q8" s="260"/>
      <c r="R8" s="261"/>
      <c r="S8" s="293" t="s">
        <v>71</v>
      </c>
      <c r="T8" s="284"/>
      <c r="U8" s="284"/>
      <c r="V8" s="284"/>
      <c r="W8" s="294"/>
      <c r="X8" s="293" t="s">
        <v>71</v>
      </c>
      <c r="Y8" s="284"/>
      <c r="Z8" s="284"/>
      <c r="AA8" s="284"/>
      <c r="AB8" s="294"/>
      <c r="AC8" s="293" t="s">
        <v>71</v>
      </c>
      <c r="AD8" s="284"/>
      <c r="AE8" s="284"/>
      <c r="AF8" s="284"/>
      <c r="AG8" s="294"/>
      <c r="AH8" s="293" t="s">
        <v>71</v>
      </c>
      <c r="AI8" s="284"/>
      <c r="AJ8" s="284"/>
      <c r="AK8" s="284"/>
      <c r="AL8" s="294"/>
      <c r="AM8" s="293"/>
      <c r="AN8" s="294"/>
      <c r="AO8" s="293" t="s">
        <v>71</v>
      </c>
      <c r="AP8" s="284"/>
      <c r="AQ8" s="284"/>
      <c r="AR8" s="284"/>
      <c r="AS8" s="294"/>
      <c r="AT8" s="293" t="s">
        <v>71</v>
      </c>
      <c r="AU8" s="284"/>
      <c r="AV8" s="284"/>
      <c r="AW8" s="284"/>
      <c r="AX8" s="294"/>
      <c r="AY8" s="293" t="s">
        <v>71</v>
      </c>
      <c r="AZ8" s="284"/>
      <c r="BA8" s="284"/>
      <c r="BB8" s="284"/>
      <c r="BC8" s="294"/>
      <c r="BD8" s="293" t="s">
        <v>71</v>
      </c>
      <c r="BE8" s="284"/>
      <c r="BF8" s="284"/>
      <c r="BG8" s="284"/>
      <c r="BH8" s="294"/>
      <c r="BI8" s="329"/>
      <c r="BJ8" s="330"/>
    </row>
    <row r="9" spans="1:62" ht="30" customHeight="1" x14ac:dyDescent="0.25">
      <c r="A9" s="1" t="s">
        <v>25</v>
      </c>
      <c r="B9" s="70" t="s">
        <v>286</v>
      </c>
      <c r="C9" s="256" t="str">
        <f>VLOOKUP(A9,Entries!A$2:F$400,5)</f>
        <v xml:space="preserve"> </v>
      </c>
      <c r="D9" s="257"/>
      <c r="E9" s="257"/>
      <c r="F9" s="257"/>
      <c r="G9" s="257"/>
      <c r="H9" s="257"/>
      <c r="I9" s="257"/>
      <c r="J9" s="257"/>
      <c r="K9" s="257"/>
      <c r="L9" s="258"/>
      <c r="M9" s="259" t="str">
        <f>VLOOKUP(A9,Entries!A$2:F$400,6)</f>
        <v/>
      </c>
      <c r="N9" s="260"/>
      <c r="O9" s="260"/>
      <c r="P9" s="260"/>
      <c r="Q9" s="260"/>
      <c r="R9" s="261"/>
      <c r="S9" s="293" t="s">
        <v>71</v>
      </c>
      <c r="T9" s="284"/>
      <c r="U9" s="284"/>
      <c r="V9" s="284"/>
      <c r="W9" s="294"/>
      <c r="X9" s="293" t="s">
        <v>71</v>
      </c>
      <c r="Y9" s="284"/>
      <c r="Z9" s="284"/>
      <c r="AA9" s="284"/>
      <c r="AB9" s="294"/>
      <c r="AC9" s="293" t="s">
        <v>71</v>
      </c>
      <c r="AD9" s="284"/>
      <c r="AE9" s="284"/>
      <c r="AF9" s="284"/>
      <c r="AG9" s="294"/>
      <c r="AH9" s="293" t="s">
        <v>71</v>
      </c>
      <c r="AI9" s="284"/>
      <c r="AJ9" s="284"/>
      <c r="AK9" s="284"/>
      <c r="AL9" s="294"/>
      <c r="AM9" s="293"/>
      <c r="AN9" s="294"/>
      <c r="AO9" s="293" t="s">
        <v>71</v>
      </c>
      <c r="AP9" s="284"/>
      <c r="AQ9" s="284"/>
      <c r="AR9" s="284"/>
      <c r="AS9" s="294"/>
      <c r="AT9" s="293" t="s">
        <v>71</v>
      </c>
      <c r="AU9" s="284"/>
      <c r="AV9" s="284"/>
      <c r="AW9" s="284"/>
      <c r="AX9" s="294"/>
      <c r="AY9" s="293" t="s">
        <v>71</v>
      </c>
      <c r="AZ9" s="284"/>
      <c r="BA9" s="284"/>
      <c r="BB9" s="284"/>
      <c r="BC9" s="294"/>
      <c r="BD9" s="293" t="s">
        <v>71</v>
      </c>
      <c r="BE9" s="284"/>
      <c r="BF9" s="284"/>
      <c r="BG9" s="284"/>
      <c r="BH9" s="294"/>
      <c r="BI9" s="329"/>
      <c r="BJ9" s="330"/>
    </row>
    <row r="10" spans="1:62" ht="30" customHeight="1" x14ac:dyDescent="0.25">
      <c r="A10" s="1">
        <v>264</v>
      </c>
      <c r="B10" s="70">
        <f t="shared" si="0"/>
        <v>64</v>
      </c>
      <c r="C10" s="256" t="str">
        <f>VLOOKUP(A10,Entries!A$2:F$400,5)</f>
        <v>Hanna Edwards</v>
      </c>
      <c r="D10" s="257"/>
      <c r="E10" s="257"/>
      <c r="F10" s="257"/>
      <c r="G10" s="257"/>
      <c r="H10" s="257"/>
      <c r="I10" s="257"/>
      <c r="J10" s="257"/>
      <c r="K10" s="257"/>
      <c r="L10" s="258"/>
      <c r="M10" s="259" t="str">
        <f>VLOOKUP(A10,Entries!A$2:F$400,6)</f>
        <v>Ipswich Harriers</v>
      </c>
      <c r="N10" s="260"/>
      <c r="O10" s="260"/>
      <c r="P10" s="260"/>
      <c r="Q10" s="260"/>
      <c r="R10" s="261"/>
      <c r="S10" s="293" t="s">
        <v>71</v>
      </c>
      <c r="T10" s="284"/>
      <c r="U10" s="284"/>
      <c r="V10" s="284"/>
      <c r="W10" s="294"/>
      <c r="X10" s="293" t="s">
        <v>71</v>
      </c>
      <c r="Y10" s="284"/>
      <c r="Z10" s="284"/>
      <c r="AA10" s="284"/>
      <c r="AB10" s="294"/>
      <c r="AC10" s="293" t="s">
        <v>71</v>
      </c>
      <c r="AD10" s="284"/>
      <c r="AE10" s="284"/>
      <c r="AF10" s="284"/>
      <c r="AG10" s="294"/>
      <c r="AH10" s="293" t="s">
        <v>71</v>
      </c>
      <c r="AI10" s="284"/>
      <c r="AJ10" s="284"/>
      <c r="AK10" s="284"/>
      <c r="AL10" s="294"/>
      <c r="AM10" s="293"/>
      <c r="AN10" s="294"/>
      <c r="AO10" s="293" t="s">
        <v>71</v>
      </c>
      <c r="AP10" s="284"/>
      <c r="AQ10" s="284"/>
      <c r="AR10" s="284"/>
      <c r="AS10" s="294"/>
      <c r="AT10" s="293" t="s">
        <v>71</v>
      </c>
      <c r="AU10" s="284"/>
      <c r="AV10" s="284"/>
      <c r="AW10" s="284"/>
      <c r="AX10" s="294"/>
      <c r="AY10" s="293" t="s">
        <v>71</v>
      </c>
      <c r="AZ10" s="284"/>
      <c r="BA10" s="284"/>
      <c r="BB10" s="284"/>
      <c r="BC10" s="294"/>
      <c r="BD10" s="293" t="s">
        <v>71</v>
      </c>
      <c r="BE10" s="284"/>
      <c r="BF10" s="284"/>
      <c r="BG10" s="284"/>
      <c r="BH10" s="294"/>
      <c r="BI10" s="329"/>
      <c r="BJ10" s="330"/>
    </row>
    <row r="11" spans="1:62" ht="30" customHeight="1" x14ac:dyDescent="0.25">
      <c r="A11" s="1">
        <v>261</v>
      </c>
      <c r="B11" s="70">
        <f t="shared" si="0"/>
        <v>61</v>
      </c>
      <c r="C11" s="256" t="str">
        <f>VLOOKUP(A11,Entries!A$2:F$400,5)</f>
        <v>Eirann Cheale</v>
      </c>
      <c r="D11" s="257"/>
      <c r="E11" s="257"/>
      <c r="F11" s="257"/>
      <c r="G11" s="257"/>
      <c r="H11" s="257"/>
      <c r="I11" s="257"/>
      <c r="J11" s="257"/>
      <c r="K11" s="257"/>
      <c r="L11" s="258"/>
      <c r="M11" s="259" t="str">
        <f>VLOOKUP(A11,Entries!A$2:F$400,6)</f>
        <v>Woodbridge School</v>
      </c>
      <c r="N11" s="260"/>
      <c r="O11" s="260"/>
      <c r="P11" s="260"/>
      <c r="Q11" s="260"/>
      <c r="R11" s="261"/>
      <c r="S11" s="293" t="s">
        <v>71</v>
      </c>
      <c r="T11" s="284"/>
      <c r="U11" s="284"/>
      <c r="V11" s="284"/>
      <c r="W11" s="294"/>
      <c r="X11" s="293" t="s">
        <v>71</v>
      </c>
      <c r="Y11" s="284"/>
      <c r="Z11" s="284"/>
      <c r="AA11" s="284"/>
      <c r="AB11" s="294"/>
      <c r="AC11" s="293" t="s">
        <v>71</v>
      </c>
      <c r="AD11" s="284"/>
      <c r="AE11" s="284"/>
      <c r="AF11" s="284"/>
      <c r="AG11" s="294"/>
      <c r="AH11" s="293" t="s">
        <v>71</v>
      </c>
      <c r="AI11" s="284"/>
      <c r="AJ11" s="284"/>
      <c r="AK11" s="284"/>
      <c r="AL11" s="294"/>
      <c r="AM11" s="293"/>
      <c r="AN11" s="294"/>
      <c r="AO11" s="293" t="s">
        <v>71</v>
      </c>
      <c r="AP11" s="284"/>
      <c r="AQ11" s="284"/>
      <c r="AR11" s="284"/>
      <c r="AS11" s="294"/>
      <c r="AT11" s="293" t="s">
        <v>71</v>
      </c>
      <c r="AU11" s="284"/>
      <c r="AV11" s="284"/>
      <c r="AW11" s="284"/>
      <c r="AX11" s="294"/>
      <c r="AY11" s="293" t="s">
        <v>71</v>
      </c>
      <c r="AZ11" s="284"/>
      <c r="BA11" s="284"/>
      <c r="BB11" s="284"/>
      <c r="BC11" s="294"/>
      <c r="BD11" s="293" t="s">
        <v>71</v>
      </c>
      <c r="BE11" s="284"/>
      <c r="BF11" s="284"/>
      <c r="BG11" s="284"/>
      <c r="BH11" s="294"/>
      <c r="BI11" s="329"/>
      <c r="BJ11" s="330"/>
    </row>
    <row r="12" spans="1:62" ht="30" customHeight="1" x14ac:dyDescent="0.25">
      <c r="A12" s="1" t="s">
        <v>25</v>
      </c>
      <c r="B12" s="70" t="s">
        <v>412</v>
      </c>
      <c r="C12" s="256" t="str">
        <f>VLOOKUP(A12,Entries!A$2:F$400,5)</f>
        <v xml:space="preserve"> 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9" t="str">
        <f>VLOOKUP(A12,Entries!A$2:F$400,6)</f>
        <v/>
      </c>
      <c r="N12" s="260"/>
      <c r="O12" s="260"/>
      <c r="P12" s="260"/>
      <c r="Q12" s="260"/>
      <c r="R12" s="261"/>
      <c r="S12" s="293" t="s">
        <v>71</v>
      </c>
      <c r="T12" s="284"/>
      <c r="U12" s="284"/>
      <c r="V12" s="284"/>
      <c r="W12" s="294"/>
      <c r="X12" s="293" t="s">
        <v>71</v>
      </c>
      <c r="Y12" s="284"/>
      <c r="Z12" s="284"/>
      <c r="AA12" s="284"/>
      <c r="AB12" s="294"/>
      <c r="AC12" s="293" t="s">
        <v>71</v>
      </c>
      <c r="AD12" s="284"/>
      <c r="AE12" s="284"/>
      <c r="AF12" s="284"/>
      <c r="AG12" s="294"/>
      <c r="AH12" s="293" t="s">
        <v>71</v>
      </c>
      <c r="AI12" s="284"/>
      <c r="AJ12" s="284"/>
      <c r="AK12" s="284"/>
      <c r="AL12" s="294"/>
      <c r="AM12" s="293"/>
      <c r="AN12" s="294"/>
      <c r="AO12" s="293" t="s">
        <v>71</v>
      </c>
      <c r="AP12" s="284"/>
      <c r="AQ12" s="284"/>
      <c r="AR12" s="284"/>
      <c r="AS12" s="294"/>
      <c r="AT12" s="293" t="s">
        <v>71</v>
      </c>
      <c r="AU12" s="284"/>
      <c r="AV12" s="284"/>
      <c r="AW12" s="284"/>
      <c r="AX12" s="294"/>
      <c r="AY12" s="293" t="s">
        <v>71</v>
      </c>
      <c r="AZ12" s="284"/>
      <c r="BA12" s="284"/>
      <c r="BB12" s="284"/>
      <c r="BC12" s="294"/>
      <c r="BD12" s="293" t="s">
        <v>71</v>
      </c>
      <c r="BE12" s="284"/>
      <c r="BF12" s="284"/>
      <c r="BG12" s="284"/>
      <c r="BH12" s="294"/>
      <c r="BI12" s="329"/>
      <c r="BJ12" s="330"/>
    </row>
    <row r="13" spans="1:62" ht="30" customHeight="1" x14ac:dyDescent="0.25">
      <c r="A13" s="1">
        <v>299</v>
      </c>
      <c r="B13" s="70">
        <f t="shared" si="0"/>
        <v>99</v>
      </c>
      <c r="C13" s="256" t="str">
        <f>VLOOKUP(A13,Entries!A$2:F$400,5)</f>
        <v>Olivia Hyndman</v>
      </c>
      <c r="D13" s="257"/>
      <c r="E13" s="257"/>
      <c r="F13" s="257"/>
      <c r="G13" s="257"/>
      <c r="H13" s="257"/>
      <c r="I13" s="257"/>
      <c r="J13" s="257"/>
      <c r="K13" s="257"/>
      <c r="L13" s="258"/>
      <c r="M13" s="259" t="str">
        <f>VLOOKUP(A13,Entries!A$2:F$400,6)</f>
        <v>West Suffolk AC</v>
      </c>
      <c r="N13" s="260"/>
      <c r="O13" s="260"/>
      <c r="P13" s="260"/>
      <c r="Q13" s="260"/>
      <c r="R13" s="261"/>
      <c r="S13" s="293" t="s">
        <v>71</v>
      </c>
      <c r="T13" s="284"/>
      <c r="U13" s="284"/>
      <c r="V13" s="284"/>
      <c r="W13" s="294"/>
      <c r="X13" s="293" t="s">
        <v>71</v>
      </c>
      <c r="Y13" s="284"/>
      <c r="Z13" s="284"/>
      <c r="AA13" s="284"/>
      <c r="AB13" s="294"/>
      <c r="AC13" s="293" t="s">
        <v>71</v>
      </c>
      <c r="AD13" s="284"/>
      <c r="AE13" s="284"/>
      <c r="AF13" s="284"/>
      <c r="AG13" s="294"/>
      <c r="AH13" s="293" t="s">
        <v>71</v>
      </c>
      <c r="AI13" s="284"/>
      <c r="AJ13" s="284"/>
      <c r="AK13" s="284"/>
      <c r="AL13" s="294"/>
      <c r="AM13" s="293"/>
      <c r="AN13" s="294"/>
      <c r="AO13" s="293" t="s">
        <v>71</v>
      </c>
      <c r="AP13" s="284"/>
      <c r="AQ13" s="284"/>
      <c r="AR13" s="284"/>
      <c r="AS13" s="294"/>
      <c r="AT13" s="293" t="s">
        <v>71</v>
      </c>
      <c r="AU13" s="284"/>
      <c r="AV13" s="284"/>
      <c r="AW13" s="284"/>
      <c r="AX13" s="294"/>
      <c r="AY13" s="293" t="s">
        <v>71</v>
      </c>
      <c r="AZ13" s="284"/>
      <c r="BA13" s="284"/>
      <c r="BB13" s="284"/>
      <c r="BC13" s="294"/>
      <c r="BD13" s="293" t="s">
        <v>71</v>
      </c>
      <c r="BE13" s="284"/>
      <c r="BF13" s="284"/>
      <c r="BG13" s="284"/>
      <c r="BH13" s="294"/>
      <c r="BI13" s="329"/>
      <c r="BJ13" s="330"/>
    </row>
    <row r="14" spans="1:62" ht="30" customHeight="1" x14ac:dyDescent="0.25">
      <c r="A14" s="1" t="s">
        <v>25</v>
      </c>
      <c r="B14" s="70" t="str">
        <f t="shared" si="0"/>
        <v xml:space="preserve"> </v>
      </c>
      <c r="C14" s="256" t="str">
        <f>VLOOKUP(A14,Entries!A$2:F$400,5)</f>
        <v xml:space="preserve"> 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9" t="str">
        <f>VLOOKUP(A14,Entries!A$2:F$400,6)</f>
        <v/>
      </c>
      <c r="N14" s="260"/>
      <c r="O14" s="260"/>
      <c r="P14" s="260"/>
      <c r="Q14" s="260"/>
      <c r="R14" s="261"/>
      <c r="S14" s="293" t="s">
        <v>71</v>
      </c>
      <c r="T14" s="284"/>
      <c r="U14" s="284"/>
      <c r="V14" s="284"/>
      <c r="W14" s="294"/>
      <c r="X14" s="293" t="s">
        <v>71</v>
      </c>
      <c r="Y14" s="284"/>
      <c r="Z14" s="284"/>
      <c r="AA14" s="284"/>
      <c r="AB14" s="294"/>
      <c r="AC14" s="293" t="s">
        <v>71</v>
      </c>
      <c r="AD14" s="284"/>
      <c r="AE14" s="284"/>
      <c r="AF14" s="284"/>
      <c r="AG14" s="294"/>
      <c r="AH14" s="293" t="s">
        <v>71</v>
      </c>
      <c r="AI14" s="284"/>
      <c r="AJ14" s="284"/>
      <c r="AK14" s="284"/>
      <c r="AL14" s="294"/>
      <c r="AM14" s="293"/>
      <c r="AN14" s="294"/>
      <c r="AO14" s="293" t="s">
        <v>71</v>
      </c>
      <c r="AP14" s="284"/>
      <c r="AQ14" s="284"/>
      <c r="AR14" s="284"/>
      <c r="AS14" s="294"/>
      <c r="AT14" s="293" t="s">
        <v>71</v>
      </c>
      <c r="AU14" s="284"/>
      <c r="AV14" s="284"/>
      <c r="AW14" s="284"/>
      <c r="AX14" s="294"/>
      <c r="AY14" s="293" t="s">
        <v>71</v>
      </c>
      <c r="AZ14" s="284"/>
      <c r="BA14" s="284"/>
      <c r="BB14" s="284"/>
      <c r="BC14" s="294"/>
      <c r="BD14" s="293" t="s">
        <v>71</v>
      </c>
      <c r="BE14" s="284"/>
      <c r="BF14" s="284"/>
      <c r="BG14" s="284"/>
      <c r="BH14" s="294"/>
      <c r="BI14" s="329"/>
      <c r="BJ14" s="330"/>
    </row>
    <row r="15" spans="1:62" ht="30" customHeight="1" x14ac:dyDescent="0.25">
      <c r="A15" s="1" t="s">
        <v>25</v>
      </c>
      <c r="B15" s="70" t="str">
        <f t="shared" si="0"/>
        <v xml:space="preserve"> </v>
      </c>
      <c r="C15" s="256" t="str">
        <f>VLOOKUP(A15,Entries!A$2:F$400,5)</f>
        <v xml:space="preserve"> </v>
      </c>
      <c r="D15" s="257"/>
      <c r="E15" s="257"/>
      <c r="F15" s="257"/>
      <c r="G15" s="257"/>
      <c r="H15" s="257"/>
      <c r="I15" s="257"/>
      <c r="J15" s="257"/>
      <c r="K15" s="257"/>
      <c r="L15" s="258"/>
      <c r="M15" s="259" t="str">
        <f>VLOOKUP(A15,Entries!A$2:F$400,6)</f>
        <v/>
      </c>
      <c r="N15" s="260"/>
      <c r="O15" s="260"/>
      <c r="P15" s="260"/>
      <c r="Q15" s="260"/>
      <c r="R15" s="261"/>
      <c r="S15" s="293" t="s">
        <v>71</v>
      </c>
      <c r="T15" s="284"/>
      <c r="U15" s="284"/>
      <c r="V15" s="284"/>
      <c r="W15" s="294"/>
      <c r="X15" s="293" t="s">
        <v>71</v>
      </c>
      <c r="Y15" s="284"/>
      <c r="Z15" s="284"/>
      <c r="AA15" s="284"/>
      <c r="AB15" s="294"/>
      <c r="AC15" s="293" t="s">
        <v>71</v>
      </c>
      <c r="AD15" s="284"/>
      <c r="AE15" s="284"/>
      <c r="AF15" s="284"/>
      <c r="AG15" s="294"/>
      <c r="AH15" s="293" t="s">
        <v>71</v>
      </c>
      <c r="AI15" s="284"/>
      <c r="AJ15" s="284"/>
      <c r="AK15" s="284"/>
      <c r="AL15" s="294"/>
      <c r="AM15" s="293"/>
      <c r="AN15" s="294"/>
      <c r="AO15" s="293" t="s">
        <v>71</v>
      </c>
      <c r="AP15" s="284"/>
      <c r="AQ15" s="284"/>
      <c r="AR15" s="284"/>
      <c r="AS15" s="294"/>
      <c r="AT15" s="293" t="s">
        <v>71</v>
      </c>
      <c r="AU15" s="284"/>
      <c r="AV15" s="284"/>
      <c r="AW15" s="284"/>
      <c r="AX15" s="294"/>
      <c r="AY15" s="293" t="s">
        <v>71</v>
      </c>
      <c r="AZ15" s="284"/>
      <c r="BA15" s="284"/>
      <c r="BB15" s="284"/>
      <c r="BC15" s="294"/>
      <c r="BD15" s="293" t="s">
        <v>71</v>
      </c>
      <c r="BE15" s="284"/>
      <c r="BF15" s="284"/>
      <c r="BG15" s="284"/>
      <c r="BH15" s="294"/>
      <c r="BI15" s="329"/>
      <c r="BJ15" s="330"/>
    </row>
    <row r="16" spans="1:62" ht="30" customHeight="1" x14ac:dyDescent="0.25">
      <c r="A16" s="1" t="s">
        <v>25</v>
      </c>
      <c r="B16" s="70" t="str">
        <f t="shared" si="0"/>
        <v xml:space="preserve"> </v>
      </c>
      <c r="C16" s="256" t="str">
        <f>VLOOKUP(A16,Entries!A$2:F$400,5)</f>
        <v xml:space="preserve"> </v>
      </c>
      <c r="D16" s="257"/>
      <c r="E16" s="257"/>
      <c r="F16" s="257"/>
      <c r="G16" s="257"/>
      <c r="H16" s="257"/>
      <c r="I16" s="257"/>
      <c r="J16" s="257"/>
      <c r="K16" s="257"/>
      <c r="L16" s="258"/>
      <c r="M16" s="259" t="str">
        <f>VLOOKUP(A16,Entries!A$2:F$400,6)</f>
        <v/>
      </c>
      <c r="N16" s="260"/>
      <c r="O16" s="260"/>
      <c r="P16" s="260"/>
      <c r="Q16" s="260"/>
      <c r="R16" s="261"/>
      <c r="S16" s="293" t="s">
        <v>71</v>
      </c>
      <c r="T16" s="284"/>
      <c r="U16" s="284"/>
      <c r="V16" s="284"/>
      <c r="W16" s="294"/>
      <c r="X16" s="293" t="s">
        <v>71</v>
      </c>
      <c r="Y16" s="284"/>
      <c r="Z16" s="284"/>
      <c r="AA16" s="284"/>
      <c r="AB16" s="294"/>
      <c r="AC16" s="293" t="s">
        <v>71</v>
      </c>
      <c r="AD16" s="284"/>
      <c r="AE16" s="284"/>
      <c r="AF16" s="284"/>
      <c r="AG16" s="294"/>
      <c r="AH16" s="293" t="s">
        <v>71</v>
      </c>
      <c r="AI16" s="284"/>
      <c r="AJ16" s="284"/>
      <c r="AK16" s="284"/>
      <c r="AL16" s="294"/>
      <c r="AM16" s="293"/>
      <c r="AN16" s="294"/>
      <c r="AO16" s="293" t="s">
        <v>71</v>
      </c>
      <c r="AP16" s="284"/>
      <c r="AQ16" s="284"/>
      <c r="AR16" s="284"/>
      <c r="AS16" s="294"/>
      <c r="AT16" s="293" t="s">
        <v>71</v>
      </c>
      <c r="AU16" s="284"/>
      <c r="AV16" s="284"/>
      <c r="AW16" s="284"/>
      <c r="AX16" s="294"/>
      <c r="AY16" s="293" t="s">
        <v>71</v>
      </c>
      <c r="AZ16" s="284"/>
      <c r="BA16" s="284"/>
      <c r="BB16" s="284"/>
      <c r="BC16" s="294"/>
      <c r="BD16" s="293" t="s">
        <v>71</v>
      </c>
      <c r="BE16" s="284"/>
      <c r="BF16" s="284"/>
      <c r="BG16" s="284"/>
      <c r="BH16" s="294"/>
      <c r="BI16" s="329"/>
      <c r="BJ16" s="330"/>
    </row>
    <row r="17" spans="1:62" ht="30" customHeight="1" x14ac:dyDescent="0.25">
      <c r="A17" s="1" t="s">
        <v>25</v>
      </c>
      <c r="B17" s="70" t="str">
        <f t="shared" si="0"/>
        <v xml:space="preserve"> </v>
      </c>
      <c r="C17" s="256" t="str">
        <f>VLOOKUP(A17,Entries!A$2:F$400,5)</f>
        <v xml:space="preserve"> </v>
      </c>
      <c r="D17" s="257"/>
      <c r="E17" s="257"/>
      <c r="F17" s="257"/>
      <c r="G17" s="257"/>
      <c r="H17" s="257"/>
      <c r="I17" s="257"/>
      <c r="J17" s="257"/>
      <c r="K17" s="257"/>
      <c r="L17" s="258"/>
      <c r="M17" s="259" t="str">
        <f>VLOOKUP(A17,Entries!A$2:F$400,6)</f>
        <v/>
      </c>
      <c r="N17" s="260"/>
      <c r="O17" s="260"/>
      <c r="P17" s="260"/>
      <c r="Q17" s="260"/>
      <c r="R17" s="261"/>
      <c r="S17" s="293" t="s">
        <v>71</v>
      </c>
      <c r="T17" s="284"/>
      <c r="U17" s="284"/>
      <c r="V17" s="284"/>
      <c r="W17" s="294"/>
      <c r="X17" s="293" t="s">
        <v>71</v>
      </c>
      <c r="Y17" s="284"/>
      <c r="Z17" s="284"/>
      <c r="AA17" s="284"/>
      <c r="AB17" s="294"/>
      <c r="AC17" s="293" t="s">
        <v>71</v>
      </c>
      <c r="AD17" s="284"/>
      <c r="AE17" s="284"/>
      <c r="AF17" s="284"/>
      <c r="AG17" s="294"/>
      <c r="AH17" s="293" t="s">
        <v>71</v>
      </c>
      <c r="AI17" s="284"/>
      <c r="AJ17" s="284"/>
      <c r="AK17" s="284"/>
      <c r="AL17" s="294"/>
      <c r="AM17" s="293"/>
      <c r="AN17" s="294"/>
      <c r="AO17" s="293" t="s">
        <v>71</v>
      </c>
      <c r="AP17" s="284"/>
      <c r="AQ17" s="284"/>
      <c r="AR17" s="284"/>
      <c r="AS17" s="294"/>
      <c r="AT17" s="293" t="s">
        <v>71</v>
      </c>
      <c r="AU17" s="284"/>
      <c r="AV17" s="284"/>
      <c r="AW17" s="284"/>
      <c r="AX17" s="294"/>
      <c r="AY17" s="293" t="s">
        <v>71</v>
      </c>
      <c r="AZ17" s="284"/>
      <c r="BA17" s="284"/>
      <c r="BB17" s="284"/>
      <c r="BC17" s="294"/>
      <c r="BD17" s="293" t="s">
        <v>71</v>
      </c>
      <c r="BE17" s="284"/>
      <c r="BF17" s="284"/>
      <c r="BG17" s="284"/>
      <c r="BH17" s="294"/>
      <c r="BI17" s="329"/>
      <c r="BJ17" s="330"/>
    </row>
    <row r="18" spans="1:62" ht="30" customHeight="1" x14ac:dyDescent="0.25">
      <c r="A18" s="1" t="s">
        <v>25</v>
      </c>
      <c r="B18" s="70" t="str">
        <f t="shared" si="0"/>
        <v xml:space="preserve"> </v>
      </c>
      <c r="C18" s="256" t="str">
        <f>VLOOKUP(A18,Entries!A$2:F$400,5)</f>
        <v xml:space="preserve"> 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9" t="str">
        <f>VLOOKUP(A18,Entries!A$2:F$400,6)</f>
        <v/>
      </c>
      <c r="N18" s="260"/>
      <c r="O18" s="260"/>
      <c r="P18" s="260"/>
      <c r="Q18" s="260"/>
      <c r="R18" s="261"/>
      <c r="S18" s="293" t="s">
        <v>71</v>
      </c>
      <c r="T18" s="284"/>
      <c r="U18" s="284"/>
      <c r="V18" s="284"/>
      <c r="W18" s="294"/>
      <c r="X18" s="293" t="s">
        <v>71</v>
      </c>
      <c r="Y18" s="284"/>
      <c r="Z18" s="284"/>
      <c r="AA18" s="284"/>
      <c r="AB18" s="294"/>
      <c r="AC18" s="293" t="s">
        <v>71</v>
      </c>
      <c r="AD18" s="284"/>
      <c r="AE18" s="284"/>
      <c r="AF18" s="284"/>
      <c r="AG18" s="294"/>
      <c r="AH18" s="293" t="s">
        <v>71</v>
      </c>
      <c r="AI18" s="284"/>
      <c r="AJ18" s="284"/>
      <c r="AK18" s="284"/>
      <c r="AL18" s="294"/>
      <c r="AM18" s="293"/>
      <c r="AN18" s="294"/>
      <c r="AO18" s="293" t="s">
        <v>71</v>
      </c>
      <c r="AP18" s="284"/>
      <c r="AQ18" s="284"/>
      <c r="AR18" s="284"/>
      <c r="AS18" s="294"/>
      <c r="AT18" s="293" t="s">
        <v>71</v>
      </c>
      <c r="AU18" s="284"/>
      <c r="AV18" s="284"/>
      <c r="AW18" s="284"/>
      <c r="AX18" s="294"/>
      <c r="AY18" s="293" t="s">
        <v>71</v>
      </c>
      <c r="AZ18" s="284"/>
      <c r="BA18" s="284"/>
      <c r="BB18" s="284"/>
      <c r="BC18" s="294"/>
      <c r="BD18" s="293" t="s">
        <v>71</v>
      </c>
      <c r="BE18" s="284"/>
      <c r="BF18" s="284"/>
      <c r="BG18" s="284"/>
      <c r="BH18" s="294"/>
      <c r="BI18" s="329"/>
      <c r="BJ18" s="330"/>
    </row>
    <row r="19" spans="1:62" ht="30" customHeight="1" x14ac:dyDescent="0.25">
      <c r="A19" s="1" t="s">
        <v>25</v>
      </c>
      <c r="B19" s="70" t="str">
        <f t="shared" si="0"/>
        <v xml:space="preserve"> </v>
      </c>
      <c r="C19" s="256" t="str">
        <f>VLOOKUP(A19,Entries!A$2:F$400,5)</f>
        <v xml:space="preserve"> </v>
      </c>
      <c r="D19" s="257"/>
      <c r="E19" s="257"/>
      <c r="F19" s="257"/>
      <c r="G19" s="257"/>
      <c r="H19" s="257"/>
      <c r="I19" s="257"/>
      <c r="J19" s="257"/>
      <c r="K19" s="257"/>
      <c r="L19" s="258"/>
      <c r="M19" s="259" t="str">
        <f>VLOOKUP(A19,Entries!A$2:F$400,6)</f>
        <v/>
      </c>
      <c r="N19" s="260"/>
      <c r="O19" s="260"/>
      <c r="P19" s="260"/>
      <c r="Q19" s="260"/>
      <c r="R19" s="261"/>
      <c r="S19" s="293" t="s">
        <v>71</v>
      </c>
      <c r="T19" s="284"/>
      <c r="U19" s="284"/>
      <c r="V19" s="284"/>
      <c r="W19" s="294"/>
      <c r="X19" s="293" t="s">
        <v>71</v>
      </c>
      <c r="Y19" s="284"/>
      <c r="Z19" s="284"/>
      <c r="AA19" s="284"/>
      <c r="AB19" s="294"/>
      <c r="AC19" s="293" t="s">
        <v>71</v>
      </c>
      <c r="AD19" s="284"/>
      <c r="AE19" s="284"/>
      <c r="AF19" s="284"/>
      <c r="AG19" s="294"/>
      <c r="AH19" s="293" t="s">
        <v>71</v>
      </c>
      <c r="AI19" s="284"/>
      <c r="AJ19" s="284"/>
      <c r="AK19" s="284"/>
      <c r="AL19" s="294"/>
      <c r="AM19" s="293"/>
      <c r="AN19" s="294"/>
      <c r="AO19" s="293" t="s">
        <v>71</v>
      </c>
      <c r="AP19" s="284"/>
      <c r="AQ19" s="284"/>
      <c r="AR19" s="284"/>
      <c r="AS19" s="294"/>
      <c r="AT19" s="293" t="s">
        <v>71</v>
      </c>
      <c r="AU19" s="284"/>
      <c r="AV19" s="284"/>
      <c r="AW19" s="284"/>
      <c r="AX19" s="294"/>
      <c r="AY19" s="293" t="s">
        <v>71</v>
      </c>
      <c r="AZ19" s="284"/>
      <c r="BA19" s="284"/>
      <c r="BB19" s="284"/>
      <c r="BC19" s="294"/>
      <c r="BD19" s="293" t="s">
        <v>71</v>
      </c>
      <c r="BE19" s="284"/>
      <c r="BF19" s="284"/>
      <c r="BG19" s="284"/>
      <c r="BH19" s="294"/>
      <c r="BI19" s="329"/>
      <c r="BJ19" s="330"/>
    </row>
    <row r="20" spans="1:62" ht="30" customHeight="1" x14ac:dyDescent="0.25">
      <c r="A20" s="1" t="s">
        <v>25</v>
      </c>
      <c r="B20" s="70" t="str">
        <f t="shared" si="0"/>
        <v xml:space="preserve"> </v>
      </c>
      <c r="C20" s="256" t="str">
        <f>VLOOKUP(A20,Entries!A$2:F$400,5)</f>
        <v xml:space="preserve"> </v>
      </c>
      <c r="D20" s="257"/>
      <c r="E20" s="257"/>
      <c r="F20" s="257"/>
      <c r="G20" s="257"/>
      <c r="H20" s="257"/>
      <c r="I20" s="257"/>
      <c r="J20" s="257"/>
      <c r="K20" s="257"/>
      <c r="L20" s="258"/>
      <c r="M20" s="259" t="str">
        <f>VLOOKUP(A20,Entries!A$2:F$400,6)</f>
        <v/>
      </c>
      <c r="N20" s="260"/>
      <c r="O20" s="260"/>
      <c r="P20" s="260"/>
      <c r="Q20" s="260"/>
      <c r="R20" s="261"/>
      <c r="S20" s="293" t="s">
        <v>71</v>
      </c>
      <c r="T20" s="284"/>
      <c r="U20" s="284"/>
      <c r="V20" s="284"/>
      <c r="W20" s="294"/>
      <c r="X20" s="293" t="s">
        <v>71</v>
      </c>
      <c r="Y20" s="284"/>
      <c r="Z20" s="284"/>
      <c r="AA20" s="284"/>
      <c r="AB20" s="294"/>
      <c r="AC20" s="293" t="s">
        <v>71</v>
      </c>
      <c r="AD20" s="284"/>
      <c r="AE20" s="284"/>
      <c r="AF20" s="284"/>
      <c r="AG20" s="294"/>
      <c r="AH20" s="293" t="s">
        <v>71</v>
      </c>
      <c r="AI20" s="284"/>
      <c r="AJ20" s="284"/>
      <c r="AK20" s="284"/>
      <c r="AL20" s="294"/>
      <c r="AM20" s="293"/>
      <c r="AN20" s="294"/>
      <c r="AO20" s="293" t="s">
        <v>71</v>
      </c>
      <c r="AP20" s="284"/>
      <c r="AQ20" s="284"/>
      <c r="AR20" s="284"/>
      <c r="AS20" s="294"/>
      <c r="AT20" s="293" t="s">
        <v>71</v>
      </c>
      <c r="AU20" s="284"/>
      <c r="AV20" s="284"/>
      <c r="AW20" s="284"/>
      <c r="AX20" s="294"/>
      <c r="AY20" s="293" t="s">
        <v>71</v>
      </c>
      <c r="AZ20" s="284"/>
      <c r="BA20" s="284"/>
      <c r="BB20" s="284"/>
      <c r="BC20" s="294"/>
      <c r="BD20" s="293" t="s">
        <v>71</v>
      </c>
      <c r="BE20" s="284"/>
      <c r="BF20" s="284"/>
      <c r="BG20" s="284"/>
      <c r="BH20" s="294"/>
      <c r="BI20" s="329"/>
      <c r="BJ20" s="330"/>
    </row>
    <row r="21" spans="1:62" ht="30" customHeight="1" x14ac:dyDescent="0.25">
      <c r="A21" s="1" t="s">
        <v>25</v>
      </c>
      <c r="B21" s="70" t="str">
        <f t="shared" si="0"/>
        <v xml:space="preserve"> </v>
      </c>
      <c r="C21" s="256" t="str">
        <f>VLOOKUP(A21,Entries!A$2:F$400,5)</f>
        <v xml:space="preserve"> 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59" t="str">
        <f>VLOOKUP(A21,Entries!A$2:F$400,6)</f>
        <v/>
      </c>
      <c r="N21" s="260"/>
      <c r="O21" s="260"/>
      <c r="P21" s="260"/>
      <c r="Q21" s="260"/>
      <c r="R21" s="261"/>
      <c r="S21" s="293" t="s">
        <v>71</v>
      </c>
      <c r="T21" s="284"/>
      <c r="U21" s="284"/>
      <c r="V21" s="284"/>
      <c r="W21" s="294"/>
      <c r="X21" s="293" t="s">
        <v>71</v>
      </c>
      <c r="Y21" s="284"/>
      <c r="Z21" s="284"/>
      <c r="AA21" s="284"/>
      <c r="AB21" s="294"/>
      <c r="AC21" s="293" t="s">
        <v>71</v>
      </c>
      <c r="AD21" s="284"/>
      <c r="AE21" s="284"/>
      <c r="AF21" s="284"/>
      <c r="AG21" s="294"/>
      <c r="AH21" s="293" t="s">
        <v>71</v>
      </c>
      <c r="AI21" s="284"/>
      <c r="AJ21" s="284"/>
      <c r="AK21" s="284"/>
      <c r="AL21" s="294"/>
      <c r="AM21" s="293"/>
      <c r="AN21" s="294"/>
      <c r="AO21" s="293" t="s">
        <v>71</v>
      </c>
      <c r="AP21" s="284"/>
      <c r="AQ21" s="284"/>
      <c r="AR21" s="284"/>
      <c r="AS21" s="294"/>
      <c r="AT21" s="293" t="s">
        <v>71</v>
      </c>
      <c r="AU21" s="284"/>
      <c r="AV21" s="284"/>
      <c r="AW21" s="284"/>
      <c r="AX21" s="294"/>
      <c r="AY21" s="293" t="s">
        <v>71</v>
      </c>
      <c r="AZ21" s="284"/>
      <c r="BA21" s="284"/>
      <c r="BB21" s="284"/>
      <c r="BC21" s="294"/>
      <c r="BD21" s="293" t="s">
        <v>71</v>
      </c>
      <c r="BE21" s="284"/>
      <c r="BF21" s="284"/>
      <c r="BG21" s="284"/>
      <c r="BH21" s="294"/>
      <c r="BI21" s="329"/>
      <c r="BJ21" s="330"/>
    </row>
    <row r="22" spans="1:62" ht="30" customHeight="1" x14ac:dyDescent="0.25">
      <c r="A22" s="1" t="s">
        <v>25</v>
      </c>
      <c r="B22" s="70" t="str">
        <f t="shared" si="0"/>
        <v xml:space="preserve"> </v>
      </c>
      <c r="C22" s="256" t="str">
        <f>VLOOKUP(A22,Entries!A$2:F$400,5)</f>
        <v xml:space="preserve"> </v>
      </c>
      <c r="D22" s="257"/>
      <c r="E22" s="257"/>
      <c r="F22" s="257"/>
      <c r="G22" s="257"/>
      <c r="H22" s="257"/>
      <c r="I22" s="257"/>
      <c r="J22" s="257"/>
      <c r="K22" s="257"/>
      <c r="L22" s="258"/>
      <c r="M22" s="259" t="str">
        <f>VLOOKUP(A22,Entries!A$2:F$400,6)</f>
        <v/>
      </c>
      <c r="N22" s="260"/>
      <c r="O22" s="260"/>
      <c r="P22" s="260"/>
      <c r="Q22" s="260"/>
      <c r="R22" s="261"/>
      <c r="S22" s="293" t="s">
        <v>71</v>
      </c>
      <c r="T22" s="284"/>
      <c r="U22" s="284"/>
      <c r="V22" s="284"/>
      <c r="W22" s="294"/>
      <c r="X22" s="293" t="s">
        <v>71</v>
      </c>
      <c r="Y22" s="284"/>
      <c r="Z22" s="284"/>
      <c r="AA22" s="284"/>
      <c r="AB22" s="294"/>
      <c r="AC22" s="293" t="s">
        <v>71</v>
      </c>
      <c r="AD22" s="284"/>
      <c r="AE22" s="284"/>
      <c r="AF22" s="284"/>
      <c r="AG22" s="294"/>
      <c r="AH22" s="293" t="s">
        <v>71</v>
      </c>
      <c r="AI22" s="284"/>
      <c r="AJ22" s="284"/>
      <c r="AK22" s="284"/>
      <c r="AL22" s="294"/>
      <c r="AM22" s="293"/>
      <c r="AN22" s="294"/>
      <c r="AO22" s="293" t="s">
        <v>71</v>
      </c>
      <c r="AP22" s="284"/>
      <c r="AQ22" s="284"/>
      <c r="AR22" s="284"/>
      <c r="AS22" s="294"/>
      <c r="AT22" s="293" t="s">
        <v>71</v>
      </c>
      <c r="AU22" s="284"/>
      <c r="AV22" s="284"/>
      <c r="AW22" s="284"/>
      <c r="AX22" s="294"/>
      <c r="AY22" s="293" t="s">
        <v>71</v>
      </c>
      <c r="AZ22" s="284"/>
      <c r="BA22" s="284"/>
      <c r="BB22" s="284"/>
      <c r="BC22" s="294"/>
      <c r="BD22" s="293" t="s">
        <v>71</v>
      </c>
      <c r="BE22" s="284"/>
      <c r="BF22" s="284"/>
      <c r="BG22" s="284"/>
      <c r="BH22" s="294"/>
      <c r="BI22" s="329"/>
      <c r="BJ22" s="330"/>
    </row>
    <row r="23" spans="1:62" ht="30" customHeight="1" x14ac:dyDescent="0.25">
      <c r="A23" s="1" t="s">
        <v>25</v>
      </c>
      <c r="B23" s="70" t="str">
        <f t="shared" si="0"/>
        <v xml:space="preserve"> </v>
      </c>
      <c r="C23" s="256" t="str">
        <f>VLOOKUP(A23,Entries!A$2:F$400,5)</f>
        <v xml:space="preserve"> 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 t="str">
        <f>VLOOKUP(A23,Entries!A$2:F$400,6)</f>
        <v/>
      </c>
      <c r="N23" s="260"/>
      <c r="O23" s="260"/>
      <c r="P23" s="260"/>
      <c r="Q23" s="260"/>
      <c r="R23" s="261"/>
      <c r="S23" s="293" t="s">
        <v>71</v>
      </c>
      <c r="T23" s="284"/>
      <c r="U23" s="284"/>
      <c r="V23" s="284"/>
      <c r="W23" s="294"/>
      <c r="X23" s="293" t="s">
        <v>71</v>
      </c>
      <c r="Y23" s="284"/>
      <c r="Z23" s="284"/>
      <c r="AA23" s="284"/>
      <c r="AB23" s="294"/>
      <c r="AC23" s="293" t="s">
        <v>71</v>
      </c>
      <c r="AD23" s="284"/>
      <c r="AE23" s="284"/>
      <c r="AF23" s="284"/>
      <c r="AG23" s="294"/>
      <c r="AH23" s="293" t="s">
        <v>71</v>
      </c>
      <c r="AI23" s="284"/>
      <c r="AJ23" s="284"/>
      <c r="AK23" s="284"/>
      <c r="AL23" s="294"/>
      <c r="AM23" s="293"/>
      <c r="AN23" s="294"/>
      <c r="AO23" s="293" t="s">
        <v>71</v>
      </c>
      <c r="AP23" s="284"/>
      <c r="AQ23" s="284"/>
      <c r="AR23" s="284"/>
      <c r="AS23" s="294"/>
      <c r="AT23" s="293" t="s">
        <v>71</v>
      </c>
      <c r="AU23" s="284"/>
      <c r="AV23" s="284"/>
      <c r="AW23" s="284"/>
      <c r="AX23" s="294"/>
      <c r="AY23" s="293" t="s">
        <v>71</v>
      </c>
      <c r="AZ23" s="284"/>
      <c r="BA23" s="284"/>
      <c r="BB23" s="284"/>
      <c r="BC23" s="294"/>
      <c r="BD23" s="293" t="s">
        <v>71</v>
      </c>
      <c r="BE23" s="284"/>
      <c r="BF23" s="284"/>
      <c r="BG23" s="284"/>
      <c r="BH23" s="294"/>
      <c r="BI23" s="329"/>
      <c r="BJ23" s="330"/>
    </row>
    <row r="24" spans="1:62" ht="30" customHeight="1" x14ac:dyDescent="0.25">
      <c r="A24" s="1" t="s">
        <v>25</v>
      </c>
      <c r="B24" s="70" t="str">
        <f t="shared" si="0"/>
        <v xml:space="preserve"> </v>
      </c>
      <c r="C24" s="256" t="str">
        <f>VLOOKUP(A24,Entries!A$2:F$400,5)</f>
        <v xml:space="preserve"> 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59" t="str">
        <f>VLOOKUP(A24,Entries!A$2:F$400,6)</f>
        <v/>
      </c>
      <c r="N24" s="260"/>
      <c r="O24" s="260"/>
      <c r="P24" s="260"/>
      <c r="Q24" s="260"/>
      <c r="R24" s="261"/>
      <c r="S24" s="293" t="s">
        <v>71</v>
      </c>
      <c r="T24" s="284"/>
      <c r="U24" s="284"/>
      <c r="V24" s="284"/>
      <c r="W24" s="294"/>
      <c r="X24" s="293" t="s">
        <v>71</v>
      </c>
      <c r="Y24" s="284"/>
      <c r="Z24" s="284"/>
      <c r="AA24" s="284"/>
      <c r="AB24" s="294"/>
      <c r="AC24" s="293" t="s">
        <v>71</v>
      </c>
      <c r="AD24" s="284"/>
      <c r="AE24" s="284"/>
      <c r="AF24" s="284"/>
      <c r="AG24" s="294"/>
      <c r="AH24" s="293" t="s">
        <v>71</v>
      </c>
      <c r="AI24" s="284"/>
      <c r="AJ24" s="284"/>
      <c r="AK24" s="284"/>
      <c r="AL24" s="294"/>
      <c r="AM24" s="293"/>
      <c r="AN24" s="294"/>
      <c r="AO24" s="293" t="s">
        <v>71</v>
      </c>
      <c r="AP24" s="284"/>
      <c r="AQ24" s="284"/>
      <c r="AR24" s="284"/>
      <c r="AS24" s="294"/>
      <c r="AT24" s="293" t="s">
        <v>71</v>
      </c>
      <c r="AU24" s="284"/>
      <c r="AV24" s="284"/>
      <c r="AW24" s="284"/>
      <c r="AX24" s="294"/>
      <c r="AY24" s="293" t="s">
        <v>71</v>
      </c>
      <c r="AZ24" s="284"/>
      <c r="BA24" s="284"/>
      <c r="BB24" s="284"/>
      <c r="BC24" s="294"/>
      <c r="BD24" s="293" t="s">
        <v>71</v>
      </c>
      <c r="BE24" s="284"/>
      <c r="BF24" s="284"/>
      <c r="BG24" s="284"/>
      <c r="BH24" s="294"/>
      <c r="BI24" s="329"/>
      <c r="BJ24" s="330"/>
    </row>
    <row r="25" spans="1:62" ht="30" customHeight="1" x14ac:dyDescent="0.25">
      <c r="A25" s="1" t="s">
        <v>25</v>
      </c>
      <c r="B25" s="70" t="str">
        <f t="shared" si="0"/>
        <v xml:space="preserve"> </v>
      </c>
      <c r="C25" s="256" t="str">
        <f>VLOOKUP(A25,Entries!A$2:F$400,5)</f>
        <v xml:space="preserve"> </v>
      </c>
      <c r="D25" s="257"/>
      <c r="E25" s="257"/>
      <c r="F25" s="257"/>
      <c r="G25" s="257"/>
      <c r="H25" s="257"/>
      <c r="I25" s="257"/>
      <c r="J25" s="257"/>
      <c r="K25" s="257"/>
      <c r="L25" s="258"/>
      <c r="M25" s="259" t="str">
        <f>VLOOKUP(A25,Entries!A$2:F$400,6)</f>
        <v/>
      </c>
      <c r="N25" s="260"/>
      <c r="O25" s="260"/>
      <c r="P25" s="260"/>
      <c r="Q25" s="260"/>
      <c r="R25" s="261"/>
      <c r="S25" s="293" t="s">
        <v>71</v>
      </c>
      <c r="T25" s="284"/>
      <c r="U25" s="284"/>
      <c r="V25" s="284"/>
      <c r="W25" s="294"/>
      <c r="X25" s="293" t="s">
        <v>71</v>
      </c>
      <c r="Y25" s="284"/>
      <c r="Z25" s="284"/>
      <c r="AA25" s="284"/>
      <c r="AB25" s="294"/>
      <c r="AC25" s="293" t="s">
        <v>71</v>
      </c>
      <c r="AD25" s="284"/>
      <c r="AE25" s="284"/>
      <c r="AF25" s="284"/>
      <c r="AG25" s="294"/>
      <c r="AH25" s="293" t="s">
        <v>71</v>
      </c>
      <c r="AI25" s="284"/>
      <c r="AJ25" s="284"/>
      <c r="AK25" s="284"/>
      <c r="AL25" s="294"/>
      <c r="AM25" s="293"/>
      <c r="AN25" s="294"/>
      <c r="AO25" s="293" t="s">
        <v>71</v>
      </c>
      <c r="AP25" s="284"/>
      <c r="AQ25" s="284"/>
      <c r="AR25" s="284"/>
      <c r="AS25" s="294"/>
      <c r="AT25" s="293" t="s">
        <v>71</v>
      </c>
      <c r="AU25" s="284"/>
      <c r="AV25" s="284"/>
      <c r="AW25" s="284"/>
      <c r="AX25" s="294"/>
      <c r="AY25" s="293" t="s">
        <v>71</v>
      </c>
      <c r="AZ25" s="284"/>
      <c r="BA25" s="284"/>
      <c r="BB25" s="284"/>
      <c r="BC25" s="294"/>
      <c r="BD25" s="293" t="s">
        <v>71</v>
      </c>
      <c r="BE25" s="284"/>
      <c r="BF25" s="284"/>
      <c r="BG25" s="284"/>
      <c r="BH25" s="294"/>
      <c r="BI25" s="329"/>
      <c r="BJ25" s="330"/>
    </row>
    <row r="26" spans="1:62" ht="30" customHeight="1" x14ac:dyDescent="0.25">
      <c r="A26" s="1" t="s">
        <v>25</v>
      </c>
      <c r="B26" s="70" t="str">
        <f t="shared" si="0"/>
        <v xml:space="preserve"> </v>
      </c>
      <c r="C26" s="256" t="str">
        <f>VLOOKUP(A26,Entries!A$2:F$400,5)</f>
        <v xml:space="preserve"> </v>
      </c>
      <c r="D26" s="257"/>
      <c r="E26" s="257"/>
      <c r="F26" s="257"/>
      <c r="G26" s="257"/>
      <c r="H26" s="257"/>
      <c r="I26" s="257"/>
      <c r="J26" s="257"/>
      <c r="K26" s="257"/>
      <c r="L26" s="258"/>
      <c r="M26" s="259" t="str">
        <f>VLOOKUP(A26,Entries!A$2:F$400,6)</f>
        <v/>
      </c>
      <c r="N26" s="260"/>
      <c r="O26" s="260"/>
      <c r="P26" s="260"/>
      <c r="Q26" s="260"/>
      <c r="R26" s="261"/>
      <c r="S26" s="293" t="s">
        <v>71</v>
      </c>
      <c r="T26" s="284"/>
      <c r="U26" s="284"/>
      <c r="V26" s="284"/>
      <c r="W26" s="294"/>
      <c r="X26" s="293" t="s">
        <v>71</v>
      </c>
      <c r="Y26" s="284"/>
      <c r="Z26" s="284"/>
      <c r="AA26" s="284"/>
      <c r="AB26" s="294"/>
      <c r="AC26" s="293" t="s">
        <v>71</v>
      </c>
      <c r="AD26" s="284"/>
      <c r="AE26" s="284"/>
      <c r="AF26" s="284"/>
      <c r="AG26" s="294"/>
      <c r="AH26" s="293" t="s">
        <v>71</v>
      </c>
      <c r="AI26" s="284"/>
      <c r="AJ26" s="284"/>
      <c r="AK26" s="284"/>
      <c r="AL26" s="294"/>
      <c r="AM26" s="293"/>
      <c r="AN26" s="294"/>
      <c r="AO26" s="293" t="s">
        <v>71</v>
      </c>
      <c r="AP26" s="284"/>
      <c r="AQ26" s="284"/>
      <c r="AR26" s="284"/>
      <c r="AS26" s="294"/>
      <c r="AT26" s="293" t="s">
        <v>71</v>
      </c>
      <c r="AU26" s="284"/>
      <c r="AV26" s="284"/>
      <c r="AW26" s="284"/>
      <c r="AX26" s="294"/>
      <c r="AY26" s="293" t="s">
        <v>71</v>
      </c>
      <c r="AZ26" s="284"/>
      <c r="BA26" s="284"/>
      <c r="BB26" s="284"/>
      <c r="BC26" s="294"/>
      <c r="BD26" s="293" t="s">
        <v>71</v>
      </c>
      <c r="BE26" s="284"/>
      <c r="BF26" s="284"/>
      <c r="BG26" s="284"/>
      <c r="BH26" s="294"/>
      <c r="BI26" s="329"/>
      <c r="BJ26" s="330"/>
    </row>
    <row r="27" spans="1:62" ht="30" customHeight="1" x14ac:dyDescent="0.25">
      <c r="A27" s="1" t="s">
        <v>25</v>
      </c>
      <c r="B27" s="70" t="str">
        <f t="shared" si="0"/>
        <v xml:space="preserve"> </v>
      </c>
      <c r="C27" s="256" t="str">
        <f>VLOOKUP(A27,Entries!A$2:F$400,5)</f>
        <v xml:space="preserve"> </v>
      </c>
      <c r="D27" s="257"/>
      <c r="E27" s="257"/>
      <c r="F27" s="257"/>
      <c r="G27" s="257"/>
      <c r="H27" s="257"/>
      <c r="I27" s="257"/>
      <c r="J27" s="257"/>
      <c r="K27" s="257"/>
      <c r="L27" s="258"/>
      <c r="M27" s="259" t="str">
        <f>VLOOKUP(A27,Entries!A$2:F$400,6)</f>
        <v/>
      </c>
      <c r="N27" s="260"/>
      <c r="O27" s="260"/>
      <c r="P27" s="260"/>
      <c r="Q27" s="260"/>
      <c r="R27" s="261"/>
      <c r="S27" s="293" t="s">
        <v>71</v>
      </c>
      <c r="T27" s="284"/>
      <c r="U27" s="284"/>
      <c r="V27" s="284"/>
      <c r="W27" s="294"/>
      <c r="X27" s="293" t="s">
        <v>71</v>
      </c>
      <c r="Y27" s="284"/>
      <c r="Z27" s="284"/>
      <c r="AA27" s="284"/>
      <c r="AB27" s="294"/>
      <c r="AC27" s="293" t="s">
        <v>71</v>
      </c>
      <c r="AD27" s="284"/>
      <c r="AE27" s="284"/>
      <c r="AF27" s="284"/>
      <c r="AG27" s="294"/>
      <c r="AH27" s="293" t="s">
        <v>71</v>
      </c>
      <c r="AI27" s="284"/>
      <c r="AJ27" s="284"/>
      <c r="AK27" s="284"/>
      <c r="AL27" s="294"/>
      <c r="AM27" s="293"/>
      <c r="AN27" s="294"/>
      <c r="AO27" s="293" t="s">
        <v>71</v>
      </c>
      <c r="AP27" s="284"/>
      <c r="AQ27" s="284"/>
      <c r="AR27" s="284"/>
      <c r="AS27" s="294"/>
      <c r="AT27" s="293" t="s">
        <v>71</v>
      </c>
      <c r="AU27" s="284"/>
      <c r="AV27" s="284"/>
      <c r="AW27" s="284"/>
      <c r="AX27" s="294"/>
      <c r="AY27" s="293" t="s">
        <v>71</v>
      </c>
      <c r="AZ27" s="284"/>
      <c r="BA27" s="284"/>
      <c r="BB27" s="284"/>
      <c r="BC27" s="294"/>
      <c r="BD27" s="293" t="s">
        <v>71</v>
      </c>
      <c r="BE27" s="284"/>
      <c r="BF27" s="284"/>
      <c r="BG27" s="284"/>
      <c r="BH27" s="294"/>
      <c r="BI27" s="329"/>
      <c r="BJ27" s="330"/>
    </row>
    <row r="28" spans="1:62" ht="30" customHeight="1" thickBot="1" x14ac:dyDescent="0.3">
      <c r="A28" s="1" t="s">
        <v>25</v>
      </c>
      <c r="B28" s="71" t="str">
        <f t="shared" si="0"/>
        <v xml:space="preserve"> </v>
      </c>
      <c r="C28" s="296" t="str">
        <f>VLOOKUP(A28,Entries!A$2:F$400,5)</f>
        <v xml:space="preserve"> </v>
      </c>
      <c r="D28" s="297"/>
      <c r="E28" s="297"/>
      <c r="F28" s="297"/>
      <c r="G28" s="297"/>
      <c r="H28" s="297"/>
      <c r="I28" s="297"/>
      <c r="J28" s="297"/>
      <c r="K28" s="297"/>
      <c r="L28" s="298"/>
      <c r="M28" s="299" t="str">
        <f>VLOOKUP(A28,Entries!A$2:F$400,6)</f>
        <v/>
      </c>
      <c r="N28" s="300"/>
      <c r="O28" s="300"/>
      <c r="P28" s="300"/>
      <c r="Q28" s="300"/>
      <c r="R28" s="301"/>
      <c r="S28" s="293" t="s">
        <v>71</v>
      </c>
      <c r="T28" s="284"/>
      <c r="U28" s="284"/>
      <c r="V28" s="284"/>
      <c r="W28" s="294"/>
      <c r="X28" s="293" t="s">
        <v>71</v>
      </c>
      <c r="Y28" s="284"/>
      <c r="Z28" s="284"/>
      <c r="AA28" s="284"/>
      <c r="AB28" s="294"/>
      <c r="AC28" s="293" t="s">
        <v>71</v>
      </c>
      <c r="AD28" s="284"/>
      <c r="AE28" s="284"/>
      <c r="AF28" s="284"/>
      <c r="AG28" s="294"/>
      <c r="AH28" s="293" t="s">
        <v>71</v>
      </c>
      <c r="AI28" s="284"/>
      <c r="AJ28" s="284"/>
      <c r="AK28" s="284"/>
      <c r="AL28" s="294"/>
      <c r="AM28" s="293"/>
      <c r="AN28" s="294"/>
      <c r="AO28" s="293" t="s">
        <v>71</v>
      </c>
      <c r="AP28" s="284"/>
      <c r="AQ28" s="284"/>
      <c r="AR28" s="284"/>
      <c r="AS28" s="294"/>
      <c r="AT28" s="293" t="s">
        <v>71</v>
      </c>
      <c r="AU28" s="284"/>
      <c r="AV28" s="284"/>
      <c r="AW28" s="284"/>
      <c r="AX28" s="294"/>
      <c r="AY28" s="293" t="s">
        <v>71</v>
      </c>
      <c r="AZ28" s="284"/>
      <c r="BA28" s="284"/>
      <c r="BB28" s="284"/>
      <c r="BC28" s="294"/>
      <c r="BD28" s="293" t="s">
        <v>71</v>
      </c>
      <c r="BE28" s="284"/>
      <c r="BF28" s="284"/>
      <c r="BG28" s="284"/>
      <c r="BH28" s="294"/>
      <c r="BI28" s="331"/>
      <c r="BJ28" s="332"/>
    </row>
    <row r="29" spans="1:62" ht="15" customHeight="1" x14ac:dyDescent="0.25">
      <c r="A29" s="1"/>
      <c r="B29" s="302" t="s">
        <v>77</v>
      </c>
      <c r="C29" s="303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7"/>
      <c r="AZ29" s="310" t="s">
        <v>72</v>
      </c>
      <c r="BA29" s="303"/>
      <c r="BB29" s="311"/>
      <c r="BC29" s="314"/>
      <c r="BD29" s="306"/>
      <c r="BE29" s="306"/>
      <c r="BF29" s="306"/>
      <c r="BG29" s="306"/>
      <c r="BH29" s="306"/>
      <c r="BI29" s="306"/>
      <c r="BJ29" s="315"/>
    </row>
    <row r="30" spans="1:62" ht="15" customHeight="1" thickBot="1" x14ac:dyDescent="0.3">
      <c r="A30" s="1"/>
      <c r="B30" s="304"/>
      <c r="C30" s="305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12"/>
      <c r="BA30" s="305"/>
      <c r="BB30" s="313"/>
      <c r="BC30" s="316"/>
      <c r="BD30" s="308"/>
      <c r="BE30" s="308"/>
      <c r="BF30" s="308"/>
      <c r="BG30" s="308"/>
      <c r="BH30" s="308"/>
      <c r="BI30" s="308"/>
      <c r="BJ30" s="317"/>
    </row>
    <row r="31" spans="1:62" ht="21" customHeight="1" thickBot="1" x14ac:dyDescent="0.3">
      <c r="A31" s="1"/>
      <c r="B31" s="111"/>
      <c r="C31" s="1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11"/>
      <c r="BA31" s="111"/>
      <c r="BB31" s="111"/>
      <c r="BC31" s="7"/>
      <c r="BD31" s="7"/>
      <c r="BE31" s="7"/>
      <c r="BF31" s="7"/>
      <c r="BG31" s="7"/>
      <c r="BH31" s="7"/>
      <c r="BI31" s="7"/>
      <c r="BJ31" s="7"/>
    </row>
    <row r="32" spans="1:62" ht="30" customHeight="1" thickBot="1" x14ac:dyDescent="0.3">
      <c r="A32" s="1"/>
      <c r="B32" s="112" t="s">
        <v>80</v>
      </c>
      <c r="C32" s="113"/>
      <c r="D32" s="113"/>
      <c r="E32" s="113"/>
      <c r="F32" s="113"/>
      <c r="G32" s="113"/>
      <c r="H32" s="113"/>
      <c r="I32" s="113"/>
      <c r="J32" s="114"/>
      <c r="K32" s="114"/>
      <c r="L32" s="114"/>
      <c r="M32" s="233" t="str">
        <f>DATA!F4</f>
        <v>Suffolk County Track &amp; Field Championships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2"/>
      <c r="AK32" s="233" t="s">
        <v>64</v>
      </c>
      <c r="AL32" s="231"/>
      <c r="AM32" s="231"/>
      <c r="AN32" s="231" t="str">
        <f>DATA!F8</f>
        <v>Bury St Edmunds</v>
      </c>
      <c r="AO32" s="231"/>
      <c r="AP32" s="231"/>
      <c r="AQ32" s="231"/>
      <c r="AR32" s="231"/>
      <c r="AS32" s="231"/>
      <c r="AT32" s="231"/>
      <c r="AU32" s="231"/>
      <c r="AV32" s="231"/>
      <c r="AW32" s="232"/>
      <c r="AX32" s="233" t="s">
        <v>66</v>
      </c>
      <c r="AY32" s="231"/>
      <c r="AZ32" s="231" t="str">
        <f>DATA!F6</f>
        <v>12th May 2024</v>
      </c>
      <c r="BA32" s="231"/>
      <c r="BB32" s="231"/>
      <c r="BC32" s="231"/>
      <c r="BD32" s="231"/>
      <c r="BE32" s="231"/>
      <c r="BF32" s="231"/>
      <c r="BG32" s="231"/>
      <c r="BH32" s="231"/>
      <c r="BI32" s="231"/>
      <c r="BJ32" s="232"/>
    </row>
    <row r="33" spans="1:62" ht="18" customHeight="1" x14ac:dyDescent="0.25">
      <c r="A33" s="1"/>
      <c r="B33" s="234" t="s">
        <v>51</v>
      </c>
      <c r="C33" s="230" t="str">
        <f>C2</f>
        <v>Javelin</v>
      </c>
      <c r="D33" s="230"/>
      <c r="E33" s="230"/>
      <c r="F33" s="230"/>
      <c r="G33" s="230"/>
      <c r="H33" s="230"/>
      <c r="I33" s="227" t="s">
        <v>1237</v>
      </c>
      <c r="J33" s="227"/>
      <c r="K33" s="227"/>
      <c r="L33" s="227"/>
      <c r="M33" s="227"/>
      <c r="N33" s="227"/>
      <c r="O33" s="227" t="s">
        <v>1238</v>
      </c>
      <c r="P33" s="227"/>
      <c r="Q33" s="227"/>
      <c r="R33" s="227"/>
      <c r="S33" s="227"/>
      <c r="T33" s="227"/>
      <c r="U33" s="227" t="s">
        <v>1239</v>
      </c>
      <c r="V33" s="227"/>
      <c r="W33" s="227"/>
      <c r="X33" s="227"/>
      <c r="Y33" s="227"/>
      <c r="Z33" s="227"/>
      <c r="AA33" s="228"/>
      <c r="AB33" s="234" t="s">
        <v>65</v>
      </c>
      <c r="AC33" s="239"/>
      <c r="AD33" s="239"/>
      <c r="AE33" s="241">
        <v>15.2</v>
      </c>
      <c r="AF33" s="241"/>
      <c r="AG33" s="242"/>
      <c r="AH33" s="245" t="s">
        <v>78</v>
      </c>
      <c r="AI33" s="246"/>
      <c r="AJ33" s="246"/>
      <c r="AK33" s="246"/>
      <c r="AL33" s="246"/>
      <c r="AM33" s="249" t="s">
        <v>434</v>
      </c>
      <c r="AN33" s="249"/>
      <c r="AO33" s="249"/>
      <c r="AP33" s="249"/>
      <c r="AQ33" s="249"/>
      <c r="AR33" s="224" t="s">
        <v>863</v>
      </c>
      <c r="AS33" s="224"/>
      <c r="AT33" s="224"/>
      <c r="AU33" s="224"/>
      <c r="AV33" s="224"/>
      <c r="AW33" s="224" t="s">
        <v>442</v>
      </c>
      <c r="AX33" s="224"/>
      <c r="AY33" s="224"/>
      <c r="AZ33" s="224"/>
      <c r="BA33" s="224"/>
      <c r="BB33" s="224" t="s">
        <v>443</v>
      </c>
      <c r="BC33" s="224"/>
      <c r="BD33" s="224"/>
      <c r="BE33" s="224"/>
      <c r="BF33" s="224"/>
      <c r="BG33" s="224"/>
      <c r="BH33" s="224"/>
      <c r="BI33" s="35"/>
      <c r="BJ33" s="36"/>
    </row>
    <row r="34" spans="1:62" ht="18" customHeight="1" thickBot="1" x14ac:dyDescent="0.3">
      <c r="A34" s="1"/>
      <c r="B34" s="235"/>
      <c r="C34" s="236"/>
      <c r="D34" s="236"/>
      <c r="E34" s="236"/>
      <c r="F34" s="236"/>
      <c r="G34" s="236"/>
      <c r="H34" s="236"/>
      <c r="I34" s="225" t="s">
        <v>1240</v>
      </c>
      <c r="J34" s="225"/>
      <c r="K34" s="225"/>
      <c r="L34" s="225"/>
      <c r="M34" s="225"/>
      <c r="N34" s="225"/>
      <c r="O34" s="225" t="s">
        <v>1241</v>
      </c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6"/>
      <c r="AB34" s="235"/>
      <c r="AC34" s="240"/>
      <c r="AD34" s="240"/>
      <c r="AE34" s="243"/>
      <c r="AF34" s="243"/>
      <c r="AG34" s="244"/>
      <c r="AH34" s="247"/>
      <c r="AI34" s="248"/>
      <c r="AJ34" s="248"/>
      <c r="AK34" s="248"/>
      <c r="AL34" s="248"/>
      <c r="AM34" s="237" t="s">
        <v>444</v>
      </c>
      <c r="AN34" s="237"/>
      <c r="AO34" s="237"/>
      <c r="AP34" s="237"/>
      <c r="AQ34" s="237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41"/>
      <c r="BJ34" s="37"/>
    </row>
    <row r="35" spans="1:62" ht="16.5" customHeight="1" x14ac:dyDescent="0.25">
      <c r="A35" s="1"/>
      <c r="B35" s="271" t="s">
        <v>82</v>
      </c>
      <c r="C35" s="229" t="s">
        <v>68</v>
      </c>
      <c r="D35" s="230"/>
      <c r="E35" s="230"/>
      <c r="F35" s="230"/>
      <c r="G35" s="230"/>
      <c r="H35" s="230"/>
      <c r="I35" s="230"/>
      <c r="J35" s="230"/>
      <c r="K35" s="230"/>
      <c r="L35" s="274"/>
      <c r="M35" s="229" t="s">
        <v>3</v>
      </c>
      <c r="N35" s="230"/>
      <c r="O35" s="230"/>
      <c r="P35" s="230"/>
      <c r="Q35" s="230"/>
      <c r="R35" s="274"/>
      <c r="S35" s="280" t="s">
        <v>83</v>
      </c>
      <c r="T35" s="281"/>
      <c r="U35" s="281"/>
      <c r="V35" s="281"/>
      <c r="W35" s="282"/>
      <c r="X35" s="280" t="s">
        <v>84</v>
      </c>
      <c r="Y35" s="281"/>
      <c r="Z35" s="281"/>
      <c r="AA35" s="281"/>
      <c r="AB35" s="282"/>
      <c r="AC35" s="280" t="s">
        <v>85</v>
      </c>
      <c r="AD35" s="281"/>
      <c r="AE35" s="281"/>
      <c r="AF35" s="281"/>
      <c r="AG35" s="282"/>
      <c r="AH35" s="280" t="s">
        <v>86</v>
      </c>
      <c r="AI35" s="281"/>
      <c r="AJ35" s="281"/>
      <c r="AK35" s="281"/>
      <c r="AL35" s="282"/>
      <c r="AM35" s="321" t="s">
        <v>87</v>
      </c>
      <c r="AN35" s="322"/>
      <c r="AO35" s="280" t="s">
        <v>88</v>
      </c>
      <c r="AP35" s="281"/>
      <c r="AQ35" s="281"/>
      <c r="AR35" s="281"/>
      <c r="AS35" s="282"/>
      <c r="AT35" s="280" t="s">
        <v>89</v>
      </c>
      <c r="AU35" s="281"/>
      <c r="AV35" s="281"/>
      <c r="AW35" s="281"/>
      <c r="AX35" s="282"/>
      <c r="AY35" s="280" t="s">
        <v>90</v>
      </c>
      <c r="AZ35" s="281"/>
      <c r="BA35" s="281"/>
      <c r="BB35" s="281"/>
      <c r="BC35" s="282"/>
      <c r="BD35" s="286" t="s">
        <v>91</v>
      </c>
      <c r="BE35" s="287"/>
      <c r="BF35" s="287"/>
      <c r="BG35" s="287"/>
      <c r="BH35" s="288"/>
      <c r="BI35" s="262" t="s">
        <v>76</v>
      </c>
      <c r="BJ35" s="263"/>
    </row>
    <row r="36" spans="1:62" ht="16.5" customHeight="1" x14ac:dyDescent="0.25">
      <c r="A36" s="1"/>
      <c r="B36" s="272"/>
      <c r="C36" s="275"/>
      <c r="D36" s="276"/>
      <c r="E36" s="276"/>
      <c r="F36" s="276"/>
      <c r="G36" s="276"/>
      <c r="H36" s="276"/>
      <c r="I36" s="276"/>
      <c r="J36" s="276"/>
      <c r="K36" s="276"/>
      <c r="L36" s="277"/>
      <c r="M36" s="275"/>
      <c r="N36" s="276"/>
      <c r="O36" s="276"/>
      <c r="P36" s="276"/>
      <c r="Q36" s="276"/>
      <c r="R36" s="277"/>
      <c r="S36" s="283"/>
      <c r="T36" s="284"/>
      <c r="U36" s="284"/>
      <c r="V36" s="284"/>
      <c r="W36" s="285"/>
      <c r="X36" s="283"/>
      <c r="Y36" s="284"/>
      <c r="Z36" s="284"/>
      <c r="AA36" s="284"/>
      <c r="AB36" s="285"/>
      <c r="AC36" s="283"/>
      <c r="AD36" s="284"/>
      <c r="AE36" s="284"/>
      <c r="AF36" s="284"/>
      <c r="AG36" s="285"/>
      <c r="AH36" s="283"/>
      <c r="AI36" s="284"/>
      <c r="AJ36" s="284"/>
      <c r="AK36" s="284"/>
      <c r="AL36" s="285"/>
      <c r="AM36" s="323"/>
      <c r="AN36" s="324"/>
      <c r="AO36" s="283"/>
      <c r="AP36" s="284"/>
      <c r="AQ36" s="284"/>
      <c r="AR36" s="284"/>
      <c r="AS36" s="285"/>
      <c r="AT36" s="283"/>
      <c r="AU36" s="284"/>
      <c r="AV36" s="284"/>
      <c r="AW36" s="284"/>
      <c r="AX36" s="285"/>
      <c r="AY36" s="283"/>
      <c r="AZ36" s="284"/>
      <c r="BA36" s="284"/>
      <c r="BB36" s="284"/>
      <c r="BC36" s="285"/>
      <c r="BD36" s="289"/>
      <c r="BE36" s="290"/>
      <c r="BF36" s="290"/>
      <c r="BG36" s="290"/>
      <c r="BH36" s="291"/>
      <c r="BI36" s="264"/>
      <c r="BJ36" s="265"/>
    </row>
    <row r="37" spans="1:62" ht="16.5" customHeight="1" thickBot="1" x14ac:dyDescent="0.3">
      <c r="A37" s="1"/>
      <c r="B37" s="273"/>
      <c r="C37" s="278"/>
      <c r="D37" s="236"/>
      <c r="E37" s="236"/>
      <c r="F37" s="236"/>
      <c r="G37" s="236"/>
      <c r="H37" s="236"/>
      <c r="I37" s="236"/>
      <c r="J37" s="236"/>
      <c r="K37" s="236"/>
      <c r="L37" s="279"/>
      <c r="M37" s="278"/>
      <c r="N37" s="236"/>
      <c r="O37" s="236"/>
      <c r="P37" s="236"/>
      <c r="Q37" s="236"/>
      <c r="R37" s="279"/>
      <c r="S37" s="268" t="s">
        <v>69</v>
      </c>
      <c r="T37" s="269"/>
      <c r="U37" s="269"/>
      <c r="V37" s="269"/>
      <c r="W37" s="270"/>
      <c r="X37" s="268" t="s">
        <v>69</v>
      </c>
      <c r="Y37" s="269"/>
      <c r="Z37" s="269"/>
      <c r="AA37" s="269"/>
      <c r="AB37" s="270"/>
      <c r="AC37" s="268" t="s">
        <v>69</v>
      </c>
      <c r="AD37" s="269"/>
      <c r="AE37" s="269"/>
      <c r="AF37" s="269"/>
      <c r="AG37" s="270"/>
      <c r="AH37" s="268" t="s">
        <v>69</v>
      </c>
      <c r="AI37" s="269"/>
      <c r="AJ37" s="269"/>
      <c r="AK37" s="269"/>
      <c r="AL37" s="270"/>
      <c r="AM37" s="325"/>
      <c r="AN37" s="326"/>
      <c r="AO37" s="318" t="s">
        <v>69</v>
      </c>
      <c r="AP37" s="319"/>
      <c r="AQ37" s="319"/>
      <c r="AR37" s="319"/>
      <c r="AS37" s="320"/>
      <c r="AT37" s="268" t="s">
        <v>69</v>
      </c>
      <c r="AU37" s="269"/>
      <c r="AV37" s="269"/>
      <c r="AW37" s="269"/>
      <c r="AX37" s="270"/>
      <c r="AY37" s="268" t="s">
        <v>69</v>
      </c>
      <c r="AZ37" s="269"/>
      <c r="BA37" s="269"/>
      <c r="BB37" s="269"/>
      <c r="BC37" s="270"/>
      <c r="BD37" s="268" t="s">
        <v>69</v>
      </c>
      <c r="BE37" s="269"/>
      <c r="BF37" s="269"/>
      <c r="BG37" s="269"/>
      <c r="BH37" s="270"/>
      <c r="BI37" s="266"/>
      <c r="BJ37" s="267"/>
    </row>
    <row r="38" spans="1:62" ht="30" customHeight="1" x14ac:dyDescent="0.25">
      <c r="A38" s="1" t="s">
        <v>25</v>
      </c>
      <c r="B38" s="70" t="s">
        <v>294</v>
      </c>
      <c r="C38" s="250" t="str">
        <f>VLOOKUP(A38,Entries!A$2:F$400,5)</f>
        <v xml:space="preserve"> </v>
      </c>
      <c r="D38" s="251"/>
      <c r="E38" s="251"/>
      <c r="F38" s="251"/>
      <c r="G38" s="251"/>
      <c r="H38" s="251"/>
      <c r="I38" s="251"/>
      <c r="J38" s="251"/>
      <c r="K38" s="251"/>
      <c r="L38" s="252"/>
      <c r="M38" s="253" t="str">
        <f>VLOOKUP(A38,Entries!A$2:F$400,6)</f>
        <v/>
      </c>
      <c r="N38" s="254"/>
      <c r="O38" s="254"/>
      <c r="P38" s="254"/>
      <c r="Q38" s="254"/>
      <c r="R38" s="255"/>
      <c r="S38" s="290" t="s">
        <v>71</v>
      </c>
      <c r="T38" s="290"/>
      <c r="U38" s="290"/>
      <c r="V38" s="290"/>
      <c r="W38" s="292"/>
      <c r="X38" s="293" t="s">
        <v>71</v>
      </c>
      <c r="Y38" s="284"/>
      <c r="Z38" s="284"/>
      <c r="AA38" s="284"/>
      <c r="AB38" s="294"/>
      <c r="AC38" s="293" t="s">
        <v>71</v>
      </c>
      <c r="AD38" s="284"/>
      <c r="AE38" s="284"/>
      <c r="AF38" s="284"/>
      <c r="AG38" s="294"/>
      <c r="AH38" s="293" t="s">
        <v>71</v>
      </c>
      <c r="AI38" s="284"/>
      <c r="AJ38" s="284"/>
      <c r="AK38" s="284"/>
      <c r="AL38" s="294"/>
      <c r="AM38" s="295"/>
      <c r="AN38" s="292"/>
      <c r="AO38" s="293" t="s">
        <v>71</v>
      </c>
      <c r="AP38" s="284"/>
      <c r="AQ38" s="284"/>
      <c r="AR38" s="284"/>
      <c r="AS38" s="294"/>
      <c r="AT38" s="293" t="s">
        <v>71</v>
      </c>
      <c r="AU38" s="284"/>
      <c r="AV38" s="284"/>
      <c r="AW38" s="284"/>
      <c r="AX38" s="294"/>
      <c r="AY38" s="293" t="s">
        <v>71</v>
      </c>
      <c r="AZ38" s="284"/>
      <c r="BA38" s="284"/>
      <c r="BB38" s="284"/>
      <c r="BC38" s="294"/>
      <c r="BD38" s="293" t="s">
        <v>71</v>
      </c>
      <c r="BE38" s="284"/>
      <c r="BF38" s="284"/>
      <c r="BG38" s="284"/>
      <c r="BH38" s="294"/>
      <c r="BI38" s="327"/>
      <c r="BJ38" s="328"/>
    </row>
    <row r="39" spans="1:62" ht="30" customHeight="1" x14ac:dyDescent="0.25">
      <c r="A39" s="1">
        <v>18</v>
      </c>
      <c r="B39" s="70">
        <f t="shared" ref="B39:B51" si="1">IF(A39=" "," ",IF(A39&gt;=200,A39-200,A39))</f>
        <v>18</v>
      </c>
      <c r="C39" s="256" t="str">
        <f>VLOOKUP(A39,Entries!A$2:F$400,5)</f>
        <v>Luke Birch</v>
      </c>
      <c r="D39" s="257"/>
      <c r="E39" s="257"/>
      <c r="F39" s="257"/>
      <c r="G39" s="257"/>
      <c r="H39" s="257"/>
      <c r="I39" s="257"/>
      <c r="J39" s="257"/>
      <c r="K39" s="257"/>
      <c r="L39" s="258"/>
      <c r="M39" s="259" t="str">
        <f>VLOOKUP(A39,Entries!A$2:F$400,6)</f>
        <v>Ipswich Harriers</v>
      </c>
      <c r="N39" s="260"/>
      <c r="O39" s="260"/>
      <c r="P39" s="260"/>
      <c r="Q39" s="260"/>
      <c r="R39" s="261"/>
      <c r="S39" s="293" t="s">
        <v>71</v>
      </c>
      <c r="T39" s="284"/>
      <c r="U39" s="284"/>
      <c r="V39" s="284"/>
      <c r="W39" s="294"/>
      <c r="X39" s="293" t="s">
        <v>71</v>
      </c>
      <c r="Y39" s="284"/>
      <c r="Z39" s="284"/>
      <c r="AA39" s="284"/>
      <c r="AB39" s="294"/>
      <c r="AC39" s="293" t="s">
        <v>71</v>
      </c>
      <c r="AD39" s="284"/>
      <c r="AE39" s="284"/>
      <c r="AF39" s="284"/>
      <c r="AG39" s="294"/>
      <c r="AH39" s="293" t="s">
        <v>71</v>
      </c>
      <c r="AI39" s="284"/>
      <c r="AJ39" s="284"/>
      <c r="AK39" s="284"/>
      <c r="AL39" s="294"/>
      <c r="AM39" s="293"/>
      <c r="AN39" s="294"/>
      <c r="AO39" s="293" t="s">
        <v>71</v>
      </c>
      <c r="AP39" s="284"/>
      <c r="AQ39" s="284"/>
      <c r="AR39" s="284"/>
      <c r="AS39" s="294"/>
      <c r="AT39" s="293" t="s">
        <v>71</v>
      </c>
      <c r="AU39" s="284"/>
      <c r="AV39" s="284"/>
      <c r="AW39" s="284"/>
      <c r="AX39" s="294"/>
      <c r="AY39" s="293" t="s">
        <v>71</v>
      </c>
      <c r="AZ39" s="284"/>
      <c r="BA39" s="284"/>
      <c r="BB39" s="284"/>
      <c r="BC39" s="294"/>
      <c r="BD39" s="293" t="s">
        <v>71</v>
      </c>
      <c r="BE39" s="284"/>
      <c r="BF39" s="284"/>
      <c r="BG39" s="284"/>
      <c r="BH39" s="294"/>
      <c r="BI39" s="329"/>
      <c r="BJ39" s="330"/>
    </row>
    <row r="40" spans="1:62" ht="30" customHeight="1" x14ac:dyDescent="0.25">
      <c r="A40" s="1">
        <v>11</v>
      </c>
      <c r="B40" s="70">
        <f t="shared" si="1"/>
        <v>11</v>
      </c>
      <c r="C40" s="256" t="str">
        <f>VLOOKUP(A40,Entries!A$2:F$400,5)</f>
        <v>Thomas Freeman</v>
      </c>
      <c r="D40" s="257"/>
      <c r="E40" s="257"/>
      <c r="F40" s="257"/>
      <c r="G40" s="257"/>
      <c r="H40" s="257"/>
      <c r="I40" s="257"/>
      <c r="J40" s="257"/>
      <c r="K40" s="257"/>
      <c r="L40" s="258"/>
      <c r="M40" s="259" t="str">
        <f>VLOOKUP(A40,Entries!A$2:F$400,6)</f>
        <v>Ipswich Harriers</v>
      </c>
      <c r="N40" s="260"/>
      <c r="O40" s="260"/>
      <c r="P40" s="260"/>
      <c r="Q40" s="260"/>
      <c r="R40" s="261"/>
      <c r="S40" s="293" t="s">
        <v>71</v>
      </c>
      <c r="T40" s="284"/>
      <c r="U40" s="284"/>
      <c r="V40" s="284"/>
      <c r="W40" s="294"/>
      <c r="X40" s="293" t="s">
        <v>71</v>
      </c>
      <c r="Y40" s="284"/>
      <c r="Z40" s="284"/>
      <c r="AA40" s="284"/>
      <c r="AB40" s="294"/>
      <c r="AC40" s="293" t="s">
        <v>71</v>
      </c>
      <c r="AD40" s="284"/>
      <c r="AE40" s="284"/>
      <c r="AF40" s="284"/>
      <c r="AG40" s="294"/>
      <c r="AH40" s="293" t="s">
        <v>71</v>
      </c>
      <c r="AI40" s="284"/>
      <c r="AJ40" s="284"/>
      <c r="AK40" s="284"/>
      <c r="AL40" s="294"/>
      <c r="AM40" s="293"/>
      <c r="AN40" s="294"/>
      <c r="AO40" s="293" t="s">
        <v>71</v>
      </c>
      <c r="AP40" s="284"/>
      <c r="AQ40" s="284"/>
      <c r="AR40" s="284"/>
      <c r="AS40" s="294"/>
      <c r="AT40" s="293" t="s">
        <v>71</v>
      </c>
      <c r="AU40" s="284"/>
      <c r="AV40" s="284"/>
      <c r="AW40" s="284"/>
      <c r="AX40" s="294"/>
      <c r="AY40" s="293" t="s">
        <v>71</v>
      </c>
      <c r="AZ40" s="284"/>
      <c r="BA40" s="284"/>
      <c r="BB40" s="284"/>
      <c r="BC40" s="294"/>
      <c r="BD40" s="293" t="s">
        <v>71</v>
      </c>
      <c r="BE40" s="284"/>
      <c r="BF40" s="284"/>
      <c r="BG40" s="284"/>
      <c r="BH40" s="294"/>
      <c r="BI40" s="329"/>
      <c r="BJ40" s="330"/>
    </row>
    <row r="41" spans="1:62" ht="30" customHeight="1" x14ac:dyDescent="0.25">
      <c r="A41" s="1">
        <v>19</v>
      </c>
      <c r="B41" s="70">
        <f t="shared" si="1"/>
        <v>19</v>
      </c>
      <c r="C41" s="256" t="str">
        <f>VLOOKUP(A41,Entries!A$2:F$400,5)</f>
        <v>Joe Armes</v>
      </c>
      <c r="D41" s="257"/>
      <c r="E41" s="257"/>
      <c r="F41" s="257"/>
      <c r="G41" s="257"/>
      <c r="H41" s="257"/>
      <c r="I41" s="257"/>
      <c r="J41" s="257"/>
      <c r="K41" s="257"/>
      <c r="L41" s="258"/>
      <c r="M41" s="259" t="str">
        <f>VLOOKUP(A41,Entries!A$2:F$400,6)</f>
        <v>Waveney Valley AC</v>
      </c>
      <c r="N41" s="260"/>
      <c r="O41" s="260"/>
      <c r="P41" s="260"/>
      <c r="Q41" s="260"/>
      <c r="R41" s="261"/>
      <c r="S41" s="293" t="s">
        <v>71</v>
      </c>
      <c r="T41" s="284"/>
      <c r="U41" s="284"/>
      <c r="V41" s="284"/>
      <c r="W41" s="294"/>
      <c r="X41" s="293" t="s">
        <v>71</v>
      </c>
      <c r="Y41" s="284"/>
      <c r="Z41" s="284"/>
      <c r="AA41" s="284"/>
      <c r="AB41" s="294"/>
      <c r="AC41" s="293" t="s">
        <v>71</v>
      </c>
      <c r="AD41" s="284"/>
      <c r="AE41" s="284"/>
      <c r="AF41" s="284"/>
      <c r="AG41" s="294"/>
      <c r="AH41" s="293" t="s">
        <v>71</v>
      </c>
      <c r="AI41" s="284"/>
      <c r="AJ41" s="284"/>
      <c r="AK41" s="284"/>
      <c r="AL41" s="294"/>
      <c r="AM41" s="293"/>
      <c r="AN41" s="294"/>
      <c r="AO41" s="293" t="s">
        <v>71</v>
      </c>
      <c r="AP41" s="284"/>
      <c r="AQ41" s="284"/>
      <c r="AR41" s="284"/>
      <c r="AS41" s="294"/>
      <c r="AT41" s="293" t="s">
        <v>71</v>
      </c>
      <c r="AU41" s="284"/>
      <c r="AV41" s="284"/>
      <c r="AW41" s="284"/>
      <c r="AX41" s="294"/>
      <c r="AY41" s="293" t="s">
        <v>71</v>
      </c>
      <c r="AZ41" s="284"/>
      <c r="BA41" s="284"/>
      <c r="BB41" s="284"/>
      <c r="BC41" s="294"/>
      <c r="BD41" s="293" t="s">
        <v>71</v>
      </c>
      <c r="BE41" s="284"/>
      <c r="BF41" s="284"/>
      <c r="BG41" s="284"/>
      <c r="BH41" s="294"/>
      <c r="BI41" s="329"/>
      <c r="BJ41" s="330"/>
    </row>
    <row r="42" spans="1:62" ht="30" customHeight="1" x14ac:dyDescent="0.25">
      <c r="A42" s="1" t="s">
        <v>25</v>
      </c>
      <c r="B42" s="70" t="s">
        <v>291</v>
      </c>
      <c r="C42" s="256" t="str">
        <f>VLOOKUP(A42,Entries!A$2:F$400,5)</f>
        <v xml:space="preserve"> </v>
      </c>
      <c r="D42" s="257"/>
      <c r="E42" s="257"/>
      <c r="F42" s="257"/>
      <c r="G42" s="257"/>
      <c r="H42" s="257"/>
      <c r="I42" s="257"/>
      <c r="J42" s="257"/>
      <c r="K42" s="257"/>
      <c r="L42" s="258"/>
      <c r="M42" s="259" t="str">
        <f>VLOOKUP(A42,Entries!A$2:F$400,6)</f>
        <v/>
      </c>
      <c r="N42" s="260"/>
      <c r="O42" s="260"/>
      <c r="P42" s="260"/>
      <c r="Q42" s="260"/>
      <c r="R42" s="261"/>
      <c r="S42" s="293" t="s">
        <v>71</v>
      </c>
      <c r="T42" s="284"/>
      <c r="U42" s="284"/>
      <c r="V42" s="284"/>
      <c r="W42" s="294"/>
      <c r="X42" s="293" t="s">
        <v>71</v>
      </c>
      <c r="Y42" s="284"/>
      <c r="Z42" s="284"/>
      <c r="AA42" s="284"/>
      <c r="AB42" s="294"/>
      <c r="AC42" s="293" t="s">
        <v>71</v>
      </c>
      <c r="AD42" s="284"/>
      <c r="AE42" s="284"/>
      <c r="AF42" s="284"/>
      <c r="AG42" s="294"/>
      <c r="AH42" s="293" t="s">
        <v>71</v>
      </c>
      <c r="AI42" s="284"/>
      <c r="AJ42" s="284"/>
      <c r="AK42" s="284"/>
      <c r="AL42" s="294"/>
      <c r="AM42" s="293"/>
      <c r="AN42" s="294"/>
      <c r="AO42" s="293" t="s">
        <v>71</v>
      </c>
      <c r="AP42" s="284"/>
      <c r="AQ42" s="284"/>
      <c r="AR42" s="284"/>
      <c r="AS42" s="294"/>
      <c r="AT42" s="293" t="s">
        <v>71</v>
      </c>
      <c r="AU42" s="284"/>
      <c r="AV42" s="284"/>
      <c r="AW42" s="284"/>
      <c r="AX42" s="294"/>
      <c r="AY42" s="293" t="s">
        <v>71</v>
      </c>
      <c r="AZ42" s="284"/>
      <c r="BA42" s="284"/>
      <c r="BB42" s="284"/>
      <c r="BC42" s="294"/>
      <c r="BD42" s="293" t="s">
        <v>71</v>
      </c>
      <c r="BE42" s="284"/>
      <c r="BF42" s="284"/>
      <c r="BG42" s="284"/>
      <c r="BH42" s="294"/>
      <c r="BI42" s="329"/>
      <c r="BJ42" s="330"/>
    </row>
    <row r="43" spans="1:62" ht="30" customHeight="1" x14ac:dyDescent="0.25">
      <c r="A43" s="1">
        <v>51</v>
      </c>
      <c r="B43" s="70">
        <f t="shared" si="1"/>
        <v>51</v>
      </c>
      <c r="C43" s="256" t="str">
        <f>VLOOKUP(A43,Entries!A$2:F$400,5)</f>
        <v>Oliver Gale</v>
      </c>
      <c r="D43" s="257"/>
      <c r="E43" s="257"/>
      <c r="F43" s="257"/>
      <c r="G43" s="257"/>
      <c r="H43" s="257"/>
      <c r="I43" s="257"/>
      <c r="J43" s="257"/>
      <c r="K43" s="257"/>
      <c r="L43" s="258"/>
      <c r="M43" s="259" t="str">
        <f>VLOOKUP(A43,Entries!A$2:F$400,6)</f>
        <v>Finborough School</v>
      </c>
      <c r="N43" s="260"/>
      <c r="O43" s="260"/>
      <c r="P43" s="260"/>
      <c r="Q43" s="260"/>
      <c r="R43" s="261"/>
      <c r="S43" s="293" t="s">
        <v>71</v>
      </c>
      <c r="T43" s="284"/>
      <c r="U43" s="284"/>
      <c r="V43" s="284"/>
      <c r="W43" s="294"/>
      <c r="X43" s="293" t="s">
        <v>71</v>
      </c>
      <c r="Y43" s="284"/>
      <c r="Z43" s="284"/>
      <c r="AA43" s="284"/>
      <c r="AB43" s="294"/>
      <c r="AC43" s="293" t="s">
        <v>71</v>
      </c>
      <c r="AD43" s="284"/>
      <c r="AE43" s="284"/>
      <c r="AF43" s="284"/>
      <c r="AG43" s="294"/>
      <c r="AH43" s="293" t="s">
        <v>71</v>
      </c>
      <c r="AI43" s="284"/>
      <c r="AJ43" s="284"/>
      <c r="AK43" s="284"/>
      <c r="AL43" s="294"/>
      <c r="AM43" s="293"/>
      <c r="AN43" s="294"/>
      <c r="AO43" s="293" t="s">
        <v>71</v>
      </c>
      <c r="AP43" s="284"/>
      <c r="AQ43" s="284"/>
      <c r="AR43" s="284"/>
      <c r="AS43" s="294"/>
      <c r="AT43" s="293" t="s">
        <v>71</v>
      </c>
      <c r="AU43" s="284"/>
      <c r="AV43" s="284"/>
      <c r="AW43" s="284"/>
      <c r="AX43" s="294"/>
      <c r="AY43" s="293" t="s">
        <v>71</v>
      </c>
      <c r="AZ43" s="284"/>
      <c r="BA43" s="284"/>
      <c r="BB43" s="284"/>
      <c r="BC43" s="294"/>
      <c r="BD43" s="293" t="s">
        <v>71</v>
      </c>
      <c r="BE43" s="284"/>
      <c r="BF43" s="284"/>
      <c r="BG43" s="284"/>
      <c r="BH43" s="294"/>
      <c r="BI43" s="329"/>
      <c r="BJ43" s="330"/>
    </row>
    <row r="44" spans="1:62" ht="30" customHeight="1" x14ac:dyDescent="0.25">
      <c r="A44" s="1">
        <v>46</v>
      </c>
      <c r="B44" s="70">
        <f t="shared" si="1"/>
        <v>46</v>
      </c>
      <c r="C44" s="256" t="str">
        <f>VLOOKUP(A44,Entries!A$2:F$400,5)</f>
        <v>Deante Mavimbela</v>
      </c>
      <c r="D44" s="257"/>
      <c r="E44" s="257"/>
      <c r="F44" s="257"/>
      <c r="G44" s="257"/>
      <c r="H44" s="257"/>
      <c r="I44" s="257"/>
      <c r="J44" s="257"/>
      <c r="K44" s="257"/>
      <c r="L44" s="258"/>
      <c r="M44" s="259" t="str">
        <f>VLOOKUP(A44,Entries!A$2:F$400,6)</f>
        <v>Ipswich Harriers</v>
      </c>
      <c r="N44" s="260"/>
      <c r="O44" s="260"/>
      <c r="P44" s="260"/>
      <c r="Q44" s="260"/>
      <c r="R44" s="261"/>
      <c r="S44" s="293" t="s">
        <v>71</v>
      </c>
      <c r="T44" s="284"/>
      <c r="U44" s="284"/>
      <c r="V44" s="284"/>
      <c r="W44" s="294"/>
      <c r="X44" s="293" t="s">
        <v>71</v>
      </c>
      <c r="Y44" s="284"/>
      <c r="Z44" s="284"/>
      <c r="AA44" s="284"/>
      <c r="AB44" s="294"/>
      <c r="AC44" s="293" t="s">
        <v>71</v>
      </c>
      <c r="AD44" s="284"/>
      <c r="AE44" s="284"/>
      <c r="AF44" s="284"/>
      <c r="AG44" s="294"/>
      <c r="AH44" s="293" t="s">
        <v>71</v>
      </c>
      <c r="AI44" s="284"/>
      <c r="AJ44" s="284"/>
      <c r="AK44" s="284"/>
      <c r="AL44" s="294"/>
      <c r="AM44" s="293"/>
      <c r="AN44" s="294"/>
      <c r="AO44" s="293" t="s">
        <v>71</v>
      </c>
      <c r="AP44" s="284"/>
      <c r="AQ44" s="284"/>
      <c r="AR44" s="284"/>
      <c r="AS44" s="294"/>
      <c r="AT44" s="293" t="s">
        <v>71</v>
      </c>
      <c r="AU44" s="284"/>
      <c r="AV44" s="284"/>
      <c r="AW44" s="284"/>
      <c r="AX44" s="294"/>
      <c r="AY44" s="293" t="s">
        <v>71</v>
      </c>
      <c r="AZ44" s="284"/>
      <c r="BA44" s="284"/>
      <c r="BB44" s="284"/>
      <c r="BC44" s="294"/>
      <c r="BD44" s="293" t="s">
        <v>71</v>
      </c>
      <c r="BE44" s="284"/>
      <c r="BF44" s="284"/>
      <c r="BG44" s="284"/>
      <c r="BH44" s="294"/>
      <c r="BI44" s="329"/>
      <c r="BJ44" s="330"/>
    </row>
    <row r="45" spans="1:62" ht="30" customHeight="1" x14ac:dyDescent="0.25">
      <c r="A45" s="1" t="s">
        <v>25</v>
      </c>
      <c r="B45" s="70" t="s">
        <v>292</v>
      </c>
      <c r="C45" s="256" t="str">
        <f>VLOOKUP(A45,Entries!A$2:F$400,5)</f>
        <v xml:space="preserve"> </v>
      </c>
      <c r="D45" s="257"/>
      <c r="E45" s="257"/>
      <c r="F45" s="257"/>
      <c r="G45" s="257"/>
      <c r="H45" s="257"/>
      <c r="I45" s="257"/>
      <c r="J45" s="257"/>
      <c r="K45" s="257"/>
      <c r="L45" s="258"/>
      <c r="M45" s="259" t="str">
        <f>VLOOKUP(A45,Entries!A$2:F$400,6)</f>
        <v/>
      </c>
      <c r="N45" s="260"/>
      <c r="O45" s="260"/>
      <c r="P45" s="260"/>
      <c r="Q45" s="260"/>
      <c r="R45" s="261"/>
      <c r="S45" s="293" t="s">
        <v>71</v>
      </c>
      <c r="T45" s="284"/>
      <c r="U45" s="284"/>
      <c r="V45" s="284"/>
      <c r="W45" s="294"/>
      <c r="X45" s="293" t="s">
        <v>71</v>
      </c>
      <c r="Y45" s="284"/>
      <c r="Z45" s="284"/>
      <c r="AA45" s="284"/>
      <c r="AB45" s="294"/>
      <c r="AC45" s="293" t="s">
        <v>71</v>
      </c>
      <c r="AD45" s="284"/>
      <c r="AE45" s="284"/>
      <c r="AF45" s="284"/>
      <c r="AG45" s="294"/>
      <c r="AH45" s="293" t="s">
        <v>71</v>
      </c>
      <c r="AI45" s="284"/>
      <c r="AJ45" s="284"/>
      <c r="AK45" s="284"/>
      <c r="AL45" s="294"/>
      <c r="AM45" s="293"/>
      <c r="AN45" s="294"/>
      <c r="AO45" s="293" t="s">
        <v>71</v>
      </c>
      <c r="AP45" s="284"/>
      <c r="AQ45" s="284"/>
      <c r="AR45" s="284"/>
      <c r="AS45" s="294"/>
      <c r="AT45" s="293" t="s">
        <v>71</v>
      </c>
      <c r="AU45" s="284"/>
      <c r="AV45" s="284"/>
      <c r="AW45" s="284"/>
      <c r="AX45" s="294"/>
      <c r="AY45" s="293" t="s">
        <v>71</v>
      </c>
      <c r="AZ45" s="284"/>
      <c r="BA45" s="284"/>
      <c r="BB45" s="284"/>
      <c r="BC45" s="294"/>
      <c r="BD45" s="293" t="s">
        <v>71</v>
      </c>
      <c r="BE45" s="284"/>
      <c r="BF45" s="284"/>
      <c r="BG45" s="284"/>
      <c r="BH45" s="294"/>
      <c r="BI45" s="329"/>
      <c r="BJ45" s="330"/>
    </row>
    <row r="46" spans="1:62" ht="30" customHeight="1" x14ac:dyDescent="0.25">
      <c r="A46" s="1">
        <v>62</v>
      </c>
      <c r="B46" s="70">
        <f t="shared" si="1"/>
        <v>62</v>
      </c>
      <c r="C46" s="256" t="str">
        <f>VLOOKUP(A46,Entries!A$2:F$400,5)</f>
        <v>Samuel Shaw</v>
      </c>
      <c r="D46" s="257"/>
      <c r="E46" s="257"/>
      <c r="F46" s="257"/>
      <c r="G46" s="257"/>
      <c r="H46" s="257"/>
      <c r="I46" s="257"/>
      <c r="J46" s="257"/>
      <c r="K46" s="257"/>
      <c r="L46" s="258"/>
      <c r="M46" s="259" t="str">
        <f>VLOOKUP(A46,Entries!A$2:F$400,6)</f>
        <v>Ipswich Harriers</v>
      </c>
      <c r="N46" s="260"/>
      <c r="O46" s="260"/>
      <c r="P46" s="260"/>
      <c r="Q46" s="260"/>
      <c r="R46" s="261"/>
      <c r="S46" s="293" t="s">
        <v>71</v>
      </c>
      <c r="T46" s="284"/>
      <c r="U46" s="284"/>
      <c r="V46" s="284"/>
      <c r="W46" s="294"/>
      <c r="X46" s="293" t="s">
        <v>71</v>
      </c>
      <c r="Y46" s="284"/>
      <c r="Z46" s="284"/>
      <c r="AA46" s="284"/>
      <c r="AB46" s="294"/>
      <c r="AC46" s="293" t="s">
        <v>71</v>
      </c>
      <c r="AD46" s="284"/>
      <c r="AE46" s="284"/>
      <c r="AF46" s="284"/>
      <c r="AG46" s="294"/>
      <c r="AH46" s="293" t="s">
        <v>71</v>
      </c>
      <c r="AI46" s="284"/>
      <c r="AJ46" s="284"/>
      <c r="AK46" s="284"/>
      <c r="AL46" s="294"/>
      <c r="AM46" s="293"/>
      <c r="AN46" s="294"/>
      <c r="AO46" s="293" t="s">
        <v>71</v>
      </c>
      <c r="AP46" s="284"/>
      <c r="AQ46" s="284"/>
      <c r="AR46" s="284"/>
      <c r="AS46" s="294"/>
      <c r="AT46" s="293" t="s">
        <v>71</v>
      </c>
      <c r="AU46" s="284"/>
      <c r="AV46" s="284"/>
      <c r="AW46" s="284"/>
      <c r="AX46" s="294"/>
      <c r="AY46" s="293" t="s">
        <v>71</v>
      </c>
      <c r="AZ46" s="284"/>
      <c r="BA46" s="284"/>
      <c r="BB46" s="284"/>
      <c r="BC46" s="294"/>
      <c r="BD46" s="293" t="s">
        <v>71</v>
      </c>
      <c r="BE46" s="284"/>
      <c r="BF46" s="284"/>
      <c r="BG46" s="284"/>
      <c r="BH46" s="294"/>
      <c r="BI46" s="329"/>
      <c r="BJ46" s="330"/>
    </row>
    <row r="47" spans="1:62" ht="30" customHeight="1" x14ac:dyDescent="0.25">
      <c r="A47" s="1">
        <v>80</v>
      </c>
      <c r="B47" s="70">
        <f t="shared" si="1"/>
        <v>80</v>
      </c>
      <c r="C47" s="256" t="str">
        <f>VLOOKUP(A47,Entries!A$2:F$400,5)</f>
        <v>Oscar Pearson</v>
      </c>
      <c r="D47" s="257"/>
      <c r="E47" s="257"/>
      <c r="F47" s="257"/>
      <c r="G47" s="257"/>
      <c r="H47" s="257"/>
      <c r="I47" s="257"/>
      <c r="J47" s="257"/>
      <c r="K47" s="257"/>
      <c r="L47" s="258"/>
      <c r="M47" s="259" t="str">
        <f>VLOOKUP(A47,Entries!A$2:F$400,6)</f>
        <v>Unattached</v>
      </c>
      <c r="N47" s="260"/>
      <c r="O47" s="260"/>
      <c r="P47" s="260"/>
      <c r="Q47" s="260"/>
      <c r="R47" s="261"/>
      <c r="S47" s="293" t="s">
        <v>71</v>
      </c>
      <c r="T47" s="284"/>
      <c r="U47" s="284"/>
      <c r="V47" s="284"/>
      <c r="W47" s="294"/>
      <c r="X47" s="293" t="s">
        <v>71</v>
      </c>
      <c r="Y47" s="284"/>
      <c r="Z47" s="284"/>
      <c r="AA47" s="284"/>
      <c r="AB47" s="294"/>
      <c r="AC47" s="293" t="s">
        <v>71</v>
      </c>
      <c r="AD47" s="284"/>
      <c r="AE47" s="284"/>
      <c r="AF47" s="284"/>
      <c r="AG47" s="294"/>
      <c r="AH47" s="293" t="s">
        <v>71</v>
      </c>
      <c r="AI47" s="284"/>
      <c r="AJ47" s="284"/>
      <c r="AK47" s="284"/>
      <c r="AL47" s="294"/>
      <c r="AM47" s="293"/>
      <c r="AN47" s="294"/>
      <c r="AO47" s="293" t="s">
        <v>71</v>
      </c>
      <c r="AP47" s="284"/>
      <c r="AQ47" s="284"/>
      <c r="AR47" s="284"/>
      <c r="AS47" s="294"/>
      <c r="AT47" s="293" t="s">
        <v>71</v>
      </c>
      <c r="AU47" s="284"/>
      <c r="AV47" s="284"/>
      <c r="AW47" s="284"/>
      <c r="AX47" s="294"/>
      <c r="AY47" s="293" t="s">
        <v>71</v>
      </c>
      <c r="AZ47" s="284"/>
      <c r="BA47" s="284"/>
      <c r="BB47" s="284"/>
      <c r="BC47" s="294"/>
      <c r="BD47" s="293" t="s">
        <v>71</v>
      </c>
      <c r="BE47" s="284"/>
      <c r="BF47" s="284"/>
      <c r="BG47" s="284"/>
      <c r="BH47" s="294"/>
      <c r="BI47" s="329"/>
      <c r="BJ47" s="330"/>
    </row>
    <row r="48" spans="1:62" ht="30" customHeight="1" x14ac:dyDescent="0.25">
      <c r="A48" s="1">
        <v>81</v>
      </c>
      <c r="B48" s="70">
        <f t="shared" si="1"/>
        <v>81</v>
      </c>
      <c r="C48" s="256" t="str">
        <f>VLOOKUP(A48,Entries!A$2:F$400,5)</f>
        <v>Jack Lugo-Hankins</v>
      </c>
      <c r="D48" s="257"/>
      <c r="E48" s="257"/>
      <c r="F48" s="257"/>
      <c r="G48" s="257"/>
      <c r="H48" s="257"/>
      <c r="I48" s="257"/>
      <c r="J48" s="257"/>
      <c r="K48" s="257"/>
      <c r="L48" s="258"/>
      <c r="M48" s="259" t="str">
        <f>VLOOKUP(A48,Entries!A$2:F$400,6)</f>
        <v>Ipswich Harriers</v>
      </c>
      <c r="N48" s="260"/>
      <c r="O48" s="260"/>
      <c r="P48" s="260"/>
      <c r="Q48" s="260"/>
      <c r="R48" s="261"/>
      <c r="S48" s="293" t="s">
        <v>71</v>
      </c>
      <c r="T48" s="284"/>
      <c r="U48" s="284"/>
      <c r="V48" s="284"/>
      <c r="W48" s="294"/>
      <c r="X48" s="293" t="s">
        <v>71</v>
      </c>
      <c r="Y48" s="284"/>
      <c r="Z48" s="284"/>
      <c r="AA48" s="284"/>
      <c r="AB48" s="294"/>
      <c r="AC48" s="293" t="s">
        <v>71</v>
      </c>
      <c r="AD48" s="284"/>
      <c r="AE48" s="284"/>
      <c r="AF48" s="284"/>
      <c r="AG48" s="294"/>
      <c r="AH48" s="293" t="s">
        <v>71</v>
      </c>
      <c r="AI48" s="284"/>
      <c r="AJ48" s="284"/>
      <c r="AK48" s="284"/>
      <c r="AL48" s="294"/>
      <c r="AM48" s="293"/>
      <c r="AN48" s="294"/>
      <c r="AO48" s="293" t="s">
        <v>71</v>
      </c>
      <c r="AP48" s="284"/>
      <c r="AQ48" s="284"/>
      <c r="AR48" s="284"/>
      <c r="AS48" s="294"/>
      <c r="AT48" s="293" t="s">
        <v>71</v>
      </c>
      <c r="AU48" s="284"/>
      <c r="AV48" s="284"/>
      <c r="AW48" s="284"/>
      <c r="AX48" s="294"/>
      <c r="AY48" s="293" t="s">
        <v>71</v>
      </c>
      <c r="AZ48" s="284"/>
      <c r="BA48" s="284"/>
      <c r="BB48" s="284"/>
      <c r="BC48" s="294"/>
      <c r="BD48" s="293" t="s">
        <v>71</v>
      </c>
      <c r="BE48" s="284"/>
      <c r="BF48" s="284"/>
      <c r="BG48" s="284"/>
      <c r="BH48" s="294"/>
      <c r="BI48" s="329"/>
      <c r="BJ48" s="330"/>
    </row>
    <row r="49" spans="1:62" ht="30" customHeight="1" x14ac:dyDescent="0.25">
      <c r="A49" s="1">
        <v>85</v>
      </c>
      <c r="B49" s="70">
        <f t="shared" si="1"/>
        <v>85</v>
      </c>
      <c r="C49" s="256" t="str">
        <f>VLOOKUP(A49,Entries!A$2:F$400,5)</f>
        <v>Jasper Keith</v>
      </c>
      <c r="D49" s="257"/>
      <c r="E49" s="257"/>
      <c r="F49" s="257"/>
      <c r="G49" s="257"/>
      <c r="H49" s="257"/>
      <c r="I49" s="257"/>
      <c r="J49" s="257"/>
      <c r="K49" s="257"/>
      <c r="L49" s="258"/>
      <c r="M49" s="259" t="str">
        <f>VLOOKUP(A49,Entries!A$2:F$400,6)</f>
        <v>Woodbridge School</v>
      </c>
      <c r="N49" s="260"/>
      <c r="O49" s="260"/>
      <c r="P49" s="260"/>
      <c r="Q49" s="260"/>
      <c r="R49" s="261"/>
      <c r="S49" s="293" t="s">
        <v>71</v>
      </c>
      <c r="T49" s="284"/>
      <c r="U49" s="284"/>
      <c r="V49" s="284"/>
      <c r="W49" s="294"/>
      <c r="X49" s="293" t="s">
        <v>71</v>
      </c>
      <c r="Y49" s="284"/>
      <c r="Z49" s="284"/>
      <c r="AA49" s="284"/>
      <c r="AB49" s="294"/>
      <c r="AC49" s="293" t="s">
        <v>71</v>
      </c>
      <c r="AD49" s="284"/>
      <c r="AE49" s="284"/>
      <c r="AF49" s="284"/>
      <c r="AG49" s="294"/>
      <c r="AH49" s="293" t="s">
        <v>71</v>
      </c>
      <c r="AI49" s="284"/>
      <c r="AJ49" s="284"/>
      <c r="AK49" s="284"/>
      <c r="AL49" s="294"/>
      <c r="AM49" s="293"/>
      <c r="AN49" s="294"/>
      <c r="AO49" s="293" t="s">
        <v>71</v>
      </c>
      <c r="AP49" s="284"/>
      <c r="AQ49" s="284"/>
      <c r="AR49" s="284"/>
      <c r="AS49" s="294"/>
      <c r="AT49" s="293" t="s">
        <v>71</v>
      </c>
      <c r="AU49" s="284"/>
      <c r="AV49" s="284"/>
      <c r="AW49" s="284"/>
      <c r="AX49" s="294"/>
      <c r="AY49" s="293" t="s">
        <v>71</v>
      </c>
      <c r="AZ49" s="284"/>
      <c r="BA49" s="284"/>
      <c r="BB49" s="284"/>
      <c r="BC49" s="294"/>
      <c r="BD49" s="293" t="s">
        <v>71</v>
      </c>
      <c r="BE49" s="284"/>
      <c r="BF49" s="284"/>
      <c r="BG49" s="284"/>
      <c r="BH49" s="294"/>
      <c r="BI49" s="329"/>
      <c r="BJ49" s="330"/>
    </row>
    <row r="50" spans="1:62" ht="30" customHeight="1" x14ac:dyDescent="0.25">
      <c r="A50" s="1" t="s">
        <v>25</v>
      </c>
      <c r="B50" s="70" t="s">
        <v>285</v>
      </c>
      <c r="C50" s="256" t="str">
        <f>VLOOKUP(A50,Entries!A$2:F$400,5)</f>
        <v xml:space="preserve"> 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59" t="str">
        <f>VLOOKUP(A50,Entries!A$2:F$400,6)</f>
        <v/>
      </c>
      <c r="N50" s="260"/>
      <c r="O50" s="260"/>
      <c r="P50" s="260"/>
      <c r="Q50" s="260"/>
      <c r="R50" s="261"/>
      <c r="S50" s="293" t="s">
        <v>71</v>
      </c>
      <c r="T50" s="284"/>
      <c r="U50" s="284"/>
      <c r="V50" s="284"/>
      <c r="W50" s="294"/>
      <c r="X50" s="293" t="s">
        <v>71</v>
      </c>
      <c r="Y50" s="284"/>
      <c r="Z50" s="284"/>
      <c r="AA50" s="284"/>
      <c r="AB50" s="294"/>
      <c r="AC50" s="293" t="s">
        <v>71</v>
      </c>
      <c r="AD50" s="284"/>
      <c r="AE50" s="284"/>
      <c r="AF50" s="284"/>
      <c r="AG50" s="294"/>
      <c r="AH50" s="293" t="s">
        <v>71</v>
      </c>
      <c r="AI50" s="284"/>
      <c r="AJ50" s="284"/>
      <c r="AK50" s="284"/>
      <c r="AL50" s="294"/>
      <c r="AM50" s="293"/>
      <c r="AN50" s="294"/>
      <c r="AO50" s="293" t="s">
        <v>71</v>
      </c>
      <c r="AP50" s="284"/>
      <c r="AQ50" s="284"/>
      <c r="AR50" s="284"/>
      <c r="AS50" s="294"/>
      <c r="AT50" s="293" t="s">
        <v>71</v>
      </c>
      <c r="AU50" s="284"/>
      <c r="AV50" s="284"/>
      <c r="AW50" s="284"/>
      <c r="AX50" s="294"/>
      <c r="AY50" s="293" t="s">
        <v>71</v>
      </c>
      <c r="AZ50" s="284"/>
      <c r="BA50" s="284"/>
      <c r="BB50" s="284"/>
      <c r="BC50" s="294"/>
      <c r="BD50" s="293" t="s">
        <v>71</v>
      </c>
      <c r="BE50" s="284"/>
      <c r="BF50" s="284"/>
      <c r="BG50" s="284"/>
      <c r="BH50" s="294"/>
      <c r="BI50" s="329"/>
      <c r="BJ50" s="330"/>
    </row>
    <row r="51" spans="1:62" ht="30" customHeight="1" x14ac:dyDescent="0.25">
      <c r="A51" s="1">
        <v>127</v>
      </c>
      <c r="B51" s="70">
        <f t="shared" si="1"/>
        <v>127</v>
      </c>
      <c r="C51" s="256" t="str">
        <f>VLOOKUP(A51,Entries!A$2:F$400,5)</f>
        <v>Christopher Thompson</v>
      </c>
      <c r="D51" s="257"/>
      <c r="E51" s="257"/>
      <c r="F51" s="257"/>
      <c r="G51" s="257"/>
      <c r="H51" s="257"/>
      <c r="I51" s="257"/>
      <c r="J51" s="257"/>
      <c r="K51" s="257"/>
      <c r="L51" s="258"/>
      <c r="M51" s="259" t="str">
        <f>VLOOKUP(A51,Entries!A$2:F$400,6)</f>
        <v>West Suffolk AC</v>
      </c>
      <c r="N51" s="260"/>
      <c r="O51" s="260"/>
      <c r="P51" s="260"/>
      <c r="Q51" s="260"/>
      <c r="R51" s="261"/>
      <c r="S51" s="293" t="s">
        <v>71</v>
      </c>
      <c r="T51" s="284"/>
      <c r="U51" s="284"/>
      <c r="V51" s="284"/>
      <c r="W51" s="294"/>
      <c r="X51" s="293" t="s">
        <v>71</v>
      </c>
      <c r="Y51" s="284"/>
      <c r="Z51" s="284"/>
      <c r="AA51" s="284"/>
      <c r="AB51" s="294"/>
      <c r="AC51" s="293" t="s">
        <v>71</v>
      </c>
      <c r="AD51" s="284"/>
      <c r="AE51" s="284"/>
      <c r="AF51" s="284"/>
      <c r="AG51" s="294"/>
      <c r="AH51" s="293" t="s">
        <v>71</v>
      </c>
      <c r="AI51" s="284"/>
      <c r="AJ51" s="284"/>
      <c r="AK51" s="284"/>
      <c r="AL51" s="294"/>
      <c r="AM51" s="293"/>
      <c r="AN51" s="294"/>
      <c r="AO51" s="293" t="s">
        <v>71</v>
      </c>
      <c r="AP51" s="284"/>
      <c r="AQ51" s="284"/>
      <c r="AR51" s="284"/>
      <c r="AS51" s="294"/>
      <c r="AT51" s="293" t="s">
        <v>71</v>
      </c>
      <c r="AU51" s="284"/>
      <c r="AV51" s="284"/>
      <c r="AW51" s="284"/>
      <c r="AX51" s="294"/>
      <c r="AY51" s="293" t="s">
        <v>71</v>
      </c>
      <c r="AZ51" s="284"/>
      <c r="BA51" s="284"/>
      <c r="BB51" s="284"/>
      <c r="BC51" s="294"/>
      <c r="BD51" s="293" t="s">
        <v>71</v>
      </c>
      <c r="BE51" s="284"/>
      <c r="BF51" s="284"/>
      <c r="BG51" s="284"/>
      <c r="BH51" s="294"/>
      <c r="BI51" s="329"/>
      <c r="BJ51" s="330"/>
    </row>
    <row r="52" spans="1:62" ht="30" customHeight="1" x14ac:dyDescent="0.25">
      <c r="A52" s="1" t="s">
        <v>25</v>
      </c>
      <c r="B52" s="70" t="s">
        <v>287</v>
      </c>
      <c r="C52" s="256" t="str">
        <f>VLOOKUP(A52,Entries!A$2:F$400,5)</f>
        <v xml:space="preserve"> </v>
      </c>
      <c r="D52" s="257"/>
      <c r="E52" s="257"/>
      <c r="F52" s="257"/>
      <c r="G52" s="257"/>
      <c r="H52" s="257"/>
      <c r="I52" s="257"/>
      <c r="J52" s="257"/>
      <c r="K52" s="257"/>
      <c r="L52" s="258"/>
      <c r="M52" s="259" t="str">
        <f>VLOOKUP(A52,Entries!A$2:F$400,6)</f>
        <v/>
      </c>
      <c r="N52" s="260"/>
      <c r="O52" s="260"/>
      <c r="P52" s="260"/>
      <c r="Q52" s="260"/>
      <c r="R52" s="261"/>
      <c r="S52" s="293" t="s">
        <v>71</v>
      </c>
      <c r="T52" s="284"/>
      <c r="U52" s="284"/>
      <c r="V52" s="284"/>
      <c r="W52" s="294"/>
      <c r="X52" s="293" t="s">
        <v>71</v>
      </c>
      <c r="Y52" s="284"/>
      <c r="Z52" s="284"/>
      <c r="AA52" s="284"/>
      <c r="AB52" s="294"/>
      <c r="AC52" s="293" t="s">
        <v>71</v>
      </c>
      <c r="AD52" s="284"/>
      <c r="AE52" s="284"/>
      <c r="AF52" s="284"/>
      <c r="AG52" s="294"/>
      <c r="AH52" s="293" t="s">
        <v>71</v>
      </c>
      <c r="AI52" s="284"/>
      <c r="AJ52" s="284"/>
      <c r="AK52" s="284"/>
      <c r="AL52" s="294"/>
      <c r="AM52" s="293"/>
      <c r="AN52" s="294"/>
      <c r="AO52" s="293" t="s">
        <v>71</v>
      </c>
      <c r="AP52" s="284"/>
      <c r="AQ52" s="284"/>
      <c r="AR52" s="284"/>
      <c r="AS52" s="294"/>
      <c r="AT52" s="293" t="s">
        <v>71</v>
      </c>
      <c r="AU52" s="284"/>
      <c r="AV52" s="284"/>
      <c r="AW52" s="284"/>
      <c r="AX52" s="294"/>
      <c r="AY52" s="293" t="s">
        <v>71</v>
      </c>
      <c r="AZ52" s="284"/>
      <c r="BA52" s="284"/>
      <c r="BB52" s="284"/>
      <c r="BC52" s="294"/>
      <c r="BD52" s="293" t="s">
        <v>71</v>
      </c>
      <c r="BE52" s="284"/>
      <c r="BF52" s="284"/>
      <c r="BG52" s="284"/>
      <c r="BH52" s="294"/>
      <c r="BI52" s="329"/>
      <c r="BJ52" s="330"/>
    </row>
    <row r="53" spans="1:62" ht="30" customHeight="1" x14ac:dyDescent="0.25">
      <c r="A53" s="1">
        <v>6</v>
      </c>
      <c r="B53" s="70">
        <f t="shared" ref="B53:B59" si="2">IF(A53=" "," ",IF(A53&gt;=200,A53-200,A53))</f>
        <v>6</v>
      </c>
      <c r="C53" s="256" t="str">
        <f>VLOOKUP(A53,Entries!A$2:F$400,5)</f>
        <v>Christopher Kent</v>
      </c>
      <c r="D53" s="257"/>
      <c r="E53" s="257"/>
      <c r="F53" s="257"/>
      <c r="G53" s="257"/>
      <c r="H53" s="257"/>
      <c r="I53" s="257"/>
      <c r="J53" s="257"/>
      <c r="K53" s="257"/>
      <c r="L53" s="258"/>
      <c r="M53" s="259" t="str">
        <f>VLOOKUP(A53,Entries!A$2:F$400,6)</f>
        <v>West Suffolk AC</v>
      </c>
      <c r="N53" s="260"/>
      <c r="O53" s="260"/>
      <c r="P53" s="260"/>
      <c r="Q53" s="260"/>
      <c r="R53" s="261"/>
      <c r="S53" s="293" t="s">
        <v>71</v>
      </c>
      <c r="T53" s="284"/>
      <c r="U53" s="284"/>
      <c r="V53" s="284"/>
      <c r="W53" s="294"/>
      <c r="X53" s="293" t="s">
        <v>71</v>
      </c>
      <c r="Y53" s="284"/>
      <c r="Z53" s="284"/>
      <c r="AA53" s="284"/>
      <c r="AB53" s="294"/>
      <c r="AC53" s="293" t="s">
        <v>71</v>
      </c>
      <c r="AD53" s="284"/>
      <c r="AE53" s="284"/>
      <c r="AF53" s="284"/>
      <c r="AG53" s="294"/>
      <c r="AH53" s="293" t="s">
        <v>71</v>
      </c>
      <c r="AI53" s="284"/>
      <c r="AJ53" s="284"/>
      <c r="AK53" s="284"/>
      <c r="AL53" s="294"/>
      <c r="AM53" s="293"/>
      <c r="AN53" s="294"/>
      <c r="AO53" s="293" t="s">
        <v>71</v>
      </c>
      <c r="AP53" s="284"/>
      <c r="AQ53" s="284"/>
      <c r="AR53" s="284"/>
      <c r="AS53" s="294"/>
      <c r="AT53" s="293" t="s">
        <v>71</v>
      </c>
      <c r="AU53" s="284"/>
      <c r="AV53" s="284"/>
      <c r="AW53" s="284"/>
      <c r="AX53" s="294"/>
      <c r="AY53" s="293" t="s">
        <v>71</v>
      </c>
      <c r="AZ53" s="284"/>
      <c r="BA53" s="284"/>
      <c r="BB53" s="284"/>
      <c r="BC53" s="294"/>
      <c r="BD53" s="293" t="s">
        <v>71</v>
      </c>
      <c r="BE53" s="284"/>
      <c r="BF53" s="284"/>
      <c r="BG53" s="284"/>
      <c r="BH53" s="294"/>
      <c r="BI53" s="329"/>
      <c r="BJ53" s="330"/>
    </row>
    <row r="54" spans="1:62" ht="30" customHeight="1" x14ac:dyDescent="0.25">
      <c r="A54" s="1" t="s">
        <v>25</v>
      </c>
      <c r="B54" s="70" t="str">
        <f t="shared" si="2"/>
        <v xml:space="preserve"> </v>
      </c>
      <c r="C54" s="256" t="str">
        <f>VLOOKUP(A54,Entries!A$2:F$400,5)</f>
        <v xml:space="preserve"> </v>
      </c>
      <c r="D54" s="257"/>
      <c r="E54" s="257"/>
      <c r="F54" s="257"/>
      <c r="G54" s="257"/>
      <c r="H54" s="257"/>
      <c r="I54" s="257"/>
      <c r="J54" s="257"/>
      <c r="K54" s="257"/>
      <c r="L54" s="258"/>
      <c r="M54" s="259" t="str">
        <f>VLOOKUP(A54,Entries!A$2:F$400,6)</f>
        <v/>
      </c>
      <c r="N54" s="260"/>
      <c r="O54" s="260"/>
      <c r="P54" s="260"/>
      <c r="Q54" s="260"/>
      <c r="R54" s="261"/>
      <c r="S54" s="293" t="s">
        <v>71</v>
      </c>
      <c r="T54" s="284"/>
      <c r="U54" s="284"/>
      <c r="V54" s="284"/>
      <c r="W54" s="294"/>
      <c r="X54" s="293" t="s">
        <v>71</v>
      </c>
      <c r="Y54" s="284"/>
      <c r="Z54" s="284"/>
      <c r="AA54" s="284"/>
      <c r="AB54" s="294"/>
      <c r="AC54" s="293" t="s">
        <v>71</v>
      </c>
      <c r="AD54" s="284"/>
      <c r="AE54" s="284"/>
      <c r="AF54" s="284"/>
      <c r="AG54" s="294"/>
      <c r="AH54" s="293" t="s">
        <v>71</v>
      </c>
      <c r="AI54" s="284"/>
      <c r="AJ54" s="284"/>
      <c r="AK54" s="284"/>
      <c r="AL54" s="294"/>
      <c r="AM54" s="293"/>
      <c r="AN54" s="294"/>
      <c r="AO54" s="293" t="s">
        <v>71</v>
      </c>
      <c r="AP54" s="284"/>
      <c r="AQ54" s="284"/>
      <c r="AR54" s="284"/>
      <c r="AS54" s="294"/>
      <c r="AT54" s="293" t="s">
        <v>71</v>
      </c>
      <c r="AU54" s="284"/>
      <c r="AV54" s="284"/>
      <c r="AW54" s="284"/>
      <c r="AX54" s="294"/>
      <c r="AY54" s="293" t="s">
        <v>71</v>
      </c>
      <c r="AZ54" s="284"/>
      <c r="BA54" s="284"/>
      <c r="BB54" s="284"/>
      <c r="BC54" s="294"/>
      <c r="BD54" s="293" t="s">
        <v>71</v>
      </c>
      <c r="BE54" s="284"/>
      <c r="BF54" s="284"/>
      <c r="BG54" s="284"/>
      <c r="BH54" s="294"/>
      <c r="BI54" s="329"/>
      <c r="BJ54" s="330"/>
    </row>
    <row r="55" spans="1:62" ht="30" customHeight="1" x14ac:dyDescent="0.25">
      <c r="A55" s="1" t="s">
        <v>25</v>
      </c>
      <c r="B55" s="70" t="s">
        <v>287</v>
      </c>
      <c r="C55" s="256" t="str">
        <f>VLOOKUP(A55,Entries!A$2:F$400,5)</f>
        <v xml:space="preserve"> </v>
      </c>
      <c r="D55" s="257"/>
      <c r="E55" s="257"/>
      <c r="F55" s="257"/>
      <c r="G55" s="257"/>
      <c r="H55" s="257"/>
      <c r="I55" s="257"/>
      <c r="J55" s="257"/>
      <c r="K55" s="257"/>
      <c r="L55" s="258"/>
      <c r="M55" s="259" t="str">
        <f>VLOOKUP(A55,Entries!A$2:F$400,6)</f>
        <v/>
      </c>
      <c r="N55" s="260"/>
      <c r="O55" s="260"/>
      <c r="P55" s="260"/>
      <c r="Q55" s="260"/>
      <c r="R55" s="261"/>
      <c r="S55" s="293" t="s">
        <v>71</v>
      </c>
      <c r="T55" s="284"/>
      <c r="U55" s="284"/>
      <c r="V55" s="284"/>
      <c r="W55" s="294"/>
      <c r="X55" s="293" t="s">
        <v>71</v>
      </c>
      <c r="Y55" s="284"/>
      <c r="Z55" s="284"/>
      <c r="AA55" s="284"/>
      <c r="AB55" s="294"/>
      <c r="AC55" s="293" t="s">
        <v>71</v>
      </c>
      <c r="AD55" s="284"/>
      <c r="AE55" s="284"/>
      <c r="AF55" s="284"/>
      <c r="AG55" s="294"/>
      <c r="AH55" s="293" t="s">
        <v>71</v>
      </c>
      <c r="AI55" s="284"/>
      <c r="AJ55" s="284"/>
      <c r="AK55" s="284"/>
      <c r="AL55" s="294"/>
      <c r="AM55" s="293"/>
      <c r="AN55" s="294"/>
      <c r="AO55" s="293" t="s">
        <v>71</v>
      </c>
      <c r="AP55" s="284"/>
      <c r="AQ55" s="284"/>
      <c r="AR55" s="284"/>
      <c r="AS55" s="294"/>
      <c r="AT55" s="293" t="s">
        <v>71</v>
      </c>
      <c r="AU55" s="284"/>
      <c r="AV55" s="284"/>
      <c r="AW55" s="284"/>
      <c r="AX55" s="294"/>
      <c r="AY55" s="293" t="s">
        <v>71</v>
      </c>
      <c r="AZ55" s="284"/>
      <c r="BA55" s="284"/>
      <c r="BB55" s="284"/>
      <c r="BC55" s="294"/>
      <c r="BD55" s="293" t="s">
        <v>71</v>
      </c>
      <c r="BE55" s="284"/>
      <c r="BF55" s="284"/>
      <c r="BG55" s="284"/>
      <c r="BH55" s="294"/>
      <c r="BI55" s="329"/>
      <c r="BJ55" s="330"/>
    </row>
    <row r="56" spans="1:62" ht="30" customHeight="1" x14ac:dyDescent="0.25">
      <c r="A56" s="1" t="s">
        <v>25</v>
      </c>
      <c r="B56" s="70" t="str">
        <f t="shared" si="2"/>
        <v xml:space="preserve"> </v>
      </c>
      <c r="C56" s="256" t="str">
        <f>VLOOKUP(A56,Entries!A$2:F$400,5)</f>
        <v xml:space="preserve"> </v>
      </c>
      <c r="D56" s="257"/>
      <c r="E56" s="257"/>
      <c r="F56" s="257"/>
      <c r="G56" s="257"/>
      <c r="H56" s="257"/>
      <c r="I56" s="257"/>
      <c r="J56" s="257"/>
      <c r="K56" s="257"/>
      <c r="L56" s="258"/>
      <c r="M56" s="259" t="str">
        <f>VLOOKUP(A56,Entries!A$2:F$400,6)</f>
        <v/>
      </c>
      <c r="N56" s="260"/>
      <c r="O56" s="260"/>
      <c r="P56" s="260"/>
      <c r="Q56" s="260"/>
      <c r="R56" s="261"/>
      <c r="S56" s="293" t="s">
        <v>71</v>
      </c>
      <c r="T56" s="284"/>
      <c r="U56" s="284"/>
      <c r="V56" s="284"/>
      <c r="W56" s="294"/>
      <c r="X56" s="293" t="s">
        <v>71</v>
      </c>
      <c r="Y56" s="284"/>
      <c r="Z56" s="284"/>
      <c r="AA56" s="284"/>
      <c r="AB56" s="294"/>
      <c r="AC56" s="293" t="s">
        <v>71</v>
      </c>
      <c r="AD56" s="284"/>
      <c r="AE56" s="284"/>
      <c r="AF56" s="284"/>
      <c r="AG56" s="294"/>
      <c r="AH56" s="293" t="s">
        <v>71</v>
      </c>
      <c r="AI56" s="284"/>
      <c r="AJ56" s="284"/>
      <c r="AK56" s="284"/>
      <c r="AL56" s="294"/>
      <c r="AM56" s="293"/>
      <c r="AN56" s="294"/>
      <c r="AO56" s="293" t="s">
        <v>71</v>
      </c>
      <c r="AP56" s="284"/>
      <c r="AQ56" s="284"/>
      <c r="AR56" s="284"/>
      <c r="AS56" s="294"/>
      <c r="AT56" s="293" t="s">
        <v>71</v>
      </c>
      <c r="AU56" s="284"/>
      <c r="AV56" s="284"/>
      <c r="AW56" s="284"/>
      <c r="AX56" s="294"/>
      <c r="AY56" s="293" t="s">
        <v>71</v>
      </c>
      <c r="AZ56" s="284"/>
      <c r="BA56" s="284"/>
      <c r="BB56" s="284"/>
      <c r="BC56" s="294"/>
      <c r="BD56" s="293" t="s">
        <v>71</v>
      </c>
      <c r="BE56" s="284"/>
      <c r="BF56" s="284"/>
      <c r="BG56" s="284"/>
      <c r="BH56" s="294"/>
      <c r="BI56" s="329"/>
      <c r="BJ56" s="330"/>
    </row>
    <row r="57" spans="1:62" ht="30" customHeight="1" x14ac:dyDescent="0.25">
      <c r="A57" s="1" t="s">
        <v>25</v>
      </c>
      <c r="B57" s="70" t="str">
        <f t="shared" si="2"/>
        <v xml:space="preserve"> </v>
      </c>
      <c r="C57" s="256" t="str">
        <f>VLOOKUP(A57,Entries!A$2:F$400,5)</f>
        <v xml:space="preserve"> </v>
      </c>
      <c r="D57" s="257"/>
      <c r="E57" s="257"/>
      <c r="F57" s="257"/>
      <c r="G57" s="257"/>
      <c r="H57" s="257"/>
      <c r="I57" s="257"/>
      <c r="J57" s="257"/>
      <c r="K57" s="257"/>
      <c r="L57" s="258"/>
      <c r="M57" s="259" t="str">
        <f>VLOOKUP(A57,Entries!A$2:F$400,6)</f>
        <v/>
      </c>
      <c r="N57" s="260"/>
      <c r="O57" s="260"/>
      <c r="P57" s="260"/>
      <c r="Q57" s="260"/>
      <c r="R57" s="261"/>
      <c r="S57" s="293" t="s">
        <v>71</v>
      </c>
      <c r="T57" s="284"/>
      <c r="U57" s="284"/>
      <c r="V57" s="284"/>
      <c r="W57" s="294"/>
      <c r="X57" s="293" t="s">
        <v>71</v>
      </c>
      <c r="Y57" s="284"/>
      <c r="Z57" s="284"/>
      <c r="AA57" s="284"/>
      <c r="AB57" s="294"/>
      <c r="AC57" s="293" t="s">
        <v>71</v>
      </c>
      <c r="AD57" s="284"/>
      <c r="AE57" s="284"/>
      <c r="AF57" s="284"/>
      <c r="AG57" s="294"/>
      <c r="AH57" s="293" t="s">
        <v>71</v>
      </c>
      <c r="AI57" s="284"/>
      <c r="AJ57" s="284"/>
      <c r="AK57" s="284"/>
      <c r="AL57" s="294"/>
      <c r="AM57" s="293"/>
      <c r="AN57" s="294"/>
      <c r="AO57" s="293" t="s">
        <v>71</v>
      </c>
      <c r="AP57" s="284"/>
      <c r="AQ57" s="284"/>
      <c r="AR57" s="284"/>
      <c r="AS57" s="294"/>
      <c r="AT57" s="293" t="s">
        <v>71</v>
      </c>
      <c r="AU57" s="284"/>
      <c r="AV57" s="284"/>
      <c r="AW57" s="284"/>
      <c r="AX57" s="294"/>
      <c r="AY57" s="293" t="s">
        <v>71</v>
      </c>
      <c r="AZ57" s="284"/>
      <c r="BA57" s="284"/>
      <c r="BB57" s="284"/>
      <c r="BC57" s="294"/>
      <c r="BD57" s="293" t="s">
        <v>71</v>
      </c>
      <c r="BE57" s="284"/>
      <c r="BF57" s="284"/>
      <c r="BG57" s="284"/>
      <c r="BH57" s="294"/>
      <c r="BI57" s="329"/>
      <c r="BJ57" s="330"/>
    </row>
    <row r="58" spans="1:62" ht="30" customHeight="1" x14ac:dyDescent="0.25">
      <c r="A58" s="1" t="s">
        <v>25</v>
      </c>
      <c r="B58" s="70" t="str">
        <f t="shared" si="2"/>
        <v xml:space="preserve"> </v>
      </c>
      <c r="C58" s="256" t="str">
        <f>VLOOKUP(A58,Entries!A$2:F$400,5)</f>
        <v xml:space="preserve"> </v>
      </c>
      <c r="D58" s="257"/>
      <c r="E58" s="257"/>
      <c r="F58" s="257"/>
      <c r="G58" s="257"/>
      <c r="H58" s="257"/>
      <c r="I58" s="257"/>
      <c r="J58" s="257"/>
      <c r="K58" s="257"/>
      <c r="L58" s="258"/>
      <c r="M58" s="259" t="str">
        <f>VLOOKUP(A58,Entries!A$2:F$400,6)</f>
        <v/>
      </c>
      <c r="N58" s="260"/>
      <c r="O58" s="260"/>
      <c r="P58" s="260"/>
      <c r="Q58" s="260"/>
      <c r="R58" s="261"/>
      <c r="S58" s="293" t="s">
        <v>71</v>
      </c>
      <c r="T58" s="284"/>
      <c r="U58" s="284"/>
      <c r="V58" s="284"/>
      <c r="W58" s="294"/>
      <c r="X58" s="293" t="s">
        <v>71</v>
      </c>
      <c r="Y58" s="284"/>
      <c r="Z58" s="284"/>
      <c r="AA58" s="284"/>
      <c r="AB58" s="294"/>
      <c r="AC58" s="293" t="s">
        <v>71</v>
      </c>
      <c r="AD58" s="284"/>
      <c r="AE58" s="284"/>
      <c r="AF58" s="284"/>
      <c r="AG58" s="294"/>
      <c r="AH58" s="293" t="s">
        <v>71</v>
      </c>
      <c r="AI58" s="284"/>
      <c r="AJ58" s="284"/>
      <c r="AK58" s="284"/>
      <c r="AL58" s="294"/>
      <c r="AM58" s="293"/>
      <c r="AN58" s="294"/>
      <c r="AO58" s="293" t="s">
        <v>71</v>
      </c>
      <c r="AP58" s="284"/>
      <c r="AQ58" s="284"/>
      <c r="AR58" s="284"/>
      <c r="AS58" s="294"/>
      <c r="AT58" s="293" t="s">
        <v>71</v>
      </c>
      <c r="AU58" s="284"/>
      <c r="AV58" s="284"/>
      <c r="AW58" s="284"/>
      <c r="AX58" s="294"/>
      <c r="AY58" s="293" t="s">
        <v>71</v>
      </c>
      <c r="AZ58" s="284"/>
      <c r="BA58" s="284"/>
      <c r="BB58" s="284"/>
      <c r="BC58" s="294"/>
      <c r="BD58" s="293" t="s">
        <v>71</v>
      </c>
      <c r="BE58" s="284"/>
      <c r="BF58" s="284"/>
      <c r="BG58" s="284"/>
      <c r="BH58" s="294"/>
      <c r="BI58" s="329"/>
      <c r="BJ58" s="330"/>
    </row>
    <row r="59" spans="1:62" ht="30" customHeight="1" thickBot="1" x14ac:dyDescent="0.3">
      <c r="A59" s="1" t="s">
        <v>25</v>
      </c>
      <c r="B59" s="71" t="str">
        <f t="shared" si="2"/>
        <v xml:space="preserve"> </v>
      </c>
      <c r="C59" s="296" t="str">
        <f>VLOOKUP(A59,Entries!A$2:F$400,5)</f>
        <v xml:space="preserve"> </v>
      </c>
      <c r="D59" s="297"/>
      <c r="E59" s="297"/>
      <c r="F59" s="297"/>
      <c r="G59" s="297"/>
      <c r="H59" s="297"/>
      <c r="I59" s="297"/>
      <c r="J59" s="297"/>
      <c r="K59" s="297"/>
      <c r="L59" s="298"/>
      <c r="M59" s="299" t="str">
        <f>VLOOKUP(A59,Entries!A$2:F$400,6)</f>
        <v/>
      </c>
      <c r="N59" s="300"/>
      <c r="O59" s="300"/>
      <c r="P59" s="300"/>
      <c r="Q59" s="300"/>
      <c r="R59" s="301"/>
      <c r="S59" s="293" t="s">
        <v>71</v>
      </c>
      <c r="T59" s="284"/>
      <c r="U59" s="284"/>
      <c r="V59" s="284"/>
      <c r="W59" s="294"/>
      <c r="X59" s="293" t="s">
        <v>71</v>
      </c>
      <c r="Y59" s="284"/>
      <c r="Z59" s="284"/>
      <c r="AA59" s="284"/>
      <c r="AB59" s="294"/>
      <c r="AC59" s="293" t="s">
        <v>71</v>
      </c>
      <c r="AD59" s="284"/>
      <c r="AE59" s="284"/>
      <c r="AF59" s="284"/>
      <c r="AG59" s="294"/>
      <c r="AH59" s="293" t="s">
        <v>71</v>
      </c>
      <c r="AI59" s="284"/>
      <c r="AJ59" s="284"/>
      <c r="AK59" s="284"/>
      <c r="AL59" s="294"/>
      <c r="AM59" s="293"/>
      <c r="AN59" s="294"/>
      <c r="AO59" s="293" t="s">
        <v>71</v>
      </c>
      <c r="AP59" s="284"/>
      <c r="AQ59" s="284"/>
      <c r="AR59" s="284"/>
      <c r="AS59" s="294"/>
      <c r="AT59" s="293" t="s">
        <v>71</v>
      </c>
      <c r="AU59" s="284"/>
      <c r="AV59" s="284"/>
      <c r="AW59" s="284"/>
      <c r="AX59" s="294"/>
      <c r="AY59" s="293" t="s">
        <v>71</v>
      </c>
      <c r="AZ59" s="284"/>
      <c r="BA59" s="284"/>
      <c r="BB59" s="284"/>
      <c r="BC59" s="294"/>
      <c r="BD59" s="293" t="s">
        <v>71</v>
      </c>
      <c r="BE59" s="284"/>
      <c r="BF59" s="284"/>
      <c r="BG59" s="284"/>
      <c r="BH59" s="294"/>
      <c r="BI59" s="331"/>
      <c r="BJ59" s="332"/>
    </row>
    <row r="60" spans="1:62" ht="18" customHeight="1" x14ac:dyDescent="0.25">
      <c r="A60" s="1"/>
      <c r="B60" s="302" t="s">
        <v>77</v>
      </c>
      <c r="C60" s="303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7"/>
      <c r="AZ60" s="310" t="s">
        <v>72</v>
      </c>
      <c r="BA60" s="303"/>
      <c r="BB60" s="311"/>
      <c r="BC60" s="314"/>
      <c r="BD60" s="306"/>
      <c r="BE60" s="306"/>
      <c r="BF60" s="306"/>
      <c r="BG60" s="306"/>
      <c r="BH60" s="306"/>
      <c r="BI60" s="306"/>
      <c r="BJ60" s="315"/>
    </row>
    <row r="61" spans="1:62" ht="18" customHeight="1" thickBot="1" x14ac:dyDescent="0.3">
      <c r="A61" s="1"/>
      <c r="B61" s="304"/>
      <c r="C61" s="305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12"/>
      <c r="BA61" s="305"/>
      <c r="BB61" s="313"/>
      <c r="BC61" s="316"/>
      <c r="BD61" s="308"/>
      <c r="BE61" s="308"/>
      <c r="BF61" s="308"/>
      <c r="BG61" s="308"/>
      <c r="BH61" s="308"/>
      <c r="BI61" s="308"/>
      <c r="BJ61" s="317"/>
    </row>
    <row r="62" spans="1:62" ht="15.75" thickBot="1" x14ac:dyDescent="0.3"/>
    <row r="63" spans="1:62" ht="30" customHeight="1" thickBot="1" x14ac:dyDescent="0.3">
      <c r="A63" s="1"/>
      <c r="B63" s="112" t="s">
        <v>80</v>
      </c>
      <c r="C63" s="113"/>
      <c r="D63" s="113"/>
      <c r="E63" s="113"/>
      <c r="F63" s="113"/>
      <c r="G63" s="113"/>
      <c r="H63" s="113"/>
      <c r="I63" s="113"/>
      <c r="J63" s="114"/>
      <c r="K63" s="114"/>
      <c r="L63" s="114"/>
      <c r="M63" s="233" t="str">
        <f>DATA!F4</f>
        <v>Suffolk County Track &amp; Field Championships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2"/>
      <c r="AK63" s="233" t="s">
        <v>64</v>
      </c>
      <c r="AL63" s="231"/>
      <c r="AM63" s="231"/>
      <c r="AN63" s="231" t="str">
        <f>DATA!F8</f>
        <v>Bury St Edmunds</v>
      </c>
      <c r="AO63" s="231"/>
      <c r="AP63" s="231"/>
      <c r="AQ63" s="231"/>
      <c r="AR63" s="231"/>
      <c r="AS63" s="231"/>
      <c r="AT63" s="231"/>
      <c r="AU63" s="231"/>
      <c r="AV63" s="231"/>
      <c r="AW63" s="232"/>
      <c r="AX63" s="233" t="s">
        <v>66</v>
      </c>
      <c r="AY63" s="231"/>
      <c r="AZ63" s="231" t="str">
        <f>DATA!F6</f>
        <v>12th May 2024</v>
      </c>
      <c r="BA63" s="231"/>
      <c r="BB63" s="231"/>
      <c r="BC63" s="231"/>
      <c r="BD63" s="231"/>
      <c r="BE63" s="231"/>
      <c r="BF63" s="231"/>
      <c r="BG63" s="231"/>
      <c r="BH63" s="231"/>
      <c r="BI63" s="231"/>
      <c r="BJ63" s="232"/>
    </row>
    <row r="64" spans="1:62" ht="18" customHeight="1" x14ac:dyDescent="0.25">
      <c r="A64" s="1"/>
      <c r="B64" s="234" t="s">
        <v>51</v>
      </c>
      <c r="C64" s="230" t="str">
        <f>C33</f>
        <v>Javelin</v>
      </c>
      <c r="D64" s="230"/>
      <c r="E64" s="230"/>
      <c r="F64" s="230"/>
      <c r="G64" s="230"/>
      <c r="H64" s="230"/>
      <c r="I64" s="227" t="s">
        <v>437</v>
      </c>
      <c r="J64" s="227"/>
      <c r="K64" s="227"/>
      <c r="L64" s="227"/>
      <c r="M64" s="227"/>
      <c r="N64" s="227"/>
      <c r="O64" s="227" t="s">
        <v>438</v>
      </c>
      <c r="P64" s="227"/>
      <c r="Q64" s="227"/>
      <c r="R64" s="227"/>
      <c r="S64" s="227"/>
      <c r="T64" s="227"/>
      <c r="U64" s="227" t="s">
        <v>439</v>
      </c>
      <c r="V64" s="227"/>
      <c r="W64" s="227"/>
      <c r="X64" s="227"/>
      <c r="Y64" s="227"/>
      <c r="Z64" s="227"/>
      <c r="AA64" s="228"/>
      <c r="AB64" s="234" t="s">
        <v>65</v>
      </c>
      <c r="AC64" s="239"/>
      <c r="AD64" s="239"/>
      <c r="AE64" s="241">
        <v>16.100000000000001</v>
      </c>
      <c r="AF64" s="241"/>
      <c r="AG64" s="242"/>
      <c r="AH64" s="245" t="s">
        <v>78</v>
      </c>
      <c r="AI64" s="246"/>
      <c r="AJ64" s="246"/>
      <c r="AK64" s="246"/>
      <c r="AL64" s="246"/>
      <c r="AM64" s="249" t="s">
        <v>434</v>
      </c>
      <c r="AN64" s="249"/>
      <c r="AO64" s="249"/>
      <c r="AP64" s="249"/>
      <c r="AQ64" s="249"/>
      <c r="AR64" s="224" t="s">
        <v>441</v>
      </c>
      <c r="AS64" s="224"/>
      <c r="AT64" s="224"/>
      <c r="AU64" s="224"/>
      <c r="AV64" s="224"/>
      <c r="AW64" s="224" t="s">
        <v>442</v>
      </c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35"/>
      <c r="BJ64" s="36"/>
    </row>
    <row r="65" spans="1:62" ht="18" customHeight="1" thickBot="1" x14ac:dyDescent="0.3">
      <c r="A65" s="1"/>
      <c r="B65" s="235"/>
      <c r="C65" s="236"/>
      <c r="D65" s="236"/>
      <c r="E65" s="236"/>
      <c r="F65" s="236"/>
      <c r="G65" s="236"/>
      <c r="H65" s="236"/>
      <c r="I65" s="225" t="s">
        <v>440</v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6"/>
      <c r="AB65" s="235"/>
      <c r="AC65" s="240"/>
      <c r="AD65" s="240"/>
      <c r="AE65" s="243"/>
      <c r="AF65" s="243"/>
      <c r="AG65" s="244"/>
      <c r="AH65" s="247"/>
      <c r="AI65" s="248"/>
      <c r="AJ65" s="248"/>
      <c r="AK65" s="248"/>
      <c r="AL65" s="248"/>
      <c r="AM65" s="237" t="s">
        <v>443</v>
      </c>
      <c r="AN65" s="237"/>
      <c r="AO65" s="237"/>
      <c r="AP65" s="237"/>
      <c r="AQ65" s="237"/>
      <c r="AR65" s="238" t="s">
        <v>444</v>
      </c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41"/>
      <c r="BJ65" s="37"/>
    </row>
    <row r="66" spans="1:62" ht="16.5" customHeight="1" x14ac:dyDescent="0.25">
      <c r="A66" s="1"/>
      <c r="B66" s="271" t="s">
        <v>82</v>
      </c>
      <c r="C66" s="229" t="s">
        <v>68</v>
      </c>
      <c r="D66" s="230"/>
      <c r="E66" s="230"/>
      <c r="F66" s="230"/>
      <c r="G66" s="230"/>
      <c r="H66" s="230"/>
      <c r="I66" s="230"/>
      <c r="J66" s="230"/>
      <c r="K66" s="230"/>
      <c r="L66" s="274"/>
      <c r="M66" s="229" t="s">
        <v>3</v>
      </c>
      <c r="N66" s="230"/>
      <c r="O66" s="230"/>
      <c r="P66" s="230"/>
      <c r="Q66" s="230"/>
      <c r="R66" s="274"/>
      <c r="S66" s="280" t="s">
        <v>83</v>
      </c>
      <c r="T66" s="281"/>
      <c r="U66" s="281"/>
      <c r="V66" s="281"/>
      <c r="W66" s="282"/>
      <c r="X66" s="280" t="s">
        <v>84</v>
      </c>
      <c r="Y66" s="281"/>
      <c r="Z66" s="281"/>
      <c r="AA66" s="281"/>
      <c r="AB66" s="282"/>
      <c r="AC66" s="280" t="s">
        <v>85</v>
      </c>
      <c r="AD66" s="281"/>
      <c r="AE66" s="281"/>
      <c r="AF66" s="281"/>
      <c r="AG66" s="282"/>
      <c r="AH66" s="280" t="s">
        <v>86</v>
      </c>
      <c r="AI66" s="281"/>
      <c r="AJ66" s="281"/>
      <c r="AK66" s="281"/>
      <c r="AL66" s="282"/>
      <c r="AM66" s="321" t="s">
        <v>87</v>
      </c>
      <c r="AN66" s="322"/>
      <c r="AO66" s="280" t="s">
        <v>88</v>
      </c>
      <c r="AP66" s="281"/>
      <c r="AQ66" s="281"/>
      <c r="AR66" s="281"/>
      <c r="AS66" s="282"/>
      <c r="AT66" s="280" t="s">
        <v>89</v>
      </c>
      <c r="AU66" s="281"/>
      <c r="AV66" s="281"/>
      <c r="AW66" s="281"/>
      <c r="AX66" s="282"/>
      <c r="AY66" s="280" t="s">
        <v>90</v>
      </c>
      <c r="AZ66" s="281"/>
      <c r="BA66" s="281"/>
      <c r="BB66" s="281"/>
      <c r="BC66" s="282"/>
      <c r="BD66" s="286" t="s">
        <v>91</v>
      </c>
      <c r="BE66" s="287"/>
      <c r="BF66" s="287"/>
      <c r="BG66" s="287"/>
      <c r="BH66" s="288"/>
      <c r="BI66" s="262" t="s">
        <v>76</v>
      </c>
      <c r="BJ66" s="263"/>
    </row>
    <row r="67" spans="1:62" ht="16.5" customHeight="1" x14ac:dyDescent="0.25">
      <c r="A67" s="1"/>
      <c r="B67" s="272"/>
      <c r="C67" s="275"/>
      <c r="D67" s="276"/>
      <c r="E67" s="276"/>
      <c r="F67" s="276"/>
      <c r="G67" s="276"/>
      <c r="H67" s="276"/>
      <c r="I67" s="276"/>
      <c r="J67" s="276"/>
      <c r="K67" s="276"/>
      <c r="L67" s="277"/>
      <c r="M67" s="275"/>
      <c r="N67" s="276"/>
      <c r="O67" s="276"/>
      <c r="P67" s="276"/>
      <c r="Q67" s="276"/>
      <c r="R67" s="277"/>
      <c r="S67" s="283"/>
      <c r="T67" s="284"/>
      <c r="U67" s="284"/>
      <c r="V67" s="284"/>
      <c r="W67" s="285"/>
      <c r="X67" s="283"/>
      <c r="Y67" s="284"/>
      <c r="Z67" s="284"/>
      <c r="AA67" s="284"/>
      <c r="AB67" s="285"/>
      <c r="AC67" s="283"/>
      <c r="AD67" s="284"/>
      <c r="AE67" s="284"/>
      <c r="AF67" s="284"/>
      <c r="AG67" s="285"/>
      <c r="AH67" s="283"/>
      <c r="AI67" s="284"/>
      <c r="AJ67" s="284"/>
      <c r="AK67" s="284"/>
      <c r="AL67" s="285"/>
      <c r="AM67" s="323"/>
      <c r="AN67" s="324"/>
      <c r="AO67" s="283"/>
      <c r="AP67" s="284"/>
      <c r="AQ67" s="284"/>
      <c r="AR67" s="284"/>
      <c r="AS67" s="285"/>
      <c r="AT67" s="283"/>
      <c r="AU67" s="284"/>
      <c r="AV67" s="284"/>
      <c r="AW67" s="284"/>
      <c r="AX67" s="285"/>
      <c r="AY67" s="283"/>
      <c r="AZ67" s="284"/>
      <c r="BA67" s="284"/>
      <c r="BB67" s="284"/>
      <c r="BC67" s="285"/>
      <c r="BD67" s="289"/>
      <c r="BE67" s="290"/>
      <c r="BF67" s="290"/>
      <c r="BG67" s="290"/>
      <c r="BH67" s="291"/>
      <c r="BI67" s="264"/>
      <c r="BJ67" s="265"/>
    </row>
    <row r="68" spans="1:62" ht="16.5" customHeight="1" thickBot="1" x14ac:dyDescent="0.3">
      <c r="A68" s="1"/>
      <c r="B68" s="273"/>
      <c r="C68" s="278"/>
      <c r="D68" s="236"/>
      <c r="E68" s="236"/>
      <c r="F68" s="236"/>
      <c r="G68" s="236"/>
      <c r="H68" s="236"/>
      <c r="I68" s="236"/>
      <c r="J68" s="236"/>
      <c r="K68" s="236"/>
      <c r="L68" s="279"/>
      <c r="M68" s="278"/>
      <c r="N68" s="236"/>
      <c r="O68" s="236"/>
      <c r="P68" s="236"/>
      <c r="Q68" s="236"/>
      <c r="R68" s="279"/>
      <c r="S68" s="268" t="s">
        <v>69</v>
      </c>
      <c r="T68" s="269"/>
      <c r="U68" s="269"/>
      <c r="V68" s="269"/>
      <c r="W68" s="270"/>
      <c r="X68" s="268" t="s">
        <v>69</v>
      </c>
      <c r="Y68" s="269"/>
      <c r="Z68" s="269"/>
      <c r="AA68" s="269"/>
      <c r="AB68" s="270"/>
      <c r="AC68" s="268" t="s">
        <v>69</v>
      </c>
      <c r="AD68" s="269"/>
      <c r="AE68" s="269"/>
      <c r="AF68" s="269"/>
      <c r="AG68" s="270"/>
      <c r="AH68" s="268" t="s">
        <v>69</v>
      </c>
      <c r="AI68" s="269"/>
      <c r="AJ68" s="269"/>
      <c r="AK68" s="269"/>
      <c r="AL68" s="270"/>
      <c r="AM68" s="325"/>
      <c r="AN68" s="326"/>
      <c r="AO68" s="318" t="s">
        <v>69</v>
      </c>
      <c r="AP68" s="319"/>
      <c r="AQ68" s="319"/>
      <c r="AR68" s="319"/>
      <c r="AS68" s="320"/>
      <c r="AT68" s="268" t="s">
        <v>69</v>
      </c>
      <c r="AU68" s="269"/>
      <c r="AV68" s="269"/>
      <c r="AW68" s="269"/>
      <c r="AX68" s="270"/>
      <c r="AY68" s="268" t="s">
        <v>69</v>
      </c>
      <c r="AZ68" s="269"/>
      <c r="BA68" s="269"/>
      <c r="BB68" s="269"/>
      <c r="BC68" s="270"/>
      <c r="BD68" s="268" t="s">
        <v>69</v>
      </c>
      <c r="BE68" s="269"/>
      <c r="BF68" s="269"/>
      <c r="BG68" s="269"/>
      <c r="BH68" s="270"/>
      <c r="BI68" s="266"/>
      <c r="BJ68" s="267"/>
    </row>
    <row r="69" spans="1:62" ht="30" customHeight="1" x14ac:dyDescent="0.25">
      <c r="A69" s="1" t="s">
        <v>25</v>
      </c>
      <c r="B69" s="70" t="str">
        <f t="shared" ref="B69:B81" si="3">IF(A69=" "," ",IF(A69&gt;=200,A69-200,A69))</f>
        <v xml:space="preserve"> </v>
      </c>
      <c r="C69" s="250" t="str">
        <f>VLOOKUP(A69,Entries!A$2:F$400,5)</f>
        <v xml:space="preserve"> </v>
      </c>
      <c r="D69" s="251"/>
      <c r="E69" s="251"/>
      <c r="F69" s="251"/>
      <c r="G69" s="251"/>
      <c r="H69" s="251"/>
      <c r="I69" s="251"/>
      <c r="J69" s="251"/>
      <c r="K69" s="251"/>
      <c r="L69" s="252"/>
      <c r="M69" s="253" t="str">
        <f>VLOOKUP(A69,Entries!A$2:F$400,6)</f>
        <v/>
      </c>
      <c r="N69" s="254"/>
      <c r="O69" s="254"/>
      <c r="P69" s="254"/>
      <c r="Q69" s="254"/>
      <c r="R69" s="255"/>
      <c r="S69" s="290" t="s">
        <v>71</v>
      </c>
      <c r="T69" s="290"/>
      <c r="U69" s="290"/>
      <c r="V69" s="290"/>
      <c r="W69" s="292"/>
      <c r="X69" s="293" t="s">
        <v>71</v>
      </c>
      <c r="Y69" s="284"/>
      <c r="Z69" s="284"/>
      <c r="AA69" s="284"/>
      <c r="AB69" s="294"/>
      <c r="AC69" s="293" t="s">
        <v>71</v>
      </c>
      <c r="AD69" s="284"/>
      <c r="AE69" s="284"/>
      <c r="AF69" s="284"/>
      <c r="AG69" s="294"/>
      <c r="AH69" s="293" t="s">
        <v>71</v>
      </c>
      <c r="AI69" s="284"/>
      <c r="AJ69" s="284"/>
      <c r="AK69" s="284"/>
      <c r="AL69" s="294"/>
      <c r="AM69" s="295"/>
      <c r="AN69" s="292"/>
      <c r="AO69" s="293" t="s">
        <v>71</v>
      </c>
      <c r="AP69" s="284"/>
      <c r="AQ69" s="284"/>
      <c r="AR69" s="284"/>
      <c r="AS69" s="294"/>
      <c r="AT69" s="293" t="s">
        <v>71</v>
      </c>
      <c r="AU69" s="284"/>
      <c r="AV69" s="284"/>
      <c r="AW69" s="284"/>
      <c r="AX69" s="294"/>
      <c r="AY69" s="293" t="s">
        <v>71</v>
      </c>
      <c r="AZ69" s="284"/>
      <c r="BA69" s="284"/>
      <c r="BB69" s="284"/>
      <c r="BC69" s="294"/>
      <c r="BD69" s="293" t="s">
        <v>71</v>
      </c>
      <c r="BE69" s="284"/>
      <c r="BF69" s="284"/>
      <c r="BG69" s="284"/>
      <c r="BH69" s="294"/>
      <c r="BI69" s="327"/>
      <c r="BJ69" s="328"/>
    </row>
    <row r="70" spans="1:62" ht="30" customHeight="1" x14ac:dyDescent="0.25">
      <c r="A70" s="1" t="s">
        <v>25</v>
      </c>
      <c r="B70" s="70" t="str">
        <f t="shared" si="3"/>
        <v xml:space="preserve"> </v>
      </c>
      <c r="C70" s="256" t="str">
        <f>VLOOKUP(A70,Entries!A$2:F$400,5)</f>
        <v xml:space="preserve"> </v>
      </c>
      <c r="D70" s="257"/>
      <c r="E70" s="257"/>
      <c r="F70" s="257"/>
      <c r="G70" s="257"/>
      <c r="H70" s="257"/>
      <c r="I70" s="257"/>
      <c r="J70" s="257"/>
      <c r="K70" s="257"/>
      <c r="L70" s="258"/>
      <c r="M70" s="259" t="str">
        <f>VLOOKUP(A70,Entries!A$2:F$400,6)</f>
        <v/>
      </c>
      <c r="N70" s="260"/>
      <c r="O70" s="260"/>
      <c r="P70" s="260"/>
      <c r="Q70" s="260"/>
      <c r="R70" s="261"/>
      <c r="S70" s="293" t="s">
        <v>71</v>
      </c>
      <c r="T70" s="284"/>
      <c r="U70" s="284"/>
      <c r="V70" s="284"/>
      <c r="W70" s="294"/>
      <c r="X70" s="293" t="s">
        <v>71</v>
      </c>
      <c r="Y70" s="284"/>
      <c r="Z70" s="284"/>
      <c r="AA70" s="284"/>
      <c r="AB70" s="294"/>
      <c r="AC70" s="293" t="s">
        <v>71</v>
      </c>
      <c r="AD70" s="284"/>
      <c r="AE70" s="284"/>
      <c r="AF70" s="284"/>
      <c r="AG70" s="294"/>
      <c r="AH70" s="293" t="s">
        <v>71</v>
      </c>
      <c r="AI70" s="284"/>
      <c r="AJ70" s="284"/>
      <c r="AK70" s="284"/>
      <c r="AL70" s="294"/>
      <c r="AM70" s="293"/>
      <c r="AN70" s="294"/>
      <c r="AO70" s="293" t="s">
        <v>71</v>
      </c>
      <c r="AP70" s="284"/>
      <c r="AQ70" s="284"/>
      <c r="AR70" s="284"/>
      <c r="AS70" s="294"/>
      <c r="AT70" s="293" t="s">
        <v>71</v>
      </c>
      <c r="AU70" s="284"/>
      <c r="AV70" s="284"/>
      <c r="AW70" s="284"/>
      <c r="AX70" s="294"/>
      <c r="AY70" s="293" t="s">
        <v>71</v>
      </c>
      <c r="AZ70" s="284"/>
      <c r="BA70" s="284"/>
      <c r="BB70" s="284"/>
      <c r="BC70" s="294"/>
      <c r="BD70" s="293" t="s">
        <v>71</v>
      </c>
      <c r="BE70" s="284"/>
      <c r="BF70" s="284"/>
      <c r="BG70" s="284"/>
      <c r="BH70" s="294"/>
      <c r="BI70" s="329"/>
      <c r="BJ70" s="330"/>
    </row>
    <row r="71" spans="1:62" ht="30" customHeight="1" x14ac:dyDescent="0.25">
      <c r="A71" s="1" t="s">
        <v>25</v>
      </c>
      <c r="B71" s="70" t="str">
        <f t="shared" si="3"/>
        <v xml:space="preserve"> </v>
      </c>
      <c r="C71" s="256" t="str">
        <f>VLOOKUP(A71,Entries!A$2:F$400,5)</f>
        <v xml:space="preserve"> </v>
      </c>
      <c r="D71" s="257"/>
      <c r="E71" s="257"/>
      <c r="F71" s="257"/>
      <c r="G71" s="257"/>
      <c r="H71" s="257"/>
      <c r="I71" s="257"/>
      <c r="J71" s="257"/>
      <c r="K71" s="257"/>
      <c r="L71" s="258"/>
      <c r="M71" s="259" t="str">
        <f>VLOOKUP(A71,Entries!A$2:F$400,6)</f>
        <v/>
      </c>
      <c r="N71" s="260"/>
      <c r="O71" s="260"/>
      <c r="P71" s="260"/>
      <c r="Q71" s="260"/>
      <c r="R71" s="261"/>
      <c r="S71" s="293" t="s">
        <v>71</v>
      </c>
      <c r="T71" s="284"/>
      <c r="U71" s="284"/>
      <c r="V71" s="284"/>
      <c r="W71" s="294"/>
      <c r="X71" s="293" t="s">
        <v>71</v>
      </c>
      <c r="Y71" s="284"/>
      <c r="Z71" s="284"/>
      <c r="AA71" s="284"/>
      <c r="AB71" s="294"/>
      <c r="AC71" s="293" t="s">
        <v>71</v>
      </c>
      <c r="AD71" s="284"/>
      <c r="AE71" s="284"/>
      <c r="AF71" s="284"/>
      <c r="AG71" s="294"/>
      <c r="AH71" s="293" t="s">
        <v>71</v>
      </c>
      <c r="AI71" s="284"/>
      <c r="AJ71" s="284"/>
      <c r="AK71" s="284"/>
      <c r="AL71" s="294"/>
      <c r="AM71" s="293"/>
      <c r="AN71" s="294"/>
      <c r="AO71" s="293" t="s">
        <v>71</v>
      </c>
      <c r="AP71" s="284"/>
      <c r="AQ71" s="284"/>
      <c r="AR71" s="284"/>
      <c r="AS71" s="294"/>
      <c r="AT71" s="293" t="s">
        <v>71</v>
      </c>
      <c r="AU71" s="284"/>
      <c r="AV71" s="284"/>
      <c r="AW71" s="284"/>
      <c r="AX71" s="294"/>
      <c r="AY71" s="293" t="s">
        <v>71</v>
      </c>
      <c r="AZ71" s="284"/>
      <c r="BA71" s="284"/>
      <c r="BB71" s="284"/>
      <c r="BC71" s="294"/>
      <c r="BD71" s="293" t="s">
        <v>71</v>
      </c>
      <c r="BE71" s="284"/>
      <c r="BF71" s="284"/>
      <c r="BG71" s="284"/>
      <c r="BH71" s="294"/>
      <c r="BI71" s="329"/>
      <c r="BJ71" s="330"/>
    </row>
    <row r="72" spans="1:62" ht="30" customHeight="1" x14ac:dyDescent="0.25">
      <c r="A72" s="1" t="s">
        <v>25</v>
      </c>
      <c r="B72" s="70" t="str">
        <f t="shared" si="3"/>
        <v xml:space="preserve"> </v>
      </c>
      <c r="C72" s="256" t="str">
        <f>VLOOKUP(A72,Entries!A$2:F$400,5)</f>
        <v xml:space="preserve"> </v>
      </c>
      <c r="D72" s="257"/>
      <c r="E72" s="257"/>
      <c r="F72" s="257"/>
      <c r="G72" s="257"/>
      <c r="H72" s="257"/>
      <c r="I72" s="257"/>
      <c r="J72" s="257"/>
      <c r="K72" s="257"/>
      <c r="L72" s="258"/>
      <c r="M72" s="259" t="str">
        <f>VLOOKUP(A72,Entries!A$2:F$400,6)</f>
        <v/>
      </c>
      <c r="N72" s="260"/>
      <c r="O72" s="260"/>
      <c r="P72" s="260"/>
      <c r="Q72" s="260"/>
      <c r="R72" s="261"/>
      <c r="S72" s="293" t="s">
        <v>71</v>
      </c>
      <c r="T72" s="284"/>
      <c r="U72" s="284"/>
      <c r="V72" s="284"/>
      <c r="W72" s="294"/>
      <c r="X72" s="293" t="s">
        <v>71</v>
      </c>
      <c r="Y72" s="284"/>
      <c r="Z72" s="284"/>
      <c r="AA72" s="284"/>
      <c r="AB72" s="294"/>
      <c r="AC72" s="293" t="s">
        <v>71</v>
      </c>
      <c r="AD72" s="284"/>
      <c r="AE72" s="284"/>
      <c r="AF72" s="284"/>
      <c r="AG72" s="294"/>
      <c r="AH72" s="293" t="s">
        <v>71</v>
      </c>
      <c r="AI72" s="284"/>
      <c r="AJ72" s="284"/>
      <c r="AK72" s="284"/>
      <c r="AL72" s="294"/>
      <c r="AM72" s="293"/>
      <c r="AN72" s="294"/>
      <c r="AO72" s="293" t="s">
        <v>71</v>
      </c>
      <c r="AP72" s="284"/>
      <c r="AQ72" s="284"/>
      <c r="AR72" s="284"/>
      <c r="AS72" s="294"/>
      <c r="AT72" s="293" t="s">
        <v>71</v>
      </c>
      <c r="AU72" s="284"/>
      <c r="AV72" s="284"/>
      <c r="AW72" s="284"/>
      <c r="AX72" s="294"/>
      <c r="AY72" s="293" t="s">
        <v>71</v>
      </c>
      <c r="AZ72" s="284"/>
      <c r="BA72" s="284"/>
      <c r="BB72" s="284"/>
      <c r="BC72" s="294"/>
      <c r="BD72" s="293" t="s">
        <v>71</v>
      </c>
      <c r="BE72" s="284"/>
      <c r="BF72" s="284"/>
      <c r="BG72" s="284"/>
      <c r="BH72" s="294"/>
      <c r="BI72" s="329"/>
      <c r="BJ72" s="330"/>
    </row>
    <row r="73" spans="1:62" ht="30" customHeight="1" x14ac:dyDescent="0.25">
      <c r="A73" s="1" t="s">
        <v>25</v>
      </c>
      <c r="B73" s="70" t="str">
        <f t="shared" si="3"/>
        <v xml:space="preserve"> </v>
      </c>
      <c r="C73" s="256" t="str">
        <f>VLOOKUP(A73,Entries!A$2:F$400,5)</f>
        <v xml:space="preserve"> </v>
      </c>
      <c r="D73" s="257"/>
      <c r="E73" s="257"/>
      <c r="F73" s="257"/>
      <c r="G73" s="257"/>
      <c r="H73" s="257"/>
      <c r="I73" s="257"/>
      <c r="J73" s="257"/>
      <c r="K73" s="257"/>
      <c r="L73" s="258"/>
      <c r="M73" s="259" t="str">
        <f>VLOOKUP(A73,Entries!A$2:F$400,6)</f>
        <v/>
      </c>
      <c r="N73" s="260"/>
      <c r="O73" s="260"/>
      <c r="P73" s="260"/>
      <c r="Q73" s="260"/>
      <c r="R73" s="261"/>
      <c r="S73" s="293" t="s">
        <v>71</v>
      </c>
      <c r="T73" s="284"/>
      <c r="U73" s="284"/>
      <c r="V73" s="284"/>
      <c r="W73" s="294"/>
      <c r="X73" s="293" t="s">
        <v>71</v>
      </c>
      <c r="Y73" s="284"/>
      <c r="Z73" s="284"/>
      <c r="AA73" s="284"/>
      <c r="AB73" s="294"/>
      <c r="AC73" s="293" t="s">
        <v>71</v>
      </c>
      <c r="AD73" s="284"/>
      <c r="AE73" s="284"/>
      <c r="AF73" s="284"/>
      <c r="AG73" s="294"/>
      <c r="AH73" s="293" t="s">
        <v>71</v>
      </c>
      <c r="AI73" s="284"/>
      <c r="AJ73" s="284"/>
      <c r="AK73" s="284"/>
      <c r="AL73" s="294"/>
      <c r="AM73" s="293"/>
      <c r="AN73" s="294"/>
      <c r="AO73" s="293" t="s">
        <v>71</v>
      </c>
      <c r="AP73" s="284"/>
      <c r="AQ73" s="284"/>
      <c r="AR73" s="284"/>
      <c r="AS73" s="294"/>
      <c r="AT73" s="293" t="s">
        <v>71</v>
      </c>
      <c r="AU73" s="284"/>
      <c r="AV73" s="284"/>
      <c r="AW73" s="284"/>
      <c r="AX73" s="294"/>
      <c r="AY73" s="293" t="s">
        <v>71</v>
      </c>
      <c r="AZ73" s="284"/>
      <c r="BA73" s="284"/>
      <c r="BB73" s="284"/>
      <c r="BC73" s="294"/>
      <c r="BD73" s="293" t="s">
        <v>71</v>
      </c>
      <c r="BE73" s="284"/>
      <c r="BF73" s="284"/>
      <c r="BG73" s="284"/>
      <c r="BH73" s="294"/>
      <c r="BI73" s="329"/>
      <c r="BJ73" s="330"/>
    </row>
    <row r="74" spans="1:62" ht="30" customHeight="1" x14ac:dyDescent="0.25">
      <c r="A74" s="1" t="s">
        <v>25</v>
      </c>
      <c r="B74" s="70" t="str">
        <f t="shared" si="3"/>
        <v xml:space="preserve"> </v>
      </c>
      <c r="C74" s="256" t="str">
        <f>VLOOKUP(A74,Entries!A$2:F$400,5)</f>
        <v xml:space="preserve"> </v>
      </c>
      <c r="D74" s="257"/>
      <c r="E74" s="257"/>
      <c r="F74" s="257"/>
      <c r="G74" s="257"/>
      <c r="H74" s="257"/>
      <c r="I74" s="257"/>
      <c r="J74" s="257"/>
      <c r="K74" s="257"/>
      <c r="L74" s="258"/>
      <c r="M74" s="259" t="str">
        <f>VLOOKUP(A74,Entries!A$2:F$400,6)</f>
        <v/>
      </c>
      <c r="N74" s="260"/>
      <c r="O74" s="260"/>
      <c r="P74" s="260"/>
      <c r="Q74" s="260"/>
      <c r="R74" s="261"/>
      <c r="S74" s="293" t="s">
        <v>71</v>
      </c>
      <c r="T74" s="284"/>
      <c r="U74" s="284"/>
      <c r="V74" s="284"/>
      <c r="W74" s="294"/>
      <c r="X74" s="293" t="s">
        <v>71</v>
      </c>
      <c r="Y74" s="284"/>
      <c r="Z74" s="284"/>
      <c r="AA74" s="284"/>
      <c r="AB74" s="294"/>
      <c r="AC74" s="293" t="s">
        <v>71</v>
      </c>
      <c r="AD74" s="284"/>
      <c r="AE74" s="284"/>
      <c r="AF74" s="284"/>
      <c r="AG74" s="294"/>
      <c r="AH74" s="293" t="s">
        <v>71</v>
      </c>
      <c r="AI74" s="284"/>
      <c r="AJ74" s="284"/>
      <c r="AK74" s="284"/>
      <c r="AL74" s="294"/>
      <c r="AM74" s="293"/>
      <c r="AN74" s="294"/>
      <c r="AO74" s="293" t="s">
        <v>71</v>
      </c>
      <c r="AP74" s="284"/>
      <c r="AQ74" s="284"/>
      <c r="AR74" s="284"/>
      <c r="AS74" s="294"/>
      <c r="AT74" s="293" t="s">
        <v>71</v>
      </c>
      <c r="AU74" s="284"/>
      <c r="AV74" s="284"/>
      <c r="AW74" s="284"/>
      <c r="AX74" s="294"/>
      <c r="AY74" s="293" t="s">
        <v>71</v>
      </c>
      <c r="AZ74" s="284"/>
      <c r="BA74" s="284"/>
      <c r="BB74" s="284"/>
      <c r="BC74" s="294"/>
      <c r="BD74" s="293" t="s">
        <v>71</v>
      </c>
      <c r="BE74" s="284"/>
      <c r="BF74" s="284"/>
      <c r="BG74" s="284"/>
      <c r="BH74" s="294"/>
      <c r="BI74" s="329"/>
      <c r="BJ74" s="330"/>
    </row>
    <row r="75" spans="1:62" ht="30" customHeight="1" x14ac:dyDescent="0.25">
      <c r="A75" s="1" t="s">
        <v>25</v>
      </c>
      <c r="B75" s="70" t="str">
        <f t="shared" si="3"/>
        <v xml:space="preserve"> </v>
      </c>
      <c r="C75" s="256" t="str">
        <f>VLOOKUP(A75,Entries!A$2:F$400,5)</f>
        <v xml:space="preserve"> </v>
      </c>
      <c r="D75" s="257"/>
      <c r="E75" s="257"/>
      <c r="F75" s="257"/>
      <c r="G75" s="257"/>
      <c r="H75" s="257"/>
      <c r="I75" s="257"/>
      <c r="J75" s="257"/>
      <c r="K75" s="257"/>
      <c r="L75" s="258"/>
      <c r="M75" s="259" t="str">
        <f>VLOOKUP(A75,Entries!A$2:F$400,6)</f>
        <v/>
      </c>
      <c r="N75" s="260"/>
      <c r="O75" s="260"/>
      <c r="P75" s="260"/>
      <c r="Q75" s="260"/>
      <c r="R75" s="261"/>
      <c r="S75" s="293" t="s">
        <v>71</v>
      </c>
      <c r="T75" s="284"/>
      <c r="U75" s="284"/>
      <c r="V75" s="284"/>
      <c r="W75" s="294"/>
      <c r="X75" s="293" t="s">
        <v>71</v>
      </c>
      <c r="Y75" s="284"/>
      <c r="Z75" s="284"/>
      <c r="AA75" s="284"/>
      <c r="AB75" s="294"/>
      <c r="AC75" s="293" t="s">
        <v>71</v>
      </c>
      <c r="AD75" s="284"/>
      <c r="AE75" s="284"/>
      <c r="AF75" s="284"/>
      <c r="AG75" s="294"/>
      <c r="AH75" s="293" t="s">
        <v>71</v>
      </c>
      <c r="AI75" s="284"/>
      <c r="AJ75" s="284"/>
      <c r="AK75" s="284"/>
      <c r="AL75" s="294"/>
      <c r="AM75" s="293"/>
      <c r="AN75" s="294"/>
      <c r="AO75" s="293" t="s">
        <v>71</v>
      </c>
      <c r="AP75" s="284"/>
      <c r="AQ75" s="284"/>
      <c r="AR75" s="284"/>
      <c r="AS75" s="294"/>
      <c r="AT75" s="293" t="s">
        <v>71</v>
      </c>
      <c r="AU75" s="284"/>
      <c r="AV75" s="284"/>
      <c r="AW75" s="284"/>
      <c r="AX75" s="294"/>
      <c r="AY75" s="293" t="s">
        <v>71</v>
      </c>
      <c r="AZ75" s="284"/>
      <c r="BA75" s="284"/>
      <c r="BB75" s="284"/>
      <c r="BC75" s="294"/>
      <c r="BD75" s="293" t="s">
        <v>71</v>
      </c>
      <c r="BE75" s="284"/>
      <c r="BF75" s="284"/>
      <c r="BG75" s="284"/>
      <c r="BH75" s="294"/>
      <c r="BI75" s="329"/>
      <c r="BJ75" s="330"/>
    </row>
    <row r="76" spans="1:62" ht="30" customHeight="1" x14ac:dyDescent="0.25">
      <c r="A76" s="1" t="s">
        <v>25</v>
      </c>
      <c r="B76" s="70" t="str">
        <f t="shared" si="3"/>
        <v xml:space="preserve"> </v>
      </c>
      <c r="C76" s="256" t="str">
        <f>VLOOKUP(A76,Entries!A$2:F$400,5)</f>
        <v xml:space="preserve"> </v>
      </c>
      <c r="D76" s="257"/>
      <c r="E76" s="257"/>
      <c r="F76" s="257"/>
      <c r="G76" s="257"/>
      <c r="H76" s="257"/>
      <c r="I76" s="257"/>
      <c r="J76" s="257"/>
      <c r="K76" s="257"/>
      <c r="L76" s="258"/>
      <c r="M76" s="259" t="str">
        <f>VLOOKUP(A76,Entries!A$2:F$400,6)</f>
        <v/>
      </c>
      <c r="N76" s="260"/>
      <c r="O76" s="260"/>
      <c r="P76" s="260"/>
      <c r="Q76" s="260"/>
      <c r="R76" s="261"/>
      <c r="S76" s="293" t="s">
        <v>71</v>
      </c>
      <c r="T76" s="284"/>
      <c r="U76" s="284"/>
      <c r="V76" s="284"/>
      <c r="W76" s="294"/>
      <c r="X76" s="293" t="s">
        <v>71</v>
      </c>
      <c r="Y76" s="284"/>
      <c r="Z76" s="284"/>
      <c r="AA76" s="284"/>
      <c r="AB76" s="294"/>
      <c r="AC76" s="293" t="s">
        <v>71</v>
      </c>
      <c r="AD76" s="284"/>
      <c r="AE76" s="284"/>
      <c r="AF76" s="284"/>
      <c r="AG76" s="294"/>
      <c r="AH76" s="293" t="s">
        <v>71</v>
      </c>
      <c r="AI76" s="284"/>
      <c r="AJ76" s="284"/>
      <c r="AK76" s="284"/>
      <c r="AL76" s="294"/>
      <c r="AM76" s="293"/>
      <c r="AN76" s="294"/>
      <c r="AO76" s="293" t="s">
        <v>71</v>
      </c>
      <c r="AP76" s="284"/>
      <c r="AQ76" s="284"/>
      <c r="AR76" s="284"/>
      <c r="AS76" s="294"/>
      <c r="AT76" s="293" t="s">
        <v>71</v>
      </c>
      <c r="AU76" s="284"/>
      <c r="AV76" s="284"/>
      <c r="AW76" s="284"/>
      <c r="AX76" s="294"/>
      <c r="AY76" s="293" t="s">
        <v>71</v>
      </c>
      <c r="AZ76" s="284"/>
      <c r="BA76" s="284"/>
      <c r="BB76" s="284"/>
      <c r="BC76" s="294"/>
      <c r="BD76" s="293" t="s">
        <v>71</v>
      </c>
      <c r="BE76" s="284"/>
      <c r="BF76" s="284"/>
      <c r="BG76" s="284"/>
      <c r="BH76" s="294"/>
      <c r="BI76" s="329"/>
      <c r="BJ76" s="330"/>
    </row>
    <row r="77" spans="1:62" ht="30" customHeight="1" x14ac:dyDescent="0.25">
      <c r="A77" s="1" t="s">
        <v>25</v>
      </c>
      <c r="B77" s="70" t="str">
        <f t="shared" si="3"/>
        <v xml:space="preserve"> </v>
      </c>
      <c r="C77" s="256" t="str">
        <f>VLOOKUP(A77,Entries!A$2:F$400,5)</f>
        <v xml:space="preserve"> </v>
      </c>
      <c r="D77" s="257"/>
      <c r="E77" s="257"/>
      <c r="F77" s="257"/>
      <c r="G77" s="257"/>
      <c r="H77" s="257"/>
      <c r="I77" s="257"/>
      <c r="J77" s="257"/>
      <c r="K77" s="257"/>
      <c r="L77" s="258"/>
      <c r="M77" s="259" t="str">
        <f>VLOOKUP(A77,Entries!A$2:F$400,6)</f>
        <v/>
      </c>
      <c r="N77" s="260"/>
      <c r="O77" s="260"/>
      <c r="P77" s="260"/>
      <c r="Q77" s="260"/>
      <c r="R77" s="261"/>
      <c r="S77" s="293" t="s">
        <v>71</v>
      </c>
      <c r="T77" s="284"/>
      <c r="U77" s="284"/>
      <c r="V77" s="284"/>
      <c r="W77" s="294"/>
      <c r="X77" s="293" t="s">
        <v>71</v>
      </c>
      <c r="Y77" s="284"/>
      <c r="Z77" s="284"/>
      <c r="AA77" s="284"/>
      <c r="AB77" s="294"/>
      <c r="AC77" s="293" t="s">
        <v>71</v>
      </c>
      <c r="AD77" s="284"/>
      <c r="AE77" s="284"/>
      <c r="AF77" s="284"/>
      <c r="AG77" s="294"/>
      <c r="AH77" s="293" t="s">
        <v>71</v>
      </c>
      <c r="AI77" s="284"/>
      <c r="AJ77" s="284"/>
      <c r="AK77" s="284"/>
      <c r="AL77" s="294"/>
      <c r="AM77" s="293"/>
      <c r="AN77" s="294"/>
      <c r="AO77" s="293" t="s">
        <v>71</v>
      </c>
      <c r="AP77" s="284"/>
      <c r="AQ77" s="284"/>
      <c r="AR77" s="284"/>
      <c r="AS77" s="294"/>
      <c r="AT77" s="293" t="s">
        <v>71</v>
      </c>
      <c r="AU77" s="284"/>
      <c r="AV77" s="284"/>
      <c r="AW77" s="284"/>
      <c r="AX77" s="294"/>
      <c r="AY77" s="293" t="s">
        <v>71</v>
      </c>
      <c r="AZ77" s="284"/>
      <c r="BA77" s="284"/>
      <c r="BB77" s="284"/>
      <c r="BC77" s="294"/>
      <c r="BD77" s="293" t="s">
        <v>71</v>
      </c>
      <c r="BE77" s="284"/>
      <c r="BF77" s="284"/>
      <c r="BG77" s="284"/>
      <c r="BH77" s="294"/>
      <c r="BI77" s="329"/>
      <c r="BJ77" s="330"/>
    </row>
    <row r="78" spans="1:62" ht="30" customHeight="1" x14ac:dyDescent="0.25">
      <c r="A78" s="1" t="s">
        <v>25</v>
      </c>
      <c r="B78" s="70" t="str">
        <f t="shared" si="3"/>
        <v xml:space="preserve"> </v>
      </c>
      <c r="C78" s="256" t="str">
        <f>VLOOKUP(A78,Entries!A$2:F$400,5)</f>
        <v xml:space="preserve"> </v>
      </c>
      <c r="D78" s="257"/>
      <c r="E78" s="257"/>
      <c r="F78" s="257"/>
      <c r="G78" s="257"/>
      <c r="H78" s="257"/>
      <c r="I78" s="257"/>
      <c r="J78" s="257"/>
      <c r="K78" s="257"/>
      <c r="L78" s="258"/>
      <c r="M78" s="259" t="str">
        <f>VLOOKUP(A78,Entries!A$2:F$400,6)</f>
        <v/>
      </c>
      <c r="N78" s="260"/>
      <c r="O78" s="260"/>
      <c r="P78" s="260"/>
      <c r="Q78" s="260"/>
      <c r="R78" s="261"/>
      <c r="S78" s="293" t="s">
        <v>71</v>
      </c>
      <c r="T78" s="284"/>
      <c r="U78" s="284"/>
      <c r="V78" s="284"/>
      <c r="W78" s="294"/>
      <c r="X78" s="293" t="s">
        <v>71</v>
      </c>
      <c r="Y78" s="284"/>
      <c r="Z78" s="284"/>
      <c r="AA78" s="284"/>
      <c r="AB78" s="294"/>
      <c r="AC78" s="293" t="s">
        <v>71</v>
      </c>
      <c r="AD78" s="284"/>
      <c r="AE78" s="284"/>
      <c r="AF78" s="284"/>
      <c r="AG78" s="294"/>
      <c r="AH78" s="293" t="s">
        <v>71</v>
      </c>
      <c r="AI78" s="284"/>
      <c r="AJ78" s="284"/>
      <c r="AK78" s="284"/>
      <c r="AL78" s="294"/>
      <c r="AM78" s="293"/>
      <c r="AN78" s="294"/>
      <c r="AO78" s="293" t="s">
        <v>71</v>
      </c>
      <c r="AP78" s="284"/>
      <c r="AQ78" s="284"/>
      <c r="AR78" s="284"/>
      <c r="AS78" s="294"/>
      <c r="AT78" s="293" t="s">
        <v>71</v>
      </c>
      <c r="AU78" s="284"/>
      <c r="AV78" s="284"/>
      <c r="AW78" s="284"/>
      <c r="AX78" s="294"/>
      <c r="AY78" s="293" t="s">
        <v>71</v>
      </c>
      <c r="AZ78" s="284"/>
      <c r="BA78" s="284"/>
      <c r="BB78" s="284"/>
      <c r="BC78" s="294"/>
      <c r="BD78" s="293" t="s">
        <v>71</v>
      </c>
      <c r="BE78" s="284"/>
      <c r="BF78" s="284"/>
      <c r="BG78" s="284"/>
      <c r="BH78" s="294"/>
      <c r="BI78" s="329"/>
      <c r="BJ78" s="330"/>
    </row>
    <row r="79" spans="1:62" ht="30" customHeight="1" x14ac:dyDescent="0.25">
      <c r="A79" s="1" t="s">
        <v>25</v>
      </c>
      <c r="B79" s="70" t="str">
        <f t="shared" si="3"/>
        <v xml:space="preserve"> </v>
      </c>
      <c r="C79" s="256" t="str">
        <f>VLOOKUP(A79,Entries!A$2:F$400,5)</f>
        <v xml:space="preserve"> </v>
      </c>
      <c r="D79" s="257"/>
      <c r="E79" s="257"/>
      <c r="F79" s="257"/>
      <c r="G79" s="257"/>
      <c r="H79" s="257"/>
      <c r="I79" s="257"/>
      <c r="J79" s="257"/>
      <c r="K79" s="257"/>
      <c r="L79" s="258"/>
      <c r="M79" s="259" t="str">
        <f>VLOOKUP(A79,Entries!A$2:F$400,6)</f>
        <v/>
      </c>
      <c r="N79" s="260"/>
      <c r="O79" s="260"/>
      <c r="P79" s="260"/>
      <c r="Q79" s="260"/>
      <c r="R79" s="261"/>
      <c r="S79" s="293" t="s">
        <v>71</v>
      </c>
      <c r="T79" s="284"/>
      <c r="U79" s="284"/>
      <c r="V79" s="284"/>
      <c r="W79" s="294"/>
      <c r="X79" s="293" t="s">
        <v>71</v>
      </c>
      <c r="Y79" s="284"/>
      <c r="Z79" s="284"/>
      <c r="AA79" s="284"/>
      <c r="AB79" s="294"/>
      <c r="AC79" s="293" t="s">
        <v>71</v>
      </c>
      <c r="AD79" s="284"/>
      <c r="AE79" s="284"/>
      <c r="AF79" s="284"/>
      <c r="AG79" s="294"/>
      <c r="AH79" s="293" t="s">
        <v>71</v>
      </c>
      <c r="AI79" s="284"/>
      <c r="AJ79" s="284"/>
      <c r="AK79" s="284"/>
      <c r="AL79" s="294"/>
      <c r="AM79" s="293"/>
      <c r="AN79" s="294"/>
      <c r="AO79" s="293" t="s">
        <v>71</v>
      </c>
      <c r="AP79" s="284"/>
      <c r="AQ79" s="284"/>
      <c r="AR79" s="284"/>
      <c r="AS79" s="294"/>
      <c r="AT79" s="293" t="s">
        <v>71</v>
      </c>
      <c r="AU79" s="284"/>
      <c r="AV79" s="284"/>
      <c r="AW79" s="284"/>
      <c r="AX79" s="294"/>
      <c r="AY79" s="293" t="s">
        <v>71</v>
      </c>
      <c r="AZ79" s="284"/>
      <c r="BA79" s="284"/>
      <c r="BB79" s="284"/>
      <c r="BC79" s="294"/>
      <c r="BD79" s="293" t="s">
        <v>71</v>
      </c>
      <c r="BE79" s="284"/>
      <c r="BF79" s="284"/>
      <c r="BG79" s="284"/>
      <c r="BH79" s="294"/>
      <c r="BI79" s="329"/>
      <c r="BJ79" s="330"/>
    </row>
    <row r="80" spans="1:62" ht="30" customHeight="1" x14ac:dyDescent="0.25">
      <c r="A80" s="1" t="s">
        <v>25</v>
      </c>
      <c r="B80" s="70" t="str">
        <f t="shared" si="3"/>
        <v xml:space="preserve"> </v>
      </c>
      <c r="C80" s="256" t="str">
        <f>VLOOKUP(A80,Entries!A$2:F$400,5)</f>
        <v xml:space="preserve"> </v>
      </c>
      <c r="D80" s="257"/>
      <c r="E80" s="257"/>
      <c r="F80" s="257"/>
      <c r="G80" s="257"/>
      <c r="H80" s="257"/>
      <c r="I80" s="257"/>
      <c r="J80" s="257"/>
      <c r="K80" s="257"/>
      <c r="L80" s="258"/>
      <c r="M80" s="259" t="str">
        <f>VLOOKUP(A80,Entries!A$2:F$400,6)</f>
        <v/>
      </c>
      <c r="N80" s="260"/>
      <c r="O80" s="260"/>
      <c r="P80" s="260"/>
      <c r="Q80" s="260"/>
      <c r="R80" s="261"/>
      <c r="S80" s="293" t="s">
        <v>71</v>
      </c>
      <c r="T80" s="284"/>
      <c r="U80" s="284"/>
      <c r="V80" s="284"/>
      <c r="W80" s="294"/>
      <c r="X80" s="293" t="s">
        <v>71</v>
      </c>
      <c r="Y80" s="284"/>
      <c r="Z80" s="284"/>
      <c r="AA80" s="284"/>
      <c r="AB80" s="294"/>
      <c r="AC80" s="293" t="s">
        <v>71</v>
      </c>
      <c r="AD80" s="284"/>
      <c r="AE80" s="284"/>
      <c r="AF80" s="284"/>
      <c r="AG80" s="294"/>
      <c r="AH80" s="293" t="s">
        <v>71</v>
      </c>
      <c r="AI80" s="284"/>
      <c r="AJ80" s="284"/>
      <c r="AK80" s="284"/>
      <c r="AL80" s="294"/>
      <c r="AM80" s="293"/>
      <c r="AN80" s="294"/>
      <c r="AO80" s="293" t="s">
        <v>71</v>
      </c>
      <c r="AP80" s="284"/>
      <c r="AQ80" s="284"/>
      <c r="AR80" s="284"/>
      <c r="AS80" s="294"/>
      <c r="AT80" s="293" t="s">
        <v>71</v>
      </c>
      <c r="AU80" s="284"/>
      <c r="AV80" s="284"/>
      <c r="AW80" s="284"/>
      <c r="AX80" s="294"/>
      <c r="AY80" s="293" t="s">
        <v>71</v>
      </c>
      <c r="AZ80" s="284"/>
      <c r="BA80" s="284"/>
      <c r="BB80" s="284"/>
      <c r="BC80" s="294"/>
      <c r="BD80" s="293" t="s">
        <v>71</v>
      </c>
      <c r="BE80" s="284"/>
      <c r="BF80" s="284"/>
      <c r="BG80" s="284"/>
      <c r="BH80" s="294"/>
      <c r="BI80" s="329"/>
      <c r="BJ80" s="330"/>
    </row>
    <row r="81" spans="1:62" ht="30" customHeight="1" x14ac:dyDescent="0.25">
      <c r="A81" s="1" t="s">
        <v>25</v>
      </c>
      <c r="B81" s="70" t="str">
        <f t="shared" si="3"/>
        <v xml:space="preserve"> </v>
      </c>
      <c r="C81" s="256" t="str">
        <f>VLOOKUP(A81,Entries!A$2:F$400,5)</f>
        <v xml:space="preserve"> </v>
      </c>
      <c r="D81" s="257"/>
      <c r="E81" s="257"/>
      <c r="F81" s="257"/>
      <c r="G81" s="257"/>
      <c r="H81" s="257"/>
      <c r="I81" s="257"/>
      <c r="J81" s="257"/>
      <c r="K81" s="257"/>
      <c r="L81" s="258"/>
      <c r="M81" s="259" t="str">
        <f>VLOOKUP(A81,Entries!A$2:F$400,6)</f>
        <v/>
      </c>
      <c r="N81" s="260"/>
      <c r="O81" s="260"/>
      <c r="P81" s="260"/>
      <c r="Q81" s="260"/>
      <c r="R81" s="261"/>
      <c r="S81" s="293" t="s">
        <v>71</v>
      </c>
      <c r="T81" s="284"/>
      <c r="U81" s="284"/>
      <c r="V81" s="284"/>
      <c r="W81" s="294"/>
      <c r="X81" s="293" t="s">
        <v>71</v>
      </c>
      <c r="Y81" s="284"/>
      <c r="Z81" s="284"/>
      <c r="AA81" s="284"/>
      <c r="AB81" s="294"/>
      <c r="AC81" s="293" t="s">
        <v>71</v>
      </c>
      <c r="AD81" s="284"/>
      <c r="AE81" s="284"/>
      <c r="AF81" s="284"/>
      <c r="AG81" s="294"/>
      <c r="AH81" s="293" t="s">
        <v>71</v>
      </c>
      <c r="AI81" s="284"/>
      <c r="AJ81" s="284"/>
      <c r="AK81" s="284"/>
      <c r="AL81" s="294"/>
      <c r="AM81" s="293"/>
      <c r="AN81" s="294"/>
      <c r="AO81" s="293" t="s">
        <v>71</v>
      </c>
      <c r="AP81" s="284"/>
      <c r="AQ81" s="284"/>
      <c r="AR81" s="284"/>
      <c r="AS81" s="294"/>
      <c r="AT81" s="293" t="s">
        <v>71</v>
      </c>
      <c r="AU81" s="284"/>
      <c r="AV81" s="284"/>
      <c r="AW81" s="284"/>
      <c r="AX81" s="294"/>
      <c r="AY81" s="293" t="s">
        <v>71</v>
      </c>
      <c r="AZ81" s="284"/>
      <c r="BA81" s="284"/>
      <c r="BB81" s="284"/>
      <c r="BC81" s="294"/>
      <c r="BD81" s="293" t="s">
        <v>71</v>
      </c>
      <c r="BE81" s="284"/>
      <c r="BF81" s="284"/>
      <c r="BG81" s="284"/>
      <c r="BH81" s="294"/>
      <c r="BI81" s="329"/>
      <c r="BJ81" s="330"/>
    </row>
    <row r="82" spans="1:62" ht="30" customHeight="1" x14ac:dyDescent="0.25">
      <c r="A82" s="1" t="s">
        <v>25</v>
      </c>
      <c r="B82" s="70" t="str">
        <f t="shared" ref="B82:B90" si="4">IF(A82=" "," ",IF(A82&gt;=200,A82-200,A82))</f>
        <v xml:space="preserve"> </v>
      </c>
      <c r="C82" s="256" t="str">
        <f>VLOOKUP(A82,Entries!A$2:F$400,5)</f>
        <v xml:space="preserve"> </v>
      </c>
      <c r="D82" s="257"/>
      <c r="E82" s="257"/>
      <c r="F82" s="257"/>
      <c r="G82" s="257"/>
      <c r="H82" s="257"/>
      <c r="I82" s="257"/>
      <c r="J82" s="257"/>
      <c r="K82" s="257"/>
      <c r="L82" s="258"/>
      <c r="M82" s="259" t="str">
        <f>VLOOKUP(A82,Entries!A$2:F$400,6)</f>
        <v/>
      </c>
      <c r="N82" s="260"/>
      <c r="O82" s="260"/>
      <c r="P82" s="260"/>
      <c r="Q82" s="260"/>
      <c r="R82" s="261"/>
      <c r="S82" s="293" t="s">
        <v>71</v>
      </c>
      <c r="T82" s="284"/>
      <c r="U82" s="284"/>
      <c r="V82" s="284"/>
      <c r="W82" s="294"/>
      <c r="X82" s="293" t="s">
        <v>71</v>
      </c>
      <c r="Y82" s="284"/>
      <c r="Z82" s="284"/>
      <c r="AA82" s="284"/>
      <c r="AB82" s="294"/>
      <c r="AC82" s="293" t="s">
        <v>71</v>
      </c>
      <c r="AD82" s="284"/>
      <c r="AE82" s="284"/>
      <c r="AF82" s="284"/>
      <c r="AG82" s="294"/>
      <c r="AH82" s="293" t="s">
        <v>71</v>
      </c>
      <c r="AI82" s="284"/>
      <c r="AJ82" s="284"/>
      <c r="AK82" s="284"/>
      <c r="AL82" s="294"/>
      <c r="AM82" s="293"/>
      <c r="AN82" s="294"/>
      <c r="AO82" s="293" t="s">
        <v>71</v>
      </c>
      <c r="AP82" s="284"/>
      <c r="AQ82" s="284"/>
      <c r="AR82" s="284"/>
      <c r="AS82" s="294"/>
      <c r="AT82" s="293" t="s">
        <v>71</v>
      </c>
      <c r="AU82" s="284"/>
      <c r="AV82" s="284"/>
      <c r="AW82" s="284"/>
      <c r="AX82" s="294"/>
      <c r="AY82" s="293" t="s">
        <v>71</v>
      </c>
      <c r="AZ82" s="284"/>
      <c r="BA82" s="284"/>
      <c r="BB82" s="284"/>
      <c r="BC82" s="294"/>
      <c r="BD82" s="293" t="s">
        <v>71</v>
      </c>
      <c r="BE82" s="284"/>
      <c r="BF82" s="284"/>
      <c r="BG82" s="284"/>
      <c r="BH82" s="294"/>
      <c r="BI82" s="329"/>
      <c r="BJ82" s="330"/>
    </row>
    <row r="83" spans="1:62" ht="30" customHeight="1" x14ac:dyDescent="0.25">
      <c r="A83" s="1" t="s">
        <v>25</v>
      </c>
      <c r="B83" s="70" t="str">
        <f t="shared" si="4"/>
        <v xml:space="preserve"> </v>
      </c>
      <c r="C83" s="256" t="str">
        <f>VLOOKUP(A83,Entries!A$2:F$400,5)</f>
        <v xml:space="preserve"> </v>
      </c>
      <c r="D83" s="257"/>
      <c r="E83" s="257"/>
      <c r="F83" s="257"/>
      <c r="G83" s="257"/>
      <c r="H83" s="257"/>
      <c r="I83" s="257"/>
      <c r="J83" s="257"/>
      <c r="K83" s="257"/>
      <c r="L83" s="258"/>
      <c r="M83" s="259" t="str">
        <f>VLOOKUP(A83,Entries!A$2:F$400,6)</f>
        <v/>
      </c>
      <c r="N83" s="260"/>
      <c r="O83" s="260"/>
      <c r="P83" s="260"/>
      <c r="Q83" s="260"/>
      <c r="R83" s="261"/>
      <c r="S83" s="293" t="s">
        <v>71</v>
      </c>
      <c r="T83" s="284"/>
      <c r="U83" s="284"/>
      <c r="V83" s="284"/>
      <c r="W83" s="294"/>
      <c r="X83" s="293" t="s">
        <v>71</v>
      </c>
      <c r="Y83" s="284"/>
      <c r="Z83" s="284"/>
      <c r="AA83" s="284"/>
      <c r="AB83" s="294"/>
      <c r="AC83" s="293" t="s">
        <v>71</v>
      </c>
      <c r="AD83" s="284"/>
      <c r="AE83" s="284"/>
      <c r="AF83" s="284"/>
      <c r="AG83" s="294"/>
      <c r="AH83" s="293" t="s">
        <v>71</v>
      </c>
      <c r="AI83" s="284"/>
      <c r="AJ83" s="284"/>
      <c r="AK83" s="284"/>
      <c r="AL83" s="294"/>
      <c r="AM83" s="293"/>
      <c r="AN83" s="294"/>
      <c r="AO83" s="293" t="s">
        <v>71</v>
      </c>
      <c r="AP83" s="284"/>
      <c r="AQ83" s="284"/>
      <c r="AR83" s="284"/>
      <c r="AS83" s="294"/>
      <c r="AT83" s="293" t="s">
        <v>71</v>
      </c>
      <c r="AU83" s="284"/>
      <c r="AV83" s="284"/>
      <c r="AW83" s="284"/>
      <c r="AX83" s="294"/>
      <c r="AY83" s="293" t="s">
        <v>71</v>
      </c>
      <c r="AZ83" s="284"/>
      <c r="BA83" s="284"/>
      <c r="BB83" s="284"/>
      <c r="BC83" s="294"/>
      <c r="BD83" s="293" t="s">
        <v>71</v>
      </c>
      <c r="BE83" s="284"/>
      <c r="BF83" s="284"/>
      <c r="BG83" s="284"/>
      <c r="BH83" s="294"/>
      <c r="BI83" s="329"/>
      <c r="BJ83" s="330"/>
    </row>
    <row r="84" spans="1:62" ht="30" customHeight="1" x14ac:dyDescent="0.25">
      <c r="A84" s="1" t="s">
        <v>25</v>
      </c>
      <c r="B84" s="70" t="str">
        <f t="shared" si="4"/>
        <v xml:space="preserve"> </v>
      </c>
      <c r="C84" s="256" t="str">
        <f>VLOOKUP(A84,Entries!A$2:F$400,5)</f>
        <v xml:space="preserve"> </v>
      </c>
      <c r="D84" s="257"/>
      <c r="E84" s="257"/>
      <c r="F84" s="257"/>
      <c r="G84" s="257"/>
      <c r="H84" s="257"/>
      <c r="I84" s="257"/>
      <c r="J84" s="257"/>
      <c r="K84" s="257"/>
      <c r="L84" s="258"/>
      <c r="M84" s="259" t="str">
        <f>VLOOKUP(A84,Entries!A$2:F$400,6)</f>
        <v/>
      </c>
      <c r="N84" s="260"/>
      <c r="O84" s="260"/>
      <c r="P84" s="260"/>
      <c r="Q84" s="260"/>
      <c r="R84" s="261"/>
      <c r="S84" s="293" t="s">
        <v>71</v>
      </c>
      <c r="T84" s="284"/>
      <c r="U84" s="284"/>
      <c r="V84" s="284"/>
      <c r="W84" s="294"/>
      <c r="X84" s="293" t="s">
        <v>71</v>
      </c>
      <c r="Y84" s="284"/>
      <c r="Z84" s="284"/>
      <c r="AA84" s="284"/>
      <c r="AB84" s="294"/>
      <c r="AC84" s="293" t="s">
        <v>71</v>
      </c>
      <c r="AD84" s="284"/>
      <c r="AE84" s="284"/>
      <c r="AF84" s="284"/>
      <c r="AG84" s="294"/>
      <c r="AH84" s="293" t="s">
        <v>71</v>
      </c>
      <c r="AI84" s="284"/>
      <c r="AJ84" s="284"/>
      <c r="AK84" s="284"/>
      <c r="AL84" s="294"/>
      <c r="AM84" s="293"/>
      <c r="AN84" s="294"/>
      <c r="AO84" s="293" t="s">
        <v>71</v>
      </c>
      <c r="AP84" s="284"/>
      <c r="AQ84" s="284"/>
      <c r="AR84" s="284"/>
      <c r="AS84" s="294"/>
      <c r="AT84" s="293" t="s">
        <v>71</v>
      </c>
      <c r="AU84" s="284"/>
      <c r="AV84" s="284"/>
      <c r="AW84" s="284"/>
      <c r="AX84" s="294"/>
      <c r="AY84" s="293" t="s">
        <v>71</v>
      </c>
      <c r="AZ84" s="284"/>
      <c r="BA84" s="284"/>
      <c r="BB84" s="284"/>
      <c r="BC84" s="294"/>
      <c r="BD84" s="293" t="s">
        <v>71</v>
      </c>
      <c r="BE84" s="284"/>
      <c r="BF84" s="284"/>
      <c r="BG84" s="284"/>
      <c r="BH84" s="294"/>
      <c r="BI84" s="329"/>
      <c r="BJ84" s="330"/>
    </row>
    <row r="85" spans="1:62" ht="30" customHeight="1" x14ac:dyDescent="0.25">
      <c r="A85" s="1" t="s">
        <v>25</v>
      </c>
      <c r="B85" s="70" t="str">
        <f t="shared" si="4"/>
        <v xml:space="preserve"> </v>
      </c>
      <c r="C85" s="256" t="str">
        <f>VLOOKUP(A85,Entries!A$2:F$400,5)</f>
        <v xml:space="preserve"> </v>
      </c>
      <c r="D85" s="257"/>
      <c r="E85" s="257"/>
      <c r="F85" s="257"/>
      <c r="G85" s="257"/>
      <c r="H85" s="257"/>
      <c r="I85" s="257"/>
      <c r="J85" s="257"/>
      <c r="K85" s="257"/>
      <c r="L85" s="258"/>
      <c r="M85" s="259" t="str">
        <f>VLOOKUP(A85,Entries!A$2:F$400,6)</f>
        <v/>
      </c>
      <c r="N85" s="260"/>
      <c r="O85" s="260"/>
      <c r="P85" s="260"/>
      <c r="Q85" s="260"/>
      <c r="R85" s="261"/>
      <c r="S85" s="293" t="s">
        <v>71</v>
      </c>
      <c r="T85" s="284"/>
      <c r="U85" s="284"/>
      <c r="V85" s="284"/>
      <c r="W85" s="294"/>
      <c r="X85" s="293" t="s">
        <v>71</v>
      </c>
      <c r="Y85" s="284"/>
      <c r="Z85" s="284"/>
      <c r="AA85" s="284"/>
      <c r="AB85" s="294"/>
      <c r="AC85" s="293" t="s">
        <v>71</v>
      </c>
      <c r="AD85" s="284"/>
      <c r="AE85" s="284"/>
      <c r="AF85" s="284"/>
      <c r="AG85" s="294"/>
      <c r="AH85" s="293" t="s">
        <v>71</v>
      </c>
      <c r="AI85" s="284"/>
      <c r="AJ85" s="284"/>
      <c r="AK85" s="284"/>
      <c r="AL85" s="294"/>
      <c r="AM85" s="293"/>
      <c r="AN85" s="294"/>
      <c r="AO85" s="293" t="s">
        <v>71</v>
      </c>
      <c r="AP85" s="284"/>
      <c r="AQ85" s="284"/>
      <c r="AR85" s="284"/>
      <c r="AS85" s="294"/>
      <c r="AT85" s="293" t="s">
        <v>71</v>
      </c>
      <c r="AU85" s="284"/>
      <c r="AV85" s="284"/>
      <c r="AW85" s="284"/>
      <c r="AX85" s="294"/>
      <c r="AY85" s="293" t="s">
        <v>71</v>
      </c>
      <c r="AZ85" s="284"/>
      <c r="BA85" s="284"/>
      <c r="BB85" s="284"/>
      <c r="BC85" s="294"/>
      <c r="BD85" s="293" t="s">
        <v>71</v>
      </c>
      <c r="BE85" s="284"/>
      <c r="BF85" s="284"/>
      <c r="BG85" s="284"/>
      <c r="BH85" s="294"/>
      <c r="BI85" s="329"/>
      <c r="BJ85" s="330"/>
    </row>
    <row r="86" spans="1:62" ht="30" customHeight="1" x14ac:dyDescent="0.25">
      <c r="A86" s="1" t="s">
        <v>25</v>
      </c>
      <c r="B86" s="70" t="str">
        <f t="shared" si="4"/>
        <v xml:space="preserve"> </v>
      </c>
      <c r="C86" s="256" t="str">
        <f>VLOOKUP(A86,Entries!A$2:F$400,5)</f>
        <v xml:space="preserve"> </v>
      </c>
      <c r="D86" s="257"/>
      <c r="E86" s="257"/>
      <c r="F86" s="257"/>
      <c r="G86" s="257"/>
      <c r="H86" s="257"/>
      <c r="I86" s="257"/>
      <c r="J86" s="257"/>
      <c r="K86" s="257"/>
      <c r="L86" s="258"/>
      <c r="M86" s="259" t="str">
        <f>VLOOKUP(A86,Entries!A$2:F$400,6)</f>
        <v/>
      </c>
      <c r="N86" s="260"/>
      <c r="O86" s="260"/>
      <c r="P86" s="260"/>
      <c r="Q86" s="260"/>
      <c r="R86" s="261"/>
      <c r="S86" s="293" t="s">
        <v>71</v>
      </c>
      <c r="T86" s="284"/>
      <c r="U86" s="284"/>
      <c r="V86" s="284"/>
      <c r="W86" s="294"/>
      <c r="X86" s="293" t="s">
        <v>71</v>
      </c>
      <c r="Y86" s="284"/>
      <c r="Z86" s="284"/>
      <c r="AA86" s="284"/>
      <c r="AB86" s="294"/>
      <c r="AC86" s="293" t="s">
        <v>71</v>
      </c>
      <c r="AD86" s="284"/>
      <c r="AE86" s="284"/>
      <c r="AF86" s="284"/>
      <c r="AG86" s="294"/>
      <c r="AH86" s="293" t="s">
        <v>71</v>
      </c>
      <c r="AI86" s="284"/>
      <c r="AJ86" s="284"/>
      <c r="AK86" s="284"/>
      <c r="AL86" s="294"/>
      <c r="AM86" s="293"/>
      <c r="AN86" s="294"/>
      <c r="AO86" s="293" t="s">
        <v>71</v>
      </c>
      <c r="AP86" s="284"/>
      <c r="AQ86" s="284"/>
      <c r="AR86" s="284"/>
      <c r="AS86" s="294"/>
      <c r="AT86" s="293" t="s">
        <v>71</v>
      </c>
      <c r="AU86" s="284"/>
      <c r="AV86" s="284"/>
      <c r="AW86" s="284"/>
      <c r="AX86" s="294"/>
      <c r="AY86" s="293" t="s">
        <v>71</v>
      </c>
      <c r="AZ86" s="284"/>
      <c r="BA86" s="284"/>
      <c r="BB86" s="284"/>
      <c r="BC86" s="294"/>
      <c r="BD86" s="293" t="s">
        <v>71</v>
      </c>
      <c r="BE86" s="284"/>
      <c r="BF86" s="284"/>
      <c r="BG86" s="284"/>
      <c r="BH86" s="294"/>
      <c r="BI86" s="329"/>
      <c r="BJ86" s="330"/>
    </row>
    <row r="87" spans="1:62" ht="30" customHeight="1" x14ac:dyDescent="0.25">
      <c r="A87" s="1" t="s">
        <v>25</v>
      </c>
      <c r="B87" s="70" t="str">
        <f t="shared" si="4"/>
        <v xml:space="preserve"> </v>
      </c>
      <c r="C87" s="256" t="str">
        <f>VLOOKUP(A87,Entries!A$2:F$400,5)</f>
        <v xml:space="preserve"> </v>
      </c>
      <c r="D87" s="257"/>
      <c r="E87" s="257"/>
      <c r="F87" s="257"/>
      <c r="G87" s="257"/>
      <c r="H87" s="257"/>
      <c r="I87" s="257"/>
      <c r="J87" s="257"/>
      <c r="K87" s="257"/>
      <c r="L87" s="258"/>
      <c r="M87" s="259" t="str">
        <f>VLOOKUP(A87,Entries!A$2:F$400,6)</f>
        <v/>
      </c>
      <c r="N87" s="260"/>
      <c r="O87" s="260"/>
      <c r="P87" s="260"/>
      <c r="Q87" s="260"/>
      <c r="R87" s="261"/>
      <c r="S87" s="293" t="s">
        <v>71</v>
      </c>
      <c r="T87" s="284"/>
      <c r="U87" s="284"/>
      <c r="V87" s="284"/>
      <c r="W87" s="294"/>
      <c r="X87" s="293" t="s">
        <v>71</v>
      </c>
      <c r="Y87" s="284"/>
      <c r="Z87" s="284"/>
      <c r="AA87" s="284"/>
      <c r="AB87" s="294"/>
      <c r="AC87" s="293" t="s">
        <v>71</v>
      </c>
      <c r="AD87" s="284"/>
      <c r="AE87" s="284"/>
      <c r="AF87" s="284"/>
      <c r="AG87" s="294"/>
      <c r="AH87" s="293" t="s">
        <v>71</v>
      </c>
      <c r="AI87" s="284"/>
      <c r="AJ87" s="284"/>
      <c r="AK87" s="284"/>
      <c r="AL87" s="294"/>
      <c r="AM87" s="293"/>
      <c r="AN87" s="294"/>
      <c r="AO87" s="293" t="s">
        <v>71</v>
      </c>
      <c r="AP87" s="284"/>
      <c r="AQ87" s="284"/>
      <c r="AR87" s="284"/>
      <c r="AS87" s="294"/>
      <c r="AT87" s="293" t="s">
        <v>71</v>
      </c>
      <c r="AU87" s="284"/>
      <c r="AV87" s="284"/>
      <c r="AW87" s="284"/>
      <c r="AX87" s="294"/>
      <c r="AY87" s="293" t="s">
        <v>71</v>
      </c>
      <c r="AZ87" s="284"/>
      <c r="BA87" s="284"/>
      <c r="BB87" s="284"/>
      <c r="BC87" s="294"/>
      <c r="BD87" s="293" t="s">
        <v>71</v>
      </c>
      <c r="BE87" s="284"/>
      <c r="BF87" s="284"/>
      <c r="BG87" s="284"/>
      <c r="BH87" s="294"/>
      <c r="BI87" s="329"/>
      <c r="BJ87" s="330"/>
    </row>
    <row r="88" spans="1:62" ht="30" customHeight="1" x14ac:dyDescent="0.25">
      <c r="A88" s="1" t="s">
        <v>25</v>
      </c>
      <c r="B88" s="70" t="str">
        <f t="shared" si="4"/>
        <v xml:space="preserve"> </v>
      </c>
      <c r="C88" s="256" t="str">
        <f>VLOOKUP(A88,Entries!A$2:F$400,5)</f>
        <v xml:space="preserve"> </v>
      </c>
      <c r="D88" s="257"/>
      <c r="E88" s="257"/>
      <c r="F88" s="257"/>
      <c r="G88" s="257"/>
      <c r="H88" s="257"/>
      <c r="I88" s="257"/>
      <c r="J88" s="257"/>
      <c r="K88" s="257"/>
      <c r="L88" s="258"/>
      <c r="M88" s="259" t="str">
        <f>VLOOKUP(A88,Entries!A$2:F$400,6)</f>
        <v/>
      </c>
      <c r="N88" s="260"/>
      <c r="O88" s="260"/>
      <c r="P88" s="260"/>
      <c r="Q88" s="260"/>
      <c r="R88" s="261"/>
      <c r="S88" s="293" t="s">
        <v>71</v>
      </c>
      <c r="T88" s="284"/>
      <c r="U88" s="284"/>
      <c r="V88" s="284"/>
      <c r="W88" s="294"/>
      <c r="X88" s="293" t="s">
        <v>71</v>
      </c>
      <c r="Y88" s="284"/>
      <c r="Z88" s="284"/>
      <c r="AA88" s="284"/>
      <c r="AB88" s="294"/>
      <c r="AC88" s="293" t="s">
        <v>71</v>
      </c>
      <c r="AD88" s="284"/>
      <c r="AE88" s="284"/>
      <c r="AF88" s="284"/>
      <c r="AG88" s="294"/>
      <c r="AH88" s="293" t="s">
        <v>71</v>
      </c>
      <c r="AI88" s="284"/>
      <c r="AJ88" s="284"/>
      <c r="AK88" s="284"/>
      <c r="AL88" s="294"/>
      <c r="AM88" s="293"/>
      <c r="AN88" s="294"/>
      <c r="AO88" s="293" t="s">
        <v>71</v>
      </c>
      <c r="AP88" s="284"/>
      <c r="AQ88" s="284"/>
      <c r="AR88" s="284"/>
      <c r="AS88" s="294"/>
      <c r="AT88" s="293" t="s">
        <v>71</v>
      </c>
      <c r="AU88" s="284"/>
      <c r="AV88" s="284"/>
      <c r="AW88" s="284"/>
      <c r="AX88" s="294"/>
      <c r="AY88" s="293" t="s">
        <v>71</v>
      </c>
      <c r="AZ88" s="284"/>
      <c r="BA88" s="284"/>
      <c r="BB88" s="284"/>
      <c r="BC88" s="294"/>
      <c r="BD88" s="293" t="s">
        <v>71</v>
      </c>
      <c r="BE88" s="284"/>
      <c r="BF88" s="284"/>
      <c r="BG88" s="284"/>
      <c r="BH88" s="294"/>
      <c r="BI88" s="329"/>
      <c r="BJ88" s="330"/>
    </row>
    <row r="89" spans="1:62" ht="30" customHeight="1" x14ac:dyDescent="0.25">
      <c r="A89" s="1" t="s">
        <v>25</v>
      </c>
      <c r="B89" s="70" t="str">
        <f t="shared" si="4"/>
        <v xml:space="preserve"> </v>
      </c>
      <c r="C89" s="256" t="str">
        <f>VLOOKUP(A89,Entries!A$2:F$400,5)</f>
        <v xml:space="preserve"> </v>
      </c>
      <c r="D89" s="257"/>
      <c r="E89" s="257"/>
      <c r="F89" s="257"/>
      <c r="G89" s="257"/>
      <c r="H89" s="257"/>
      <c r="I89" s="257"/>
      <c r="J89" s="257"/>
      <c r="K89" s="257"/>
      <c r="L89" s="258"/>
      <c r="M89" s="259" t="str">
        <f>VLOOKUP(A89,Entries!A$2:F$400,6)</f>
        <v/>
      </c>
      <c r="N89" s="260"/>
      <c r="O89" s="260"/>
      <c r="P89" s="260"/>
      <c r="Q89" s="260"/>
      <c r="R89" s="261"/>
      <c r="S89" s="293" t="s">
        <v>71</v>
      </c>
      <c r="T89" s="284"/>
      <c r="U89" s="284"/>
      <c r="V89" s="284"/>
      <c r="W89" s="294"/>
      <c r="X89" s="293" t="s">
        <v>71</v>
      </c>
      <c r="Y89" s="284"/>
      <c r="Z89" s="284"/>
      <c r="AA89" s="284"/>
      <c r="AB89" s="294"/>
      <c r="AC89" s="293" t="s">
        <v>71</v>
      </c>
      <c r="AD89" s="284"/>
      <c r="AE89" s="284"/>
      <c r="AF89" s="284"/>
      <c r="AG89" s="294"/>
      <c r="AH89" s="293" t="s">
        <v>71</v>
      </c>
      <c r="AI89" s="284"/>
      <c r="AJ89" s="284"/>
      <c r="AK89" s="284"/>
      <c r="AL89" s="294"/>
      <c r="AM89" s="293"/>
      <c r="AN89" s="294"/>
      <c r="AO89" s="293" t="s">
        <v>71</v>
      </c>
      <c r="AP89" s="284"/>
      <c r="AQ89" s="284"/>
      <c r="AR89" s="284"/>
      <c r="AS89" s="294"/>
      <c r="AT89" s="293" t="s">
        <v>71</v>
      </c>
      <c r="AU89" s="284"/>
      <c r="AV89" s="284"/>
      <c r="AW89" s="284"/>
      <c r="AX89" s="294"/>
      <c r="AY89" s="293" t="s">
        <v>71</v>
      </c>
      <c r="AZ89" s="284"/>
      <c r="BA89" s="284"/>
      <c r="BB89" s="284"/>
      <c r="BC89" s="294"/>
      <c r="BD89" s="293" t="s">
        <v>71</v>
      </c>
      <c r="BE89" s="284"/>
      <c r="BF89" s="284"/>
      <c r="BG89" s="284"/>
      <c r="BH89" s="294"/>
      <c r="BI89" s="329"/>
      <c r="BJ89" s="330"/>
    </row>
    <row r="90" spans="1:62" ht="30" customHeight="1" thickBot="1" x14ac:dyDescent="0.3">
      <c r="A90" s="1" t="s">
        <v>25</v>
      </c>
      <c r="B90" s="71" t="str">
        <f t="shared" si="4"/>
        <v xml:space="preserve"> </v>
      </c>
      <c r="C90" s="296" t="str">
        <f>VLOOKUP(A90,Entries!A$2:F$400,5)</f>
        <v xml:space="preserve"> </v>
      </c>
      <c r="D90" s="297"/>
      <c r="E90" s="297"/>
      <c r="F90" s="297"/>
      <c r="G90" s="297"/>
      <c r="H90" s="297"/>
      <c r="I90" s="297"/>
      <c r="J90" s="297"/>
      <c r="K90" s="297"/>
      <c r="L90" s="298"/>
      <c r="M90" s="299" t="str">
        <f>VLOOKUP(A90,Entries!A$2:F$400,6)</f>
        <v/>
      </c>
      <c r="N90" s="300"/>
      <c r="O90" s="300"/>
      <c r="P90" s="300"/>
      <c r="Q90" s="300"/>
      <c r="R90" s="301"/>
      <c r="S90" s="293" t="s">
        <v>71</v>
      </c>
      <c r="T90" s="284"/>
      <c r="U90" s="284"/>
      <c r="V90" s="284"/>
      <c r="W90" s="294"/>
      <c r="X90" s="293" t="s">
        <v>71</v>
      </c>
      <c r="Y90" s="284"/>
      <c r="Z90" s="284"/>
      <c r="AA90" s="284"/>
      <c r="AB90" s="294"/>
      <c r="AC90" s="293" t="s">
        <v>71</v>
      </c>
      <c r="AD90" s="284"/>
      <c r="AE90" s="284"/>
      <c r="AF90" s="284"/>
      <c r="AG90" s="294"/>
      <c r="AH90" s="293" t="s">
        <v>71</v>
      </c>
      <c r="AI90" s="284"/>
      <c r="AJ90" s="284"/>
      <c r="AK90" s="284"/>
      <c r="AL90" s="294"/>
      <c r="AM90" s="293"/>
      <c r="AN90" s="294"/>
      <c r="AO90" s="293" t="s">
        <v>71</v>
      </c>
      <c r="AP90" s="284"/>
      <c r="AQ90" s="284"/>
      <c r="AR90" s="284"/>
      <c r="AS90" s="294"/>
      <c r="AT90" s="293" t="s">
        <v>71</v>
      </c>
      <c r="AU90" s="284"/>
      <c r="AV90" s="284"/>
      <c r="AW90" s="284"/>
      <c r="AX90" s="294"/>
      <c r="AY90" s="293" t="s">
        <v>71</v>
      </c>
      <c r="AZ90" s="284"/>
      <c r="BA90" s="284"/>
      <c r="BB90" s="284"/>
      <c r="BC90" s="294"/>
      <c r="BD90" s="293" t="s">
        <v>71</v>
      </c>
      <c r="BE90" s="284"/>
      <c r="BF90" s="284"/>
      <c r="BG90" s="284"/>
      <c r="BH90" s="294"/>
      <c r="BI90" s="331"/>
      <c r="BJ90" s="332"/>
    </row>
    <row r="91" spans="1:62" ht="18" customHeight="1" x14ac:dyDescent="0.25">
      <c r="A91" s="1"/>
      <c r="B91" s="302" t="s">
        <v>77</v>
      </c>
      <c r="C91" s="303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6"/>
      <c r="AS91" s="306"/>
      <c r="AT91" s="306"/>
      <c r="AU91" s="306"/>
      <c r="AV91" s="306"/>
      <c r="AW91" s="306"/>
      <c r="AX91" s="306"/>
      <c r="AY91" s="307"/>
      <c r="AZ91" s="310" t="s">
        <v>72</v>
      </c>
      <c r="BA91" s="303"/>
      <c r="BB91" s="311"/>
      <c r="BC91" s="314"/>
      <c r="BD91" s="306"/>
      <c r="BE91" s="306"/>
      <c r="BF91" s="306"/>
      <c r="BG91" s="306"/>
      <c r="BH91" s="306"/>
      <c r="BI91" s="306"/>
      <c r="BJ91" s="315"/>
    </row>
    <row r="92" spans="1:62" ht="18" customHeight="1" thickBot="1" x14ac:dyDescent="0.3">
      <c r="A92" s="1"/>
      <c r="B92" s="304"/>
      <c r="C92" s="305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9"/>
      <c r="AZ92" s="312"/>
      <c r="BA92" s="305"/>
      <c r="BB92" s="313"/>
      <c r="BC92" s="316"/>
      <c r="BD92" s="308"/>
      <c r="BE92" s="308"/>
      <c r="BF92" s="308"/>
      <c r="BG92" s="308"/>
      <c r="BH92" s="308"/>
      <c r="BI92" s="308"/>
      <c r="BJ92" s="317"/>
    </row>
  </sheetData>
  <mergeCells count="939">
    <mergeCell ref="B91:C92"/>
    <mergeCell ref="D91:AY92"/>
    <mergeCell ref="AZ91:BB92"/>
    <mergeCell ref="BC91:BJ92"/>
    <mergeCell ref="AM90:AN90"/>
    <mergeCell ref="AO90:AS90"/>
    <mergeCell ref="AT90:AX90"/>
    <mergeCell ref="AY90:BC90"/>
    <mergeCell ref="BD90:BH90"/>
    <mergeCell ref="BI90:BJ90"/>
    <mergeCell ref="C90:L90"/>
    <mergeCell ref="M90:R90"/>
    <mergeCell ref="S90:W90"/>
    <mergeCell ref="X90:AB90"/>
    <mergeCell ref="AC90:AG90"/>
    <mergeCell ref="AH90:AL90"/>
    <mergeCell ref="AM89:AN89"/>
    <mergeCell ref="AO89:AS89"/>
    <mergeCell ref="AT89:AX89"/>
    <mergeCell ref="AY89:BC89"/>
    <mergeCell ref="BD89:BH89"/>
    <mergeCell ref="BI89:BJ89"/>
    <mergeCell ref="C89:L89"/>
    <mergeCell ref="M89:R89"/>
    <mergeCell ref="S89:W89"/>
    <mergeCell ref="X89:AB89"/>
    <mergeCell ref="AC89:AG89"/>
    <mergeCell ref="AH89:AL89"/>
    <mergeCell ref="AM88:AN88"/>
    <mergeCell ref="AO88:AS88"/>
    <mergeCell ref="AT88:AX88"/>
    <mergeCell ref="AY88:BC88"/>
    <mergeCell ref="BD88:BH88"/>
    <mergeCell ref="BI88:BJ88"/>
    <mergeCell ref="C88:L88"/>
    <mergeCell ref="M88:R88"/>
    <mergeCell ref="S88:W88"/>
    <mergeCell ref="X88:AB88"/>
    <mergeCell ref="AC88:AG88"/>
    <mergeCell ref="AH88:AL88"/>
    <mergeCell ref="AM87:AN87"/>
    <mergeCell ref="AO87:AS87"/>
    <mergeCell ref="AT87:AX87"/>
    <mergeCell ref="AY87:BC87"/>
    <mergeCell ref="BD87:BH87"/>
    <mergeCell ref="BI87:BJ87"/>
    <mergeCell ref="C87:L87"/>
    <mergeCell ref="M87:R87"/>
    <mergeCell ref="S87:W87"/>
    <mergeCell ref="X87:AB87"/>
    <mergeCell ref="AC87:AG87"/>
    <mergeCell ref="AH87:AL87"/>
    <mergeCell ref="AM86:AN86"/>
    <mergeCell ref="AO86:AS86"/>
    <mergeCell ref="AT86:AX86"/>
    <mergeCell ref="AY86:BC86"/>
    <mergeCell ref="BD86:BH86"/>
    <mergeCell ref="BI86:BJ86"/>
    <mergeCell ref="C86:L86"/>
    <mergeCell ref="M86:R86"/>
    <mergeCell ref="S86:W86"/>
    <mergeCell ref="X86:AB86"/>
    <mergeCell ref="AC86:AG86"/>
    <mergeCell ref="AH86:AL86"/>
    <mergeCell ref="AM85:AN85"/>
    <mergeCell ref="AO85:AS85"/>
    <mergeCell ref="AT85:AX85"/>
    <mergeCell ref="AY85:BC85"/>
    <mergeCell ref="BD85:BH85"/>
    <mergeCell ref="BI85:BJ85"/>
    <mergeCell ref="C85:L85"/>
    <mergeCell ref="M85:R85"/>
    <mergeCell ref="S85:W85"/>
    <mergeCell ref="X85:AB85"/>
    <mergeCell ref="AC85:AG85"/>
    <mergeCell ref="AH85:AL85"/>
    <mergeCell ref="AM84:AN84"/>
    <mergeCell ref="AO84:AS84"/>
    <mergeCell ref="AT84:AX84"/>
    <mergeCell ref="AY84:BC84"/>
    <mergeCell ref="BD84:BH84"/>
    <mergeCell ref="BI84:BJ84"/>
    <mergeCell ref="C84:L84"/>
    <mergeCell ref="M84:R84"/>
    <mergeCell ref="S84:W84"/>
    <mergeCell ref="X84:AB84"/>
    <mergeCell ref="AC84:AG84"/>
    <mergeCell ref="AH84:AL84"/>
    <mergeCell ref="AM83:AN83"/>
    <mergeCell ref="AO83:AS83"/>
    <mergeCell ref="AT83:AX83"/>
    <mergeCell ref="AY83:BC83"/>
    <mergeCell ref="BD83:BH83"/>
    <mergeCell ref="BI83:BJ83"/>
    <mergeCell ref="C83:L83"/>
    <mergeCell ref="M83:R83"/>
    <mergeCell ref="S83:W83"/>
    <mergeCell ref="X83:AB83"/>
    <mergeCell ref="AC83:AG83"/>
    <mergeCell ref="AH83:AL83"/>
    <mergeCell ref="AM82:AN82"/>
    <mergeCell ref="AO82:AS82"/>
    <mergeCell ref="AT82:AX82"/>
    <mergeCell ref="AY82:BC82"/>
    <mergeCell ref="BD82:BH82"/>
    <mergeCell ref="BI82:BJ82"/>
    <mergeCell ref="C82:L82"/>
    <mergeCell ref="M82:R82"/>
    <mergeCell ref="S82:W82"/>
    <mergeCell ref="X82:AB82"/>
    <mergeCell ref="AC82:AG82"/>
    <mergeCell ref="AH82:AL82"/>
    <mergeCell ref="AM81:AN81"/>
    <mergeCell ref="AO81:AS81"/>
    <mergeCell ref="AT81:AX81"/>
    <mergeCell ref="AY81:BC81"/>
    <mergeCell ref="BD81:BH81"/>
    <mergeCell ref="BI81:BJ81"/>
    <mergeCell ref="C81:L81"/>
    <mergeCell ref="M81:R81"/>
    <mergeCell ref="S81:W81"/>
    <mergeCell ref="X81:AB81"/>
    <mergeCell ref="AC81:AG81"/>
    <mergeCell ref="AH81:AL81"/>
    <mergeCell ref="AM80:AN80"/>
    <mergeCell ref="AO80:AS80"/>
    <mergeCell ref="AT80:AX80"/>
    <mergeCell ref="AY80:BC80"/>
    <mergeCell ref="BD80:BH80"/>
    <mergeCell ref="BI80:BJ80"/>
    <mergeCell ref="C80:L80"/>
    <mergeCell ref="M80:R80"/>
    <mergeCell ref="S80:W80"/>
    <mergeCell ref="X80:AB80"/>
    <mergeCell ref="AC80:AG80"/>
    <mergeCell ref="AH80:AL80"/>
    <mergeCell ref="AM79:AN79"/>
    <mergeCell ref="AO79:AS79"/>
    <mergeCell ref="AT79:AX79"/>
    <mergeCell ref="AY79:BC79"/>
    <mergeCell ref="BD79:BH79"/>
    <mergeCell ref="BI79:BJ79"/>
    <mergeCell ref="C79:L79"/>
    <mergeCell ref="M79:R79"/>
    <mergeCell ref="S79:W79"/>
    <mergeCell ref="X79:AB79"/>
    <mergeCell ref="AC79:AG79"/>
    <mergeCell ref="AH79:AL79"/>
    <mergeCell ref="AM78:AN78"/>
    <mergeCell ref="AO78:AS78"/>
    <mergeCell ref="AT78:AX78"/>
    <mergeCell ref="AY78:BC78"/>
    <mergeCell ref="BD78:BH78"/>
    <mergeCell ref="BI78:BJ78"/>
    <mergeCell ref="C78:L78"/>
    <mergeCell ref="M78:R78"/>
    <mergeCell ref="S78:W78"/>
    <mergeCell ref="X78:AB78"/>
    <mergeCell ref="AC78:AG78"/>
    <mergeCell ref="AH78:AL78"/>
    <mergeCell ref="AM77:AN77"/>
    <mergeCell ref="AO77:AS77"/>
    <mergeCell ref="AT77:AX77"/>
    <mergeCell ref="AY77:BC77"/>
    <mergeCell ref="BD77:BH77"/>
    <mergeCell ref="BI77:BJ77"/>
    <mergeCell ref="C77:L77"/>
    <mergeCell ref="M77:R77"/>
    <mergeCell ref="S77:W77"/>
    <mergeCell ref="X77:AB77"/>
    <mergeCell ref="AC77:AG77"/>
    <mergeCell ref="AH77:AL77"/>
    <mergeCell ref="AM76:AN76"/>
    <mergeCell ref="AO76:AS76"/>
    <mergeCell ref="AT76:AX76"/>
    <mergeCell ref="AY76:BC76"/>
    <mergeCell ref="BD76:BH76"/>
    <mergeCell ref="BI76:BJ76"/>
    <mergeCell ref="C76:L76"/>
    <mergeCell ref="M76:R76"/>
    <mergeCell ref="S76:W76"/>
    <mergeCell ref="X76:AB76"/>
    <mergeCell ref="AC76:AG76"/>
    <mergeCell ref="AH76:AL76"/>
    <mergeCell ref="AM75:AN75"/>
    <mergeCell ref="AO75:AS75"/>
    <mergeCell ref="AT75:AX75"/>
    <mergeCell ref="AY75:BC75"/>
    <mergeCell ref="BD75:BH75"/>
    <mergeCell ref="BI75:BJ75"/>
    <mergeCell ref="C75:L75"/>
    <mergeCell ref="M75:R75"/>
    <mergeCell ref="S75:W75"/>
    <mergeCell ref="X75:AB75"/>
    <mergeCell ref="AC75:AG75"/>
    <mergeCell ref="AH75:AL75"/>
    <mergeCell ref="AM74:AN74"/>
    <mergeCell ref="AO74:AS74"/>
    <mergeCell ref="AT74:AX74"/>
    <mergeCell ref="AY74:BC74"/>
    <mergeCell ref="BD74:BH74"/>
    <mergeCell ref="BI74:BJ74"/>
    <mergeCell ref="C74:L74"/>
    <mergeCell ref="M74:R74"/>
    <mergeCell ref="S74:W74"/>
    <mergeCell ref="X74:AB74"/>
    <mergeCell ref="AC74:AG74"/>
    <mergeCell ref="AH74:AL74"/>
    <mergeCell ref="AM73:AN73"/>
    <mergeCell ref="AO73:AS73"/>
    <mergeCell ref="AT73:AX73"/>
    <mergeCell ref="AY73:BC73"/>
    <mergeCell ref="BD73:BH73"/>
    <mergeCell ref="BI73:BJ73"/>
    <mergeCell ref="C73:L73"/>
    <mergeCell ref="M73:R73"/>
    <mergeCell ref="S73:W73"/>
    <mergeCell ref="X73:AB73"/>
    <mergeCell ref="AC73:AG73"/>
    <mergeCell ref="AH73:AL73"/>
    <mergeCell ref="AM72:AN72"/>
    <mergeCell ref="AO72:AS72"/>
    <mergeCell ref="AT72:AX72"/>
    <mergeCell ref="AY72:BC72"/>
    <mergeCell ref="BD72:BH72"/>
    <mergeCell ref="BI72:BJ72"/>
    <mergeCell ref="C72:L72"/>
    <mergeCell ref="M72:R72"/>
    <mergeCell ref="S72:W72"/>
    <mergeCell ref="X72:AB72"/>
    <mergeCell ref="AC72:AG72"/>
    <mergeCell ref="AH72:AL72"/>
    <mergeCell ref="AM71:AN71"/>
    <mergeCell ref="AO71:AS71"/>
    <mergeCell ref="AT71:AX71"/>
    <mergeCell ref="AY71:BC71"/>
    <mergeCell ref="BD71:BH71"/>
    <mergeCell ref="BI71:BJ71"/>
    <mergeCell ref="C71:L71"/>
    <mergeCell ref="M71:R71"/>
    <mergeCell ref="S71:W71"/>
    <mergeCell ref="X71:AB71"/>
    <mergeCell ref="AC71:AG71"/>
    <mergeCell ref="AH71:AL71"/>
    <mergeCell ref="AM70:AN70"/>
    <mergeCell ref="AO70:AS70"/>
    <mergeCell ref="AT70:AX70"/>
    <mergeCell ref="AY70:BC70"/>
    <mergeCell ref="BD70:BH70"/>
    <mergeCell ref="BI70:BJ70"/>
    <mergeCell ref="C70:L70"/>
    <mergeCell ref="M70:R70"/>
    <mergeCell ref="S70:W70"/>
    <mergeCell ref="X70:AB70"/>
    <mergeCell ref="AC70:AG70"/>
    <mergeCell ref="AH70:AL70"/>
    <mergeCell ref="AM69:AN69"/>
    <mergeCell ref="AO69:AS69"/>
    <mergeCell ref="AT69:AX69"/>
    <mergeCell ref="AY69:BC69"/>
    <mergeCell ref="BD69:BH69"/>
    <mergeCell ref="BI69:BJ69"/>
    <mergeCell ref="C69:L69"/>
    <mergeCell ref="M69:R69"/>
    <mergeCell ref="S69:W69"/>
    <mergeCell ref="X69:AB69"/>
    <mergeCell ref="AC69:AG69"/>
    <mergeCell ref="AH69:AL69"/>
    <mergeCell ref="BI66:BJ68"/>
    <mergeCell ref="S68:W68"/>
    <mergeCell ref="X68:AB68"/>
    <mergeCell ref="AC68:AG68"/>
    <mergeCell ref="AH68:AL68"/>
    <mergeCell ref="AO68:AS68"/>
    <mergeCell ref="AT68:AX68"/>
    <mergeCell ref="AY68:BC68"/>
    <mergeCell ref="BD68:BH68"/>
    <mergeCell ref="AH66:AL67"/>
    <mergeCell ref="AM66:AN68"/>
    <mergeCell ref="AO66:AS67"/>
    <mergeCell ref="AT66:AX67"/>
    <mergeCell ref="AY66:BC67"/>
    <mergeCell ref="BD66:BH67"/>
    <mergeCell ref="B66:B68"/>
    <mergeCell ref="C66:L68"/>
    <mergeCell ref="M66:R68"/>
    <mergeCell ref="S66:W67"/>
    <mergeCell ref="X66:AB67"/>
    <mergeCell ref="AC66:AG67"/>
    <mergeCell ref="AE64:AG65"/>
    <mergeCell ref="AH64:AL65"/>
    <mergeCell ref="AM64:AQ64"/>
    <mergeCell ref="AR64:AV64"/>
    <mergeCell ref="AW64:BA64"/>
    <mergeCell ref="BB64:BH64"/>
    <mergeCell ref="AM65:AQ65"/>
    <mergeCell ref="AR65:AV65"/>
    <mergeCell ref="AW65:BA65"/>
    <mergeCell ref="BB65:BH65"/>
    <mergeCell ref="B64:B65"/>
    <mergeCell ref="C64:H65"/>
    <mergeCell ref="I64:N64"/>
    <mergeCell ref="O64:T64"/>
    <mergeCell ref="U64:AA64"/>
    <mergeCell ref="AB64:AD65"/>
    <mergeCell ref="I65:N65"/>
    <mergeCell ref="O65:T65"/>
    <mergeCell ref="U65:AA65"/>
    <mergeCell ref="B60:C61"/>
    <mergeCell ref="D60:AY61"/>
    <mergeCell ref="AZ60:BB61"/>
    <mergeCell ref="BC60:BJ61"/>
    <mergeCell ref="M63:AJ63"/>
    <mergeCell ref="AK63:AM63"/>
    <mergeCell ref="AN63:AW63"/>
    <mergeCell ref="AX63:AY63"/>
    <mergeCell ref="AZ63:BJ63"/>
    <mergeCell ref="AM59:AN59"/>
    <mergeCell ref="AO59:AS59"/>
    <mergeCell ref="AT59:AX59"/>
    <mergeCell ref="AY59:BC59"/>
    <mergeCell ref="BD59:BH59"/>
    <mergeCell ref="BI59:BJ59"/>
    <mergeCell ref="C59:L59"/>
    <mergeCell ref="M59:R59"/>
    <mergeCell ref="S59:W59"/>
    <mergeCell ref="X59:AB59"/>
    <mergeCell ref="AC59:AG59"/>
    <mergeCell ref="AH59:AL59"/>
    <mergeCell ref="AM58:AN58"/>
    <mergeCell ref="AO58:AS58"/>
    <mergeCell ref="AT58:AX58"/>
    <mergeCell ref="AY58:BC58"/>
    <mergeCell ref="BD58:BH58"/>
    <mergeCell ref="BI58:BJ58"/>
    <mergeCell ref="C58:L58"/>
    <mergeCell ref="M58:R58"/>
    <mergeCell ref="S58:W58"/>
    <mergeCell ref="X58:AB58"/>
    <mergeCell ref="AC58:AG58"/>
    <mergeCell ref="AH58:AL58"/>
    <mergeCell ref="AM57:AN57"/>
    <mergeCell ref="AO57:AS57"/>
    <mergeCell ref="AT57:AX57"/>
    <mergeCell ref="AY57:BC57"/>
    <mergeCell ref="BD57:BH57"/>
    <mergeCell ref="BI57:BJ57"/>
    <mergeCell ref="C57:L57"/>
    <mergeCell ref="M57:R57"/>
    <mergeCell ref="S57:W57"/>
    <mergeCell ref="X57:AB57"/>
    <mergeCell ref="AC57:AG57"/>
    <mergeCell ref="AH57:AL57"/>
    <mergeCell ref="AM56:AN56"/>
    <mergeCell ref="AO56:AS56"/>
    <mergeCell ref="AT56:AX56"/>
    <mergeCell ref="AY56:BC56"/>
    <mergeCell ref="BD56:BH56"/>
    <mergeCell ref="BI56:BJ56"/>
    <mergeCell ref="C56:L56"/>
    <mergeCell ref="M56:R56"/>
    <mergeCell ref="S56:W56"/>
    <mergeCell ref="X56:AB56"/>
    <mergeCell ref="AC56:AG56"/>
    <mergeCell ref="AH56:AL56"/>
    <mergeCell ref="AM55:AN55"/>
    <mergeCell ref="AO55:AS55"/>
    <mergeCell ref="AT55:AX55"/>
    <mergeCell ref="AY55:BC55"/>
    <mergeCell ref="BD55:BH55"/>
    <mergeCell ref="BI55:BJ55"/>
    <mergeCell ref="C55:L55"/>
    <mergeCell ref="M55:R55"/>
    <mergeCell ref="S55:W55"/>
    <mergeCell ref="X55:AB55"/>
    <mergeCell ref="AC55:AG55"/>
    <mergeCell ref="AH55:AL55"/>
    <mergeCell ref="AM54:AN54"/>
    <mergeCell ref="AO54:AS54"/>
    <mergeCell ref="AT54:AX54"/>
    <mergeCell ref="AY54:BC54"/>
    <mergeCell ref="BD54:BH54"/>
    <mergeCell ref="BI54:BJ54"/>
    <mergeCell ref="C54:L54"/>
    <mergeCell ref="M54:R54"/>
    <mergeCell ref="S54:W54"/>
    <mergeCell ref="X54:AB54"/>
    <mergeCell ref="AC54:AG54"/>
    <mergeCell ref="AH54:AL54"/>
    <mergeCell ref="AM53:AN53"/>
    <mergeCell ref="AO53:AS53"/>
    <mergeCell ref="AT53:AX53"/>
    <mergeCell ref="AY53:BC53"/>
    <mergeCell ref="BD53:BH53"/>
    <mergeCell ref="BI53:BJ53"/>
    <mergeCell ref="C53:L53"/>
    <mergeCell ref="M53:R53"/>
    <mergeCell ref="S53:W53"/>
    <mergeCell ref="X53:AB53"/>
    <mergeCell ref="AC53:AG53"/>
    <mergeCell ref="AH53:AL53"/>
    <mergeCell ref="AM52:AN52"/>
    <mergeCell ref="AO52:AS52"/>
    <mergeCell ref="AT52:AX52"/>
    <mergeCell ref="AY52:BC52"/>
    <mergeCell ref="BD52:BH52"/>
    <mergeCell ref="BI52:BJ52"/>
    <mergeCell ref="C52:L52"/>
    <mergeCell ref="M52:R52"/>
    <mergeCell ref="S52:W52"/>
    <mergeCell ref="X52:AB52"/>
    <mergeCell ref="AC52:AG52"/>
    <mergeCell ref="AH52:AL52"/>
    <mergeCell ref="AM51:AN51"/>
    <mergeCell ref="AO51:AS51"/>
    <mergeCell ref="AT51:AX51"/>
    <mergeCell ref="AY51:BC51"/>
    <mergeCell ref="BD51:BH51"/>
    <mergeCell ref="BI51:BJ51"/>
    <mergeCell ref="C51:L51"/>
    <mergeCell ref="M51:R51"/>
    <mergeCell ref="S51:W51"/>
    <mergeCell ref="X51:AB51"/>
    <mergeCell ref="AC51:AG51"/>
    <mergeCell ref="AH51:AL51"/>
    <mergeCell ref="AM50:AN50"/>
    <mergeCell ref="AO50:AS50"/>
    <mergeCell ref="AT50:AX50"/>
    <mergeCell ref="AY50:BC50"/>
    <mergeCell ref="BD50:BH50"/>
    <mergeCell ref="BI50:BJ50"/>
    <mergeCell ref="C50:L50"/>
    <mergeCell ref="M50:R50"/>
    <mergeCell ref="S50:W50"/>
    <mergeCell ref="X50:AB50"/>
    <mergeCell ref="AC50:AG50"/>
    <mergeCell ref="AH50:AL50"/>
    <mergeCell ref="AM49:AN49"/>
    <mergeCell ref="AO49:AS49"/>
    <mergeCell ref="AT49:AX49"/>
    <mergeCell ref="AY49:BC49"/>
    <mergeCell ref="BD49:BH49"/>
    <mergeCell ref="BI49:BJ49"/>
    <mergeCell ref="C49:L49"/>
    <mergeCell ref="M49:R49"/>
    <mergeCell ref="S49:W49"/>
    <mergeCell ref="X49:AB49"/>
    <mergeCell ref="AC49:AG49"/>
    <mergeCell ref="AH49:AL49"/>
    <mergeCell ref="AM48:AN48"/>
    <mergeCell ref="AO48:AS48"/>
    <mergeCell ref="AT48:AX48"/>
    <mergeCell ref="AY48:BC48"/>
    <mergeCell ref="BD48:BH48"/>
    <mergeCell ref="BI48:BJ48"/>
    <mergeCell ref="C48:L48"/>
    <mergeCell ref="M48:R48"/>
    <mergeCell ref="S48:W48"/>
    <mergeCell ref="X48:AB48"/>
    <mergeCell ref="AC48:AG48"/>
    <mergeCell ref="AH48:AL48"/>
    <mergeCell ref="AM47:AN47"/>
    <mergeCell ref="AO47:AS47"/>
    <mergeCell ref="AT47:AX47"/>
    <mergeCell ref="AY47:BC47"/>
    <mergeCell ref="BD47:BH47"/>
    <mergeCell ref="BI47:BJ47"/>
    <mergeCell ref="C47:L47"/>
    <mergeCell ref="M47:R47"/>
    <mergeCell ref="S47:W47"/>
    <mergeCell ref="X47:AB47"/>
    <mergeCell ref="AC47:AG47"/>
    <mergeCell ref="AH47:AL47"/>
    <mergeCell ref="AM46:AN46"/>
    <mergeCell ref="AO46:AS46"/>
    <mergeCell ref="AT46:AX46"/>
    <mergeCell ref="AY46:BC46"/>
    <mergeCell ref="BD46:BH46"/>
    <mergeCell ref="BI46:BJ46"/>
    <mergeCell ref="C46:L46"/>
    <mergeCell ref="M46:R46"/>
    <mergeCell ref="S46:W46"/>
    <mergeCell ref="X46:AB46"/>
    <mergeCell ref="AC46:AG46"/>
    <mergeCell ref="AH46:AL46"/>
    <mergeCell ref="AM45:AN45"/>
    <mergeCell ref="AO45:AS45"/>
    <mergeCell ref="AT45:AX45"/>
    <mergeCell ref="AY45:BC45"/>
    <mergeCell ref="BD45:BH45"/>
    <mergeCell ref="BI45:BJ45"/>
    <mergeCell ref="C45:L45"/>
    <mergeCell ref="M45:R45"/>
    <mergeCell ref="S45:W45"/>
    <mergeCell ref="X45:AB45"/>
    <mergeCell ref="AC45:AG45"/>
    <mergeCell ref="AH45:AL45"/>
    <mergeCell ref="AM44:AN44"/>
    <mergeCell ref="AO44:AS44"/>
    <mergeCell ref="AT44:AX44"/>
    <mergeCell ref="AY44:BC44"/>
    <mergeCell ref="BD44:BH44"/>
    <mergeCell ref="BI44:BJ44"/>
    <mergeCell ref="C44:L44"/>
    <mergeCell ref="M44:R44"/>
    <mergeCell ref="S44:W44"/>
    <mergeCell ref="X44:AB44"/>
    <mergeCell ref="AC44:AG44"/>
    <mergeCell ref="AH44:AL44"/>
    <mergeCell ref="AM43:AN43"/>
    <mergeCell ref="AO43:AS43"/>
    <mergeCell ref="AT43:AX43"/>
    <mergeCell ref="AY43:BC43"/>
    <mergeCell ref="BD43:BH43"/>
    <mergeCell ref="BI43:BJ43"/>
    <mergeCell ref="C43:L43"/>
    <mergeCell ref="M43:R43"/>
    <mergeCell ref="S43:W43"/>
    <mergeCell ref="X43:AB43"/>
    <mergeCell ref="AC43:AG43"/>
    <mergeCell ref="AH43:AL43"/>
    <mergeCell ref="AM42:AN42"/>
    <mergeCell ref="AO42:AS42"/>
    <mergeCell ref="AT42:AX42"/>
    <mergeCell ref="AY42:BC42"/>
    <mergeCell ref="BD42:BH42"/>
    <mergeCell ref="BI42:BJ42"/>
    <mergeCell ref="C42:L42"/>
    <mergeCell ref="M42:R42"/>
    <mergeCell ref="S42:W42"/>
    <mergeCell ref="X42:AB42"/>
    <mergeCell ref="AC42:AG42"/>
    <mergeCell ref="AH42:AL42"/>
    <mergeCell ref="AM41:AN41"/>
    <mergeCell ref="AO41:AS41"/>
    <mergeCell ref="AT41:AX41"/>
    <mergeCell ref="AY41:BC41"/>
    <mergeCell ref="BD41:BH41"/>
    <mergeCell ref="BI41:BJ41"/>
    <mergeCell ref="C41:L41"/>
    <mergeCell ref="M41:R41"/>
    <mergeCell ref="S41:W41"/>
    <mergeCell ref="X41:AB41"/>
    <mergeCell ref="AC41:AG41"/>
    <mergeCell ref="AH41:AL41"/>
    <mergeCell ref="AM40:AN40"/>
    <mergeCell ref="AO40:AS40"/>
    <mergeCell ref="AT40:AX40"/>
    <mergeCell ref="AY40:BC40"/>
    <mergeCell ref="BD40:BH40"/>
    <mergeCell ref="BI40:BJ40"/>
    <mergeCell ref="C40:L40"/>
    <mergeCell ref="M40:R40"/>
    <mergeCell ref="S40:W40"/>
    <mergeCell ref="X40:AB40"/>
    <mergeCell ref="AC40:AG40"/>
    <mergeCell ref="AH40:AL40"/>
    <mergeCell ref="AM39:AN39"/>
    <mergeCell ref="AO39:AS39"/>
    <mergeCell ref="AT39:AX39"/>
    <mergeCell ref="AY39:BC39"/>
    <mergeCell ref="BD39:BH39"/>
    <mergeCell ref="BI39:BJ39"/>
    <mergeCell ref="C39:L39"/>
    <mergeCell ref="M39:R39"/>
    <mergeCell ref="S39:W39"/>
    <mergeCell ref="X39:AB39"/>
    <mergeCell ref="AC39:AG39"/>
    <mergeCell ref="AH39:AL39"/>
    <mergeCell ref="AM38:AN38"/>
    <mergeCell ref="AO38:AS38"/>
    <mergeCell ref="AT38:AX38"/>
    <mergeCell ref="AY38:BC38"/>
    <mergeCell ref="BD38:BH38"/>
    <mergeCell ref="BI38:BJ38"/>
    <mergeCell ref="C38:L38"/>
    <mergeCell ref="M38:R38"/>
    <mergeCell ref="S38:W38"/>
    <mergeCell ref="X38:AB38"/>
    <mergeCell ref="AC38:AG38"/>
    <mergeCell ref="AH38:AL38"/>
    <mergeCell ref="BI35:BJ37"/>
    <mergeCell ref="S37:W37"/>
    <mergeCell ref="X37:AB37"/>
    <mergeCell ref="AC37:AG37"/>
    <mergeCell ref="AH37:AL37"/>
    <mergeCell ref="AO37:AS37"/>
    <mergeCell ref="AT37:AX37"/>
    <mergeCell ref="AY37:BC37"/>
    <mergeCell ref="BD37:BH37"/>
    <mergeCell ref="AH35:AL36"/>
    <mergeCell ref="AM35:AN37"/>
    <mergeCell ref="AO35:AS36"/>
    <mergeCell ref="AT35:AX36"/>
    <mergeCell ref="AY35:BC36"/>
    <mergeCell ref="BD35:BH36"/>
    <mergeCell ref="B35:B37"/>
    <mergeCell ref="C35:L37"/>
    <mergeCell ref="M35:R37"/>
    <mergeCell ref="S35:W36"/>
    <mergeCell ref="X35:AB36"/>
    <mergeCell ref="AC35:AG36"/>
    <mergeCell ref="AE33:AG34"/>
    <mergeCell ref="AH33:AL34"/>
    <mergeCell ref="AM33:AQ33"/>
    <mergeCell ref="AR33:AV33"/>
    <mergeCell ref="AW33:BA33"/>
    <mergeCell ref="BB33:BH33"/>
    <mergeCell ref="AM34:AQ34"/>
    <mergeCell ref="AR34:AV34"/>
    <mergeCell ref="AW34:BA34"/>
    <mergeCell ref="BB34:BH34"/>
    <mergeCell ref="B33:B34"/>
    <mergeCell ref="C33:H34"/>
    <mergeCell ref="I33:N33"/>
    <mergeCell ref="O33:T33"/>
    <mergeCell ref="U33:AA33"/>
    <mergeCell ref="AB33:AD34"/>
    <mergeCell ref="I34:N34"/>
    <mergeCell ref="O34:T34"/>
    <mergeCell ref="U34:AA34"/>
    <mergeCell ref="B29:C30"/>
    <mergeCell ref="D29:AY30"/>
    <mergeCell ref="AZ29:BB30"/>
    <mergeCell ref="BC29:BJ30"/>
    <mergeCell ref="M32:AJ32"/>
    <mergeCell ref="AK32:AM32"/>
    <mergeCell ref="AN32:AW32"/>
    <mergeCell ref="AX32:AY32"/>
    <mergeCell ref="AZ32:BJ32"/>
    <mergeCell ref="AM28:AN28"/>
    <mergeCell ref="AO28:AS28"/>
    <mergeCell ref="AT28:AX28"/>
    <mergeCell ref="AY28:BC28"/>
    <mergeCell ref="BD28:BH28"/>
    <mergeCell ref="BI28:BJ28"/>
    <mergeCell ref="C28:L28"/>
    <mergeCell ref="M28:R28"/>
    <mergeCell ref="S28:W28"/>
    <mergeCell ref="X28:AB28"/>
    <mergeCell ref="AC28:AG28"/>
    <mergeCell ref="AH28:AL28"/>
    <mergeCell ref="AM27:AN27"/>
    <mergeCell ref="AO27:AS27"/>
    <mergeCell ref="AT27:AX27"/>
    <mergeCell ref="AY27:BC27"/>
    <mergeCell ref="BD27:BH27"/>
    <mergeCell ref="BI27:BJ27"/>
    <mergeCell ref="C27:L27"/>
    <mergeCell ref="M27:R27"/>
    <mergeCell ref="S27:W27"/>
    <mergeCell ref="X27:AB27"/>
    <mergeCell ref="AC27:AG27"/>
    <mergeCell ref="AH27:AL27"/>
    <mergeCell ref="AM26:AN26"/>
    <mergeCell ref="AO26:AS26"/>
    <mergeCell ref="AT26:AX26"/>
    <mergeCell ref="AY26:BC26"/>
    <mergeCell ref="BD26:BH26"/>
    <mergeCell ref="BI26:BJ26"/>
    <mergeCell ref="C26:L26"/>
    <mergeCell ref="M26:R26"/>
    <mergeCell ref="S26:W26"/>
    <mergeCell ref="X26:AB26"/>
    <mergeCell ref="AC26:AG26"/>
    <mergeCell ref="AH26:AL26"/>
    <mergeCell ref="AM25:AN25"/>
    <mergeCell ref="AO25:AS25"/>
    <mergeCell ref="AT25:AX25"/>
    <mergeCell ref="AY25:BC25"/>
    <mergeCell ref="BD25:BH25"/>
    <mergeCell ref="BI25:BJ25"/>
    <mergeCell ref="C25:L25"/>
    <mergeCell ref="M25:R25"/>
    <mergeCell ref="S25:W25"/>
    <mergeCell ref="X25:AB25"/>
    <mergeCell ref="AC25:AG25"/>
    <mergeCell ref="AH25:AL25"/>
    <mergeCell ref="AM24:AN24"/>
    <mergeCell ref="AO24:AS24"/>
    <mergeCell ref="AT24:AX24"/>
    <mergeCell ref="AY24:BC24"/>
    <mergeCell ref="BD24:BH24"/>
    <mergeCell ref="BI24:BJ24"/>
    <mergeCell ref="C24:L24"/>
    <mergeCell ref="M24:R24"/>
    <mergeCell ref="S24:W24"/>
    <mergeCell ref="X24:AB24"/>
    <mergeCell ref="AC24:AG24"/>
    <mergeCell ref="AH24:AL24"/>
    <mergeCell ref="AM23:AN23"/>
    <mergeCell ref="AO23:AS23"/>
    <mergeCell ref="AT23:AX23"/>
    <mergeCell ref="AY23:BC23"/>
    <mergeCell ref="BD23:BH23"/>
    <mergeCell ref="BI23:BJ23"/>
    <mergeCell ref="C23:L23"/>
    <mergeCell ref="M23:R23"/>
    <mergeCell ref="S23:W23"/>
    <mergeCell ref="X23:AB23"/>
    <mergeCell ref="AC23:AG23"/>
    <mergeCell ref="AH23:AL23"/>
    <mergeCell ref="AM22:AN22"/>
    <mergeCell ref="AO22:AS22"/>
    <mergeCell ref="AT22:AX22"/>
    <mergeCell ref="AY22:BC22"/>
    <mergeCell ref="BD22:BH22"/>
    <mergeCell ref="BI22:BJ22"/>
    <mergeCell ref="C22:L22"/>
    <mergeCell ref="M22:R22"/>
    <mergeCell ref="S22:W22"/>
    <mergeCell ref="X22:AB22"/>
    <mergeCell ref="AC22:AG22"/>
    <mergeCell ref="AH22:AL22"/>
    <mergeCell ref="AM21:AN21"/>
    <mergeCell ref="AO21:AS21"/>
    <mergeCell ref="AT21:AX21"/>
    <mergeCell ref="AY21:BC21"/>
    <mergeCell ref="BD21:BH21"/>
    <mergeCell ref="BI21:BJ21"/>
    <mergeCell ref="C21:L21"/>
    <mergeCell ref="M21:R21"/>
    <mergeCell ref="S21:W21"/>
    <mergeCell ref="X21:AB21"/>
    <mergeCell ref="AC21:AG21"/>
    <mergeCell ref="AH21:AL21"/>
    <mergeCell ref="AM20:AN20"/>
    <mergeCell ref="AO20:AS20"/>
    <mergeCell ref="AT20:AX20"/>
    <mergeCell ref="AY20:BC20"/>
    <mergeCell ref="BD20:BH20"/>
    <mergeCell ref="BI20:BJ20"/>
    <mergeCell ref="C20:L20"/>
    <mergeCell ref="M20:R20"/>
    <mergeCell ref="S20:W20"/>
    <mergeCell ref="X20:AB20"/>
    <mergeCell ref="AC20:AG20"/>
    <mergeCell ref="AH20:AL20"/>
    <mergeCell ref="AM19:AN19"/>
    <mergeCell ref="AO19:AS19"/>
    <mergeCell ref="AT19:AX19"/>
    <mergeCell ref="AY19:BC19"/>
    <mergeCell ref="BD19:BH19"/>
    <mergeCell ref="BI19:BJ19"/>
    <mergeCell ref="C19:L19"/>
    <mergeCell ref="M19:R19"/>
    <mergeCell ref="S19:W19"/>
    <mergeCell ref="X19:AB19"/>
    <mergeCell ref="AC19:AG19"/>
    <mergeCell ref="AH19:AL19"/>
    <mergeCell ref="AM18:AN18"/>
    <mergeCell ref="AO18:AS18"/>
    <mergeCell ref="AT18:AX18"/>
    <mergeCell ref="AY18:BC18"/>
    <mergeCell ref="BD18:BH18"/>
    <mergeCell ref="BI18:BJ18"/>
    <mergeCell ref="C18:L18"/>
    <mergeCell ref="M18:R18"/>
    <mergeCell ref="S18:W18"/>
    <mergeCell ref="X18:AB18"/>
    <mergeCell ref="AC18:AG18"/>
    <mergeCell ref="AH18:AL18"/>
    <mergeCell ref="AM17:AN17"/>
    <mergeCell ref="AO17:AS17"/>
    <mergeCell ref="AT17:AX17"/>
    <mergeCell ref="AY17:BC17"/>
    <mergeCell ref="BD17:BH17"/>
    <mergeCell ref="BI17:BJ17"/>
    <mergeCell ref="C17:L17"/>
    <mergeCell ref="M17:R17"/>
    <mergeCell ref="S17:W17"/>
    <mergeCell ref="X17:AB17"/>
    <mergeCell ref="AC17:AG17"/>
    <mergeCell ref="AH17:AL17"/>
    <mergeCell ref="AM16:AN16"/>
    <mergeCell ref="AO16:AS16"/>
    <mergeCell ref="AT16:AX16"/>
    <mergeCell ref="AY16:BC16"/>
    <mergeCell ref="BD16:BH16"/>
    <mergeCell ref="BI16:BJ16"/>
    <mergeCell ref="C16:L16"/>
    <mergeCell ref="M16:R16"/>
    <mergeCell ref="S16:W16"/>
    <mergeCell ref="X16:AB16"/>
    <mergeCell ref="AC16:AG16"/>
    <mergeCell ref="AH16:AL16"/>
    <mergeCell ref="AM15:AN15"/>
    <mergeCell ref="AO15:AS15"/>
    <mergeCell ref="AT15:AX15"/>
    <mergeCell ref="AY15:BC15"/>
    <mergeCell ref="BD15:BH15"/>
    <mergeCell ref="BI15:BJ15"/>
    <mergeCell ref="C15:L15"/>
    <mergeCell ref="M15:R15"/>
    <mergeCell ref="S15:W15"/>
    <mergeCell ref="X15:AB15"/>
    <mergeCell ref="AC15:AG15"/>
    <mergeCell ref="AH15:AL15"/>
    <mergeCell ref="AM14:AN14"/>
    <mergeCell ref="AO14:AS14"/>
    <mergeCell ref="AT14:AX14"/>
    <mergeCell ref="AY14:BC14"/>
    <mergeCell ref="BD14:BH14"/>
    <mergeCell ref="BI14:BJ14"/>
    <mergeCell ref="C14:L14"/>
    <mergeCell ref="M14:R14"/>
    <mergeCell ref="S14:W14"/>
    <mergeCell ref="X14:AB14"/>
    <mergeCell ref="AC14:AG14"/>
    <mergeCell ref="AH14:AL14"/>
    <mergeCell ref="AM13:AN13"/>
    <mergeCell ref="AO13:AS13"/>
    <mergeCell ref="AT13:AX13"/>
    <mergeCell ref="AY13:BC13"/>
    <mergeCell ref="BD13:BH13"/>
    <mergeCell ref="BI13:BJ13"/>
    <mergeCell ref="C13:L13"/>
    <mergeCell ref="M13:R13"/>
    <mergeCell ref="S13:W13"/>
    <mergeCell ref="X13:AB13"/>
    <mergeCell ref="AC13:AG13"/>
    <mergeCell ref="AH13:AL13"/>
    <mergeCell ref="AM12:AN12"/>
    <mergeCell ref="AO12:AS12"/>
    <mergeCell ref="AT12:AX12"/>
    <mergeCell ref="AY12:BC12"/>
    <mergeCell ref="BD12:BH12"/>
    <mergeCell ref="BI12:BJ12"/>
    <mergeCell ref="C12:L12"/>
    <mergeCell ref="M12:R12"/>
    <mergeCell ref="S12:W12"/>
    <mergeCell ref="X12:AB12"/>
    <mergeCell ref="AC12:AG12"/>
    <mergeCell ref="AH12:AL12"/>
    <mergeCell ref="AM11:AN11"/>
    <mergeCell ref="AO11:AS11"/>
    <mergeCell ref="AT11:AX11"/>
    <mergeCell ref="AY11:BC11"/>
    <mergeCell ref="BD11:BH11"/>
    <mergeCell ref="BI11:BJ11"/>
    <mergeCell ref="C11:L11"/>
    <mergeCell ref="M11:R11"/>
    <mergeCell ref="S11:W11"/>
    <mergeCell ref="X11:AB11"/>
    <mergeCell ref="AC11:AG11"/>
    <mergeCell ref="AH11:AL11"/>
    <mergeCell ref="AM10:AN10"/>
    <mergeCell ref="AO10:AS10"/>
    <mergeCell ref="AT10:AX10"/>
    <mergeCell ref="AY10:BC10"/>
    <mergeCell ref="BD10:BH10"/>
    <mergeCell ref="BI10:BJ10"/>
    <mergeCell ref="C10:L10"/>
    <mergeCell ref="M10:R10"/>
    <mergeCell ref="S10:W10"/>
    <mergeCell ref="X10:AB10"/>
    <mergeCell ref="AC10:AG10"/>
    <mergeCell ref="AH10:AL10"/>
    <mergeCell ref="AM9:AN9"/>
    <mergeCell ref="AO9:AS9"/>
    <mergeCell ref="AT9:AX9"/>
    <mergeCell ref="AY9:BC9"/>
    <mergeCell ref="BD9:BH9"/>
    <mergeCell ref="BI9:BJ9"/>
    <mergeCell ref="C9:L9"/>
    <mergeCell ref="M9:R9"/>
    <mergeCell ref="S9:W9"/>
    <mergeCell ref="X9:AB9"/>
    <mergeCell ref="AC9:AG9"/>
    <mergeCell ref="AH9:AL9"/>
    <mergeCell ref="AM8:AN8"/>
    <mergeCell ref="AO8:AS8"/>
    <mergeCell ref="AT8:AX8"/>
    <mergeCell ref="AY8:BC8"/>
    <mergeCell ref="BD8:BH8"/>
    <mergeCell ref="BI8:BJ8"/>
    <mergeCell ref="C8:L8"/>
    <mergeCell ref="M8:R8"/>
    <mergeCell ref="S8:W8"/>
    <mergeCell ref="X8:AB8"/>
    <mergeCell ref="AC8:AG8"/>
    <mergeCell ref="AH8:AL8"/>
    <mergeCell ref="AM7:AN7"/>
    <mergeCell ref="AO7:AS7"/>
    <mergeCell ref="AT7:AX7"/>
    <mergeCell ref="AY7:BC7"/>
    <mergeCell ref="BD7:BH7"/>
    <mergeCell ref="BI7:BJ7"/>
    <mergeCell ref="C7:L7"/>
    <mergeCell ref="M7:R7"/>
    <mergeCell ref="S7:W7"/>
    <mergeCell ref="X7:AB7"/>
    <mergeCell ref="AC7:AG7"/>
    <mergeCell ref="AH7:AL7"/>
    <mergeCell ref="BI4:BJ6"/>
    <mergeCell ref="S6:W6"/>
    <mergeCell ref="X6:AB6"/>
    <mergeCell ref="AC6:AG6"/>
    <mergeCell ref="AH6:AL6"/>
    <mergeCell ref="AO6:AS6"/>
    <mergeCell ref="AT6:AX6"/>
    <mergeCell ref="AY6:BC6"/>
    <mergeCell ref="BD6:BH6"/>
    <mergeCell ref="AH4:AL5"/>
    <mergeCell ref="AM4:AN6"/>
    <mergeCell ref="AO4:AS5"/>
    <mergeCell ref="AT4:AX5"/>
    <mergeCell ref="AY4:BC5"/>
    <mergeCell ref="BD4:BH5"/>
    <mergeCell ref="B4:B6"/>
    <mergeCell ref="C4:L6"/>
    <mergeCell ref="M4:R6"/>
    <mergeCell ref="S4:W5"/>
    <mergeCell ref="X4:AB5"/>
    <mergeCell ref="AC4:AG5"/>
    <mergeCell ref="BB2:BH2"/>
    <mergeCell ref="I3:N3"/>
    <mergeCell ref="O3:T3"/>
    <mergeCell ref="U3:AA3"/>
    <mergeCell ref="AM3:AQ3"/>
    <mergeCell ref="AR3:AV3"/>
    <mergeCell ref="AW3:BA3"/>
    <mergeCell ref="BB3:BH3"/>
    <mergeCell ref="AB2:AD3"/>
    <mergeCell ref="AE2:AG3"/>
    <mergeCell ref="AH2:AL3"/>
    <mergeCell ref="AM2:AQ2"/>
    <mergeCell ref="AR2:AV2"/>
    <mergeCell ref="AW2:BA2"/>
    <mergeCell ref="M1:AJ1"/>
    <mergeCell ref="AK1:AM1"/>
    <mergeCell ref="AN1:AW1"/>
    <mergeCell ref="AX1:AY1"/>
    <mergeCell ref="AZ1:BJ1"/>
    <mergeCell ref="B2:B3"/>
    <mergeCell ref="C2:H3"/>
    <mergeCell ref="I2:N2"/>
    <mergeCell ref="O2:T2"/>
    <mergeCell ref="U2:AA2"/>
  </mergeCells>
  <pageMargins left="0.25" right="0.25" top="0.25" bottom="0.25" header="0" footer="0"/>
  <pageSetup paperSize="9" scale="69" fitToHeight="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1"/>
  <sheetViews>
    <sheetView workbookViewId="0"/>
  </sheetViews>
  <sheetFormatPr defaultRowHeight="15" x14ac:dyDescent="0.25"/>
  <cols>
    <col min="1" max="1" width="8.7109375" customWidth="1"/>
    <col min="2" max="2" width="6.7109375" customWidth="1"/>
    <col min="3" max="38" width="3" customWidth="1"/>
    <col min="39" max="40" width="3.7109375" customWidth="1"/>
    <col min="41" max="60" width="3" customWidth="1"/>
    <col min="61" max="62" width="3.7109375" customWidth="1"/>
  </cols>
  <sheetData>
    <row r="1" spans="1:62" ht="30" customHeight="1" thickBot="1" x14ac:dyDescent="0.3">
      <c r="A1" s="1"/>
      <c r="B1" s="65" t="s">
        <v>80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1"/>
      <c r="BI1" s="231"/>
      <c r="BJ1" s="232"/>
    </row>
    <row r="2" spans="1:62" ht="18" customHeight="1" x14ac:dyDescent="0.25">
      <c r="A2" s="1"/>
      <c r="B2" s="234" t="s">
        <v>51</v>
      </c>
      <c r="C2" s="230" t="s">
        <v>121</v>
      </c>
      <c r="D2" s="230"/>
      <c r="E2" s="230"/>
      <c r="F2" s="230"/>
      <c r="G2" s="230"/>
      <c r="H2" s="230"/>
      <c r="I2" s="227" t="s">
        <v>1208</v>
      </c>
      <c r="J2" s="227"/>
      <c r="K2" s="227"/>
      <c r="L2" s="227"/>
      <c r="M2" s="227"/>
      <c r="N2" s="227"/>
      <c r="O2" s="227" t="s">
        <v>1209</v>
      </c>
      <c r="P2" s="227"/>
      <c r="Q2" s="227"/>
      <c r="R2" s="227"/>
      <c r="S2" s="227"/>
      <c r="T2" s="227"/>
      <c r="U2" s="227" t="s">
        <v>1210</v>
      </c>
      <c r="V2" s="227"/>
      <c r="W2" s="227"/>
      <c r="X2" s="227"/>
      <c r="Y2" s="227"/>
      <c r="Z2" s="227"/>
      <c r="AA2" s="228"/>
      <c r="AB2" s="234" t="s">
        <v>65</v>
      </c>
      <c r="AC2" s="239"/>
      <c r="AD2" s="239"/>
      <c r="AE2" s="241">
        <v>11.4</v>
      </c>
      <c r="AF2" s="241"/>
      <c r="AG2" s="242"/>
      <c r="AH2" s="245" t="s">
        <v>78</v>
      </c>
      <c r="AI2" s="246"/>
      <c r="AJ2" s="246"/>
      <c r="AK2" s="246"/>
      <c r="AL2" s="246"/>
      <c r="AM2" s="249" t="s">
        <v>455</v>
      </c>
      <c r="AN2" s="249"/>
      <c r="AO2" s="249"/>
      <c r="AP2" s="249"/>
      <c r="AQ2" s="249"/>
      <c r="AR2" s="224" t="s">
        <v>456</v>
      </c>
      <c r="AS2" s="224"/>
      <c r="AT2" s="224"/>
      <c r="AU2" s="224"/>
      <c r="AV2" s="224"/>
      <c r="AW2" s="224" t="s">
        <v>457</v>
      </c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35"/>
      <c r="BJ2" s="36"/>
    </row>
    <row r="3" spans="1:62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/>
      <c r="J3" s="225"/>
      <c r="K3" s="225"/>
      <c r="L3" s="225"/>
      <c r="M3" s="225"/>
      <c r="N3" s="225"/>
      <c r="O3" s="225" t="s">
        <v>867</v>
      </c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6"/>
      <c r="AB3" s="235"/>
      <c r="AC3" s="240"/>
      <c r="AD3" s="240"/>
      <c r="AE3" s="243"/>
      <c r="AF3" s="243"/>
      <c r="AG3" s="244"/>
      <c r="AH3" s="247"/>
      <c r="AI3" s="248"/>
      <c r="AJ3" s="248"/>
      <c r="AK3" s="248"/>
      <c r="AL3" s="248"/>
      <c r="AM3" s="237" t="s">
        <v>458</v>
      </c>
      <c r="AN3" s="237"/>
      <c r="AO3" s="237"/>
      <c r="AP3" s="237"/>
      <c r="AQ3" s="237"/>
      <c r="AR3" s="238" t="s">
        <v>459</v>
      </c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41"/>
      <c r="BJ3" s="37"/>
    </row>
    <row r="4" spans="1:62" ht="16.5" customHeight="1" x14ac:dyDescent="0.25">
      <c r="A4" s="1"/>
      <c r="B4" s="271" t="s">
        <v>82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0" t="s">
        <v>83</v>
      </c>
      <c r="T4" s="281"/>
      <c r="U4" s="281"/>
      <c r="V4" s="281"/>
      <c r="W4" s="282"/>
      <c r="X4" s="280" t="s">
        <v>84</v>
      </c>
      <c r="Y4" s="281"/>
      <c r="Z4" s="281"/>
      <c r="AA4" s="281"/>
      <c r="AB4" s="282"/>
      <c r="AC4" s="280" t="s">
        <v>85</v>
      </c>
      <c r="AD4" s="281"/>
      <c r="AE4" s="281"/>
      <c r="AF4" s="281"/>
      <c r="AG4" s="282"/>
      <c r="AH4" s="280" t="s">
        <v>86</v>
      </c>
      <c r="AI4" s="281"/>
      <c r="AJ4" s="281"/>
      <c r="AK4" s="281"/>
      <c r="AL4" s="282"/>
      <c r="AM4" s="321" t="s">
        <v>87</v>
      </c>
      <c r="AN4" s="322"/>
      <c r="AO4" s="280" t="s">
        <v>88</v>
      </c>
      <c r="AP4" s="281"/>
      <c r="AQ4" s="281"/>
      <c r="AR4" s="281"/>
      <c r="AS4" s="282"/>
      <c r="AT4" s="280" t="s">
        <v>89</v>
      </c>
      <c r="AU4" s="281"/>
      <c r="AV4" s="281"/>
      <c r="AW4" s="281"/>
      <c r="AX4" s="282"/>
      <c r="AY4" s="280" t="s">
        <v>90</v>
      </c>
      <c r="AZ4" s="281"/>
      <c r="BA4" s="281"/>
      <c r="BB4" s="281"/>
      <c r="BC4" s="282"/>
      <c r="BD4" s="286" t="s">
        <v>91</v>
      </c>
      <c r="BE4" s="287"/>
      <c r="BF4" s="287"/>
      <c r="BG4" s="287"/>
      <c r="BH4" s="288"/>
      <c r="BI4" s="262" t="s">
        <v>76</v>
      </c>
      <c r="BJ4" s="263"/>
    </row>
    <row r="5" spans="1:62" ht="16.5" customHeight="1" x14ac:dyDescent="0.25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283"/>
      <c r="T5" s="284"/>
      <c r="U5" s="284"/>
      <c r="V5" s="284"/>
      <c r="W5" s="285"/>
      <c r="X5" s="283"/>
      <c r="Y5" s="284"/>
      <c r="Z5" s="284"/>
      <c r="AA5" s="284"/>
      <c r="AB5" s="285"/>
      <c r="AC5" s="283"/>
      <c r="AD5" s="284"/>
      <c r="AE5" s="284"/>
      <c r="AF5" s="284"/>
      <c r="AG5" s="285"/>
      <c r="AH5" s="283"/>
      <c r="AI5" s="284"/>
      <c r="AJ5" s="284"/>
      <c r="AK5" s="284"/>
      <c r="AL5" s="285"/>
      <c r="AM5" s="323"/>
      <c r="AN5" s="324"/>
      <c r="AO5" s="283"/>
      <c r="AP5" s="284"/>
      <c r="AQ5" s="284"/>
      <c r="AR5" s="284"/>
      <c r="AS5" s="285"/>
      <c r="AT5" s="283"/>
      <c r="AU5" s="284"/>
      <c r="AV5" s="284"/>
      <c r="AW5" s="284"/>
      <c r="AX5" s="285"/>
      <c r="AY5" s="283"/>
      <c r="AZ5" s="284"/>
      <c r="BA5" s="284"/>
      <c r="BB5" s="284"/>
      <c r="BC5" s="285"/>
      <c r="BD5" s="289"/>
      <c r="BE5" s="290"/>
      <c r="BF5" s="290"/>
      <c r="BG5" s="290"/>
      <c r="BH5" s="291"/>
      <c r="BI5" s="264"/>
      <c r="BJ5" s="265"/>
    </row>
    <row r="6" spans="1:62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268" t="s">
        <v>69</v>
      </c>
      <c r="T6" s="269"/>
      <c r="U6" s="269"/>
      <c r="V6" s="269"/>
      <c r="W6" s="270"/>
      <c r="X6" s="268" t="s">
        <v>69</v>
      </c>
      <c r="Y6" s="269"/>
      <c r="Z6" s="269"/>
      <c r="AA6" s="269"/>
      <c r="AB6" s="270"/>
      <c r="AC6" s="268" t="s">
        <v>69</v>
      </c>
      <c r="AD6" s="269"/>
      <c r="AE6" s="269"/>
      <c r="AF6" s="269"/>
      <c r="AG6" s="270"/>
      <c r="AH6" s="268" t="s">
        <v>69</v>
      </c>
      <c r="AI6" s="269"/>
      <c r="AJ6" s="269"/>
      <c r="AK6" s="269"/>
      <c r="AL6" s="270"/>
      <c r="AM6" s="325"/>
      <c r="AN6" s="326"/>
      <c r="AO6" s="318" t="s">
        <v>69</v>
      </c>
      <c r="AP6" s="319"/>
      <c r="AQ6" s="319"/>
      <c r="AR6" s="319"/>
      <c r="AS6" s="320"/>
      <c r="AT6" s="268" t="s">
        <v>69</v>
      </c>
      <c r="AU6" s="269"/>
      <c r="AV6" s="269"/>
      <c r="AW6" s="269"/>
      <c r="AX6" s="270"/>
      <c r="AY6" s="268" t="s">
        <v>69</v>
      </c>
      <c r="AZ6" s="269"/>
      <c r="BA6" s="269"/>
      <c r="BB6" s="269"/>
      <c r="BC6" s="270"/>
      <c r="BD6" s="268" t="s">
        <v>69</v>
      </c>
      <c r="BE6" s="269"/>
      <c r="BF6" s="269"/>
      <c r="BG6" s="269"/>
      <c r="BH6" s="270"/>
      <c r="BI6" s="266"/>
      <c r="BJ6" s="267"/>
    </row>
    <row r="7" spans="1:62" ht="30" customHeight="1" x14ac:dyDescent="0.25">
      <c r="A7" s="1" t="s">
        <v>25</v>
      </c>
      <c r="B7" s="70" t="s">
        <v>290</v>
      </c>
      <c r="C7" s="250" t="str">
        <f>VLOOKUP(A7,Entries!A$2:F$400,5)</f>
        <v xml:space="preserve"> </v>
      </c>
      <c r="D7" s="251"/>
      <c r="E7" s="251"/>
      <c r="F7" s="251"/>
      <c r="G7" s="251"/>
      <c r="H7" s="251"/>
      <c r="I7" s="251"/>
      <c r="J7" s="251"/>
      <c r="K7" s="251"/>
      <c r="L7" s="252"/>
      <c r="M7" s="253" t="str">
        <f>VLOOKUP(A7,Entries!A$2:F$400,6)</f>
        <v/>
      </c>
      <c r="N7" s="254"/>
      <c r="O7" s="254"/>
      <c r="P7" s="254"/>
      <c r="Q7" s="254"/>
      <c r="R7" s="255"/>
      <c r="S7" s="290" t="s">
        <v>71</v>
      </c>
      <c r="T7" s="290"/>
      <c r="U7" s="290"/>
      <c r="V7" s="290"/>
      <c r="W7" s="292"/>
      <c r="X7" s="293" t="s">
        <v>71</v>
      </c>
      <c r="Y7" s="284"/>
      <c r="Z7" s="284"/>
      <c r="AA7" s="284"/>
      <c r="AB7" s="294"/>
      <c r="AC7" s="293" t="s">
        <v>71</v>
      </c>
      <c r="AD7" s="284"/>
      <c r="AE7" s="284"/>
      <c r="AF7" s="284"/>
      <c r="AG7" s="294"/>
      <c r="AH7" s="293" t="s">
        <v>71</v>
      </c>
      <c r="AI7" s="284"/>
      <c r="AJ7" s="284"/>
      <c r="AK7" s="284"/>
      <c r="AL7" s="294"/>
      <c r="AM7" s="295"/>
      <c r="AN7" s="292"/>
      <c r="AO7" s="293" t="s">
        <v>71</v>
      </c>
      <c r="AP7" s="284"/>
      <c r="AQ7" s="284"/>
      <c r="AR7" s="284"/>
      <c r="AS7" s="294"/>
      <c r="AT7" s="293" t="s">
        <v>71</v>
      </c>
      <c r="AU7" s="284"/>
      <c r="AV7" s="284"/>
      <c r="AW7" s="284"/>
      <c r="AX7" s="294"/>
      <c r="AY7" s="293" t="s">
        <v>71</v>
      </c>
      <c r="AZ7" s="284"/>
      <c r="BA7" s="284"/>
      <c r="BB7" s="284"/>
      <c r="BC7" s="294"/>
      <c r="BD7" s="293" t="s">
        <v>71</v>
      </c>
      <c r="BE7" s="284"/>
      <c r="BF7" s="284"/>
      <c r="BG7" s="284"/>
      <c r="BH7" s="294"/>
      <c r="BI7" s="327"/>
      <c r="BJ7" s="328"/>
    </row>
    <row r="8" spans="1:62" ht="30" customHeight="1" x14ac:dyDescent="0.25">
      <c r="A8" s="1">
        <v>227</v>
      </c>
      <c r="B8" s="70">
        <f t="shared" ref="B8:B28" si="0">IF(A8=" "," ",IF(A8&gt;=200,A8-200,A8))</f>
        <v>27</v>
      </c>
      <c r="C8" s="256" t="str">
        <f>VLOOKUP(A8,Entries!A$2:F$400,5)</f>
        <v>Lucy Mansell</v>
      </c>
      <c r="D8" s="257"/>
      <c r="E8" s="257"/>
      <c r="F8" s="257"/>
      <c r="G8" s="257"/>
      <c r="H8" s="257"/>
      <c r="I8" s="257"/>
      <c r="J8" s="257"/>
      <c r="K8" s="257"/>
      <c r="L8" s="258"/>
      <c r="M8" s="259" t="str">
        <f>VLOOKUP(A8,Entries!A$2:F$400,6)</f>
        <v>Waveney Valley AC</v>
      </c>
      <c r="N8" s="260"/>
      <c r="O8" s="260"/>
      <c r="P8" s="260"/>
      <c r="Q8" s="260"/>
      <c r="R8" s="261"/>
      <c r="S8" s="293" t="s">
        <v>71</v>
      </c>
      <c r="T8" s="284"/>
      <c r="U8" s="284"/>
      <c r="V8" s="284"/>
      <c r="W8" s="294"/>
      <c r="X8" s="293" t="s">
        <v>71</v>
      </c>
      <c r="Y8" s="284"/>
      <c r="Z8" s="284"/>
      <c r="AA8" s="284"/>
      <c r="AB8" s="294"/>
      <c r="AC8" s="293" t="s">
        <v>71</v>
      </c>
      <c r="AD8" s="284"/>
      <c r="AE8" s="284"/>
      <c r="AF8" s="284"/>
      <c r="AG8" s="294"/>
      <c r="AH8" s="293" t="s">
        <v>71</v>
      </c>
      <c r="AI8" s="284"/>
      <c r="AJ8" s="284"/>
      <c r="AK8" s="284"/>
      <c r="AL8" s="294"/>
      <c r="AM8" s="293"/>
      <c r="AN8" s="294"/>
      <c r="AO8" s="293" t="s">
        <v>71</v>
      </c>
      <c r="AP8" s="284"/>
      <c r="AQ8" s="284"/>
      <c r="AR8" s="284"/>
      <c r="AS8" s="294"/>
      <c r="AT8" s="293" t="s">
        <v>71</v>
      </c>
      <c r="AU8" s="284"/>
      <c r="AV8" s="284"/>
      <c r="AW8" s="284"/>
      <c r="AX8" s="294"/>
      <c r="AY8" s="293" t="s">
        <v>71</v>
      </c>
      <c r="AZ8" s="284"/>
      <c r="BA8" s="284"/>
      <c r="BB8" s="284"/>
      <c r="BC8" s="294"/>
      <c r="BD8" s="293" t="s">
        <v>71</v>
      </c>
      <c r="BE8" s="284"/>
      <c r="BF8" s="284"/>
      <c r="BG8" s="284"/>
      <c r="BH8" s="294"/>
      <c r="BI8" s="329"/>
      <c r="BJ8" s="330"/>
    </row>
    <row r="9" spans="1:62" ht="30" customHeight="1" x14ac:dyDescent="0.25">
      <c r="A9" s="1" t="s">
        <v>25</v>
      </c>
      <c r="B9" s="70" t="s">
        <v>286</v>
      </c>
      <c r="C9" s="256" t="str">
        <f>VLOOKUP(A9,Entries!A$2:F$400,5)</f>
        <v xml:space="preserve"> </v>
      </c>
      <c r="D9" s="257"/>
      <c r="E9" s="257"/>
      <c r="F9" s="257"/>
      <c r="G9" s="257"/>
      <c r="H9" s="257"/>
      <c r="I9" s="257"/>
      <c r="J9" s="257"/>
      <c r="K9" s="257"/>
      <c r="L9" s="258"/>
      <c r="M9" s="259" t="str">
        <f>VLOOKUP(A9,Entries!A$2:F$400,6)</f>
        <v/>
      </c>
      <c r="N9" s="260"/>
      <c r="O9" s="260"/>
      <c r="P9" s="260"/>
      <c r="Q9" s="260"/>
      <c r="R9" s="261"/>
      <c r="S9" s="293" t="s">
        <v>71</v>
      </c>
      <c r="T9" s="284"/>
      <c r="U9" s="284"/>
      <c r="V9" s="284"/>
      <c r="W9" s="294"/>
      <c r="X9" s="293" t="s">
        <v>71</v>
      </c>
      <c r="Y9" s="284"/>
      <c r="Z9" s="284"/>
      <c r="AA9" s="284"/>
      <c r="AB9" s="294"/>
      <c r="AC9" s="293" t="s">
        <v>71</v>
      </c>
      <c r="AD9" s="284"/>
      <c r="AE9" s="284"/>
      <c r="AF9" s="284"/>
      <c r="AG9" s="294"/>
      <c r="AH9" s="293" t="s">
        <v>71</v>
      </c>
      <c r="AI9" s="284"/>
      <c r="AJ9" s="284"/>
      <c r="AK9" s="284"/>
      <c r="AL9" s="294"/>
      <c r="AM9" s="293"/>
      <c r="AN9" s="294"/>
      <c r="AO9" s="293" t="s">
        <v>71</v>
      </c>
      <c r="AP9" s="284"/>
      <c r="AQ9" s="284"/>
      <c r="AR9" s="284"/>
      <c r="AS9" s="294"/>
      <c r="AT9" s="293" t="s">
        <v>71</v>
      </c>
      <c r="AU9" s="284"/>
      <c r="AV9" s="284"/>
      <c r="AW9" s="284"/>
      <c r="AX9" s="294"/>
      <c r="AY9" s="293" t="s">
        <v>71</v>
      </c>
      <c r="AZ9" s="284"/>
      <c r="BA9" s="284"/>
      <c r="BB9" s="284"/>
      <c r="BC9" s="294"/>
      <c r="BD9" s="293" t="s">
        <v>71</v>
      </c>
      <c r="BE9" s="284"/>
      <c r="BF9" s="284"/>
      <c r="BG9" s="284"/>
      <c r="BH9" s="294"/>
      <c r="BI9" s="329"/>
      <c r="BJ9" s="330"/>
    </row>
    <row r="10" spans="1:62" ht="30" customHeight="1" x14ac:dyDescent="0.25">
      <c r="A10" s="1">
        <v>267</v>
      </c>
      <c r="B10" s="70">
        <f t="shared" si="0"/>
        <v>67</v>
      </c>
      <c r="C10" s="256" t="str">
        <f>VLOOKUP(A10,Entries!A$2:F$400,5)</f>
        <v>Annabel Mott</v>
      </c>
      <c r="D10" s="257"/>
      <c r="E10" s="257"/>
      <c r="F10" s="257"/>
      <c r="G10" s="257"/>
      <c r="H10" s="257"/>
      <c r="I10" s="257"/>
      <c r="J10" s="257"/>
      <c r="K10" s="257"/>
      <c r="L10" s="258"/>
      <c r="M10" s="259" t="str">
        <f>VLOOKUP(A10,Entries!A$2:F$400,6)</f>
        <v>Woodbridge School</v>
      </c>
      <c r="N10" s="260"/>
      <c r="O10" s="260"/>
      <c r="P10" s="260"/>
      <c r="Q10" s="260"/>
      <c r="R10" s="261"/>
      <c r="S10" s="293" t="s">
        <v>71</v>
      </c>
      <c r="T10" s="284"/>
      <c r="U10" s="284"/>
      <c r="V10" s="284"/>
      <c r="W10" s="294"/>
      <c r="X10" s="293" t="s">
        <v>71</v>
      </c>
      <c r="Y10" s="284"/>
      <c r="Z10" s="284"/>
      <c r="AA10" s="284"/>
      <c r="AB10" s="294"/>
      <c r="AC10" s="293" t="s">
        <v>71</v>
      </c>
      <c r="AD10" s="284"/>
      <c r="AE10" s="284"/>
      <c r="AF10" s="284"/>
      <c r="AG10" s="294"/>
      <c r="AH10" s="293" t="s">
        <v>71</v>
      </c>
      <c r="AI10" s="284"/>
      <c r="AJ10" s="284"/>
      <c r="AK10" s="284"/>
      <c r="AL10" s="294"/>
      <c r="AM10" s="293"/>
      <c r="AN10" s="294"/>
      <c r="AO10" s="293" t="s">
        <v>71</v>
      </c>
      <c r="AP10" s="284"/>
      <c r="AQ10" s="284"/>
      <c r="AR10" s="284"/>
      <c r="AS10" s="294"/>
      <c r="AT10" s="293" t="s">
        <v>71</v>
      </c>
      <c r="AU10" s="284"/>
      <c r="AV10" s="284"/>
      <c r="AW10" s="284"/>
      <c r="AX10" s="294"/>
      <c r="AY10" s="293" t="s">
        <v>71</v>
      </c>
      <c r="AZ10" s="284"/>
      <c r="BA10" s="284"/>
      <c r="BB10" s="284"/>
      <c r="BC10" s="294"/>
      <c r="BD10" s="293" t="s">
        <v>71</v>
      </c>
      <c r="BE10" s="284"/>
      <c r="BF10" s="284"/>
      <c r="BG10" s="284"/>
      <c r="BH10" s="294"/>
      <c r="BI10" s="329"/>
      <c r="BJ10" s="330"/>
    </row>
    <row r="11" spans="1:62" ht="30" customHeight="1" x14ac:dyDescent="0.25">
      <c r="A11" s="1">
        <v>264</v>
      </c>
      <c r="B11" s="70">
        <f t="shared" si="0"/>
        <v>64</v>
      </c>
      <c r="C11" s="256" t="str">
        <f>VLOOKUP(A11,Entries!A$2:F$400,5)</f>
        <v>Hanna Edwards</v>
      </c>
      <c r="D11" s="257"/>
      <c r="E11" s="257"/>
      <c r="F11" s="257"/>
      <c r="G11" s="257"/>
      <c r="H11" s="257"/>
      <c r="I11" s="257"/>
      <c r="J11" s="257"/>
      <c r="K11" s="257"/>
      <c r="L11" s="258"/>
      <c r="M11" s="259" t="str">
        <f>VLOOKUP(A11,Entries!A$2:F$400,6)</f>
        <v>Ipswich Harriers</v>
      </c>
      <c r="N11" s="260"/>
      <c r="O11" s="260"/>
      <c r="P11" s="260"/>
      <c r="Q11" s="260"/>
      <c r="R11" s="261"/>
      <c r="S11" s="293" t="s">
        <v>71</v>
      </c>
      <c r="T11" s="284"/>
      <c r="U11" s="284"/>
      <c r="V11" s="284"/>
      <c r="W11" s="294"/>
      <c r="X11" s="293" t="s">
        <v>71</v>
      </c>
      <c r="Y11" s="284"/>
      <c r="Z11" s="284"/>
      <c r="AA11" s="284"/>
      <c r="AB11" s="294"/>
      <c r="AC11" s="293" t="s">
        <v>71</v>
      </c>
      <c r="AD11" s="284"/>
      <c r="AE11" s="284"/>
      <c r="AF11" s="284"/>
      <c r="AG11" s="294"/>
      <c r="AH11" s="293" t="s">
        <v>71</v>
      </c>
      <c r="AI11" s="284"/>
      <c r="AJ11" s="284"/>
      <c r="AK11" s="284"/>
      <c r="AL11" s="294"/>
      <c r="AM11" s="293"/>
      <c r="AN11" s="294"/>
      <c r="AO11" s="293" t="s">
        <v>71</v>
      </c>
      <c r="AP11" s="284"/>
      <c r="AQ11" s="284"/>
      <c r="AR11" s="284"/>
      <c r="AS11" s="294"/>
      <c r="AT11" s="293" t="s">
        <v>71</v>
      </c>
      <c r="AU11" s="284"/>
      <c r="AV11" s="284"/>
      <c r="AW11" s="284"/>
      <c r="AX11" s="294"/>
      <c r="AY11" s="293" t="s">
        <v>71</v>
      </c>
      <c r="AZ11" s="284"/>
      <c r="BA11" s="284"/>
      <c r="BB11" s="284"/>
      <c r="BC11" s="294"/>
      <c r="BD11" s="293" t="s">
        <v>71</v>
      </c>
      <c r="BE11" s="284"/>
      <c r="BF11" s="284"/>
      <c r="BG11" s="284"/>
      <c r="BH11" s="294"/>
      <c r="BI11" s="329"/>
      <c r="BJ11" s="330"/>
    </row>
    <row r="12" spans="1:62" ht="30" customHeight="1" x14ac:dyDescent="0.25">
      <c r="A12" s="1">
        <v>245</v>
      </c>
      <c r="B12" s="70">
        <f t="shared" si="0"/>
        <v>45</v>
      </c>
      <c r="C12" s="256" t="str">
        <f>VLOOKUP(A12,Entries!A$2:F$400,5)</f>
        <v>Francesca Birch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9" t="str">
        <f>VLOOKUP(A12,Entries!A$2:F$400,6)</f>
        <v>Ipswich Harriers</v>
      </c>
      <c r="N12" s="260"/>
      <c r="O12" s="260"/>
      <c r="P12" s="260"/>
      <c r="Q12" s="260"/>
      <c r="R12" s="261"/>
      <c r="S12" s="293" t="s">
        <v>71</v>
      </c>
      <c r="T12" s="284"/>
      <c r="U12" s="284"/>
      <c r="V12" s="284"/>
      <c r="W12" s="294"/>
      <c r="X12" s="293" t="s">
        <v>71</v>
      </c>
      <c r="Y12" s="284"/>
      <c r="Z12" s="284"/>
      <c r="AA12" s="284"/>
      <c r="AB12" s="294"/>
      <c r="AC12" s="293" t="s">
        <v>71</v>
      </c>
      <c r="AD12" s="284"/>
      <c r="AE12" s="284"/>
      <c r="AF12" s="284"/>
      <c r="AG12" s="294"/>
      <c r="AH12" s="293" t="s">
        <v>71</v>
      </c>
      <c r="AI12" s="284"/>
      <c r="AJ12" s="284"/>
      <c r="AK12" s="284"/>
      <c r="AL12" s="294"/>
      <c r="AM12" s="293"/>
      <c r="AN12" s="294"/>
      <c r="AO12" s="293" t="s">
        <v>71</v>
      </c>
      <c r="AP12" s="284"/>
      <c r="AQ12" s="284"/>
      <c r="AR12" s="284"/>
      <c r="AS12" s="294"/>
      <c r="AT12" s="293" t="s">
        <v>71</v>
      </c>
      <c r="AU12" s="284"/>
      <c r="AV12" s="284"/>
      <c r="AW12" s="284"/>
      <c r="AX12" s="294"/>
      <c r="AY12" s="293" t="s">
        <v>71</v>
      </c>
      <c r="AZ12" s="284"/>
      <c r="BA12" s="284"/>
      <c r="BB12" s="284"/>
      <c r="BC12" s="294"/>
      <c r="BD12" s="293" t="s">
        <v>71</v>
      </c>
      <c r="BE12" s="284"/>
      <c r="BF12" s="284"/>
      <c r="BG12" s="284"/>
      <c r="BH12" s="294"/>
      <c r="BI12" s="329"/>
      <c r="BJ12" s="330"/>
    </row>
    <row r="13" spans="1:62" ht="30" customHeight="1" x14ac:dyDescent="0.25">
      <c r="A13" s="1" t="s">
        <v>25</v>
      </c>
      <c r="B13" s="70" t="s">
        <v>288</v>
      </c>
      <c r="C13" s="256" t="str">
        <f>VLOOKUP(A13,Entries!A$2:F$400,5)</f>
        <v xml:space="preserve"> </v>
      </c>
      <c r="D13" s="257"/>
      <c r="E13" s="257"/>
      <c r="F13" s="257"/>
      <c r="G13" s="257"/>
      <c r="H13" s="257"/>
      <c r="I13" s="257"/>
      <c r="J13" s="257"/>
      <c r="K13" s="257"/>
      <c r="L13" s="258"/>
      <c r="M13" s="259" t="str">
        <f>VLOOKUP(A13,Entries!A$2:F$400,6)</f>
        <v/>
      </c>
      <c r="N13" s="260"/>
      <c r="O13" s="260"/>
      <c r="P13" s="260"/>
      <c r="Q13" s="260"/>
      <c r="R13" s="261"/>
      <c r="S13" s="293" t="s">
        <v>71</v>
      </c>
      <c r="T13" s="284"/>
      <c r="U13" s="284"/>
      <c r="V13" s="284"/>
      <c r="W13" s="294"/>
      <c r="X13" s="293" t="s">
        <v>71</v>
      </c>
      <c r="Y13" s="284"/>
      <c r="Z13" s="284"/>
      <c r="AA13" s="284"/>
      <c r="AB13" s="294"/>
      <c r="AC13" s="293" t="s">
        <v>71</v>
      </c>
      <c r="AD13" s="284"/>
      <c r="AE13" s="284"/>
      <c r="AF13" s="284"/>
      <c r="AG13" s="294"/>
      <c r="AH13" s="293" t="s">
        <v>71</v>
      </c>
      <c r="AI13" s="284"/>
      <c r="AJ13" s="284"/>
      <c r="AK13" s="284"/>
      <c r="AL13" s="294"/>
      <c r="AM13" s="293"/>
      <c r="AN13" s="294"/>
      <c r="AO13" s="293" t="s">
        <v>71</v>
      </c>
      <c r="AP13" s="284"/>
      <c r="AQ13" s="284"/>
      <c r="AR13" s="284"/>
      <c r="AS13" s="294"/>
      <c r="AT13" s="293" t="s">
        <v>71</v>
      </c>
      <c r="AU13" s="284"/>
      <c r="AV13" s="284"/>
      <c r="AW13" s="284"/>
      <c r="AX13" s="294"/>
      <c r="AY13" s="293" t="s">
        <v>71</v>
      </c>
      <c r="AZ13" s="284"/>
      <c r="BA13" s="284"/>
      <c r="BB13" s="284"/>
      <c r="BC13" s="294"/>
      <c r="BD13" s="293" t="s">
        <v>71</v>
      </c>
      <c r="BE13" s="284"/>
      <c r="BF13" s="284"/>
      <c r="BG13" s="284"/>
      <c r="BH13" s="294"/>
      <c r="BI13" s="329"/>
      <c r="BJ13" s="330"/>
    </row>
    <row r="14" spans="1:62" ht="30" customHeight="1" x14ac:dyDescent="0.25">
      <c r="A14" s="1">
        <v>285</v>
      </c>
      <c r="B14" s="70">
        <f t="shared" si="0"/>
        <v>85</v>
      </c>
      <c r="C14" s="256" t="str">
        <f>VLOOKUP(A14,Entries!A$2:F$400,5)</f>
        <v>Alicia Burman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9" t="str">
        <f>VLOOKUP(A14,Entries!A$2:F$400,6)</f>
        <v>Ipswich Harriers</v>
      </c>
      <c r="N14" s="260"/>
      <c r="O14" s="260"/>
      <c r="P14" s="260"/>
      <c r="Q14" s="260"/>
      <c r="R14" s="261"/>
      <c r="S14" s="293" t="s">
        <v>71</v>
      </c>
      <c r="T14" s="284"/>
      <c r="U14" s="284"/>
      <c r="V14" s="284"/>
      <c r="W14" s="294"/>
      <c r="X14" s="293" t="s">
        <v>71</v>
      </c>
      <c r="Y14" s="284"/>
      <c r="Z14" s="284"/>
      <c r="AA14" s="284"/>
      <c r="AB14" s="294"/>
      <c r="AC14" s="293" t="s">
        <v>71</v>
      </c>
      <c r="AD14" s="284"/>
      <c r="AE14" s="284"/>
      <c r="AF14" s="284"/>
      <c r="AG14" s="294"/>
      <c r="AH14" s="293" t="s">
        <v>71</v>
      </c>
      <c r="AI14" s="284"/>
      <c r="AJ14" s="284"/>
      <c r="AK14" s="284"/>
      <c r="AL14" s="294"/>
      <c r="AM14" s="293"/>
      <c r="AN14" s="294"/>
      <c r="AO14" s="293" t="s">
        <v>71</v>
      </c>
      <c r="AP14" s="284"/>
      <c r="AQ14" s="284"/>
      <c r="AR14" s="284"/>
      <c r="AS14" s="294"/>
      <c r="AT14" s="293" t="s">
        <v>71</v>
      </c>
      <c r="AU14" s="284"/>
      <c r="AV14" s="284"/>
      <c r="AW14" s="284"/>
      <c r="AX14" s="294"/>
      <c r="AY14" s="293" t="s">
        <v>71</v>
      </c>
      <c r="AZ14" s="284"/>
      <c r="BA14" s="284"/>
      <c r="BB14" s="284"/>
      <c r="BC14" s="294"/>
      <c r="BD14" s="293" t="s">
        <v>71</v>
      </c>
      <c r="BE14" s="284"/>
      <c r="BF14" s="284"/>
      <c r="BG14" s="284"/>
      <c r="BH14" s="294"/>
      <c r="BI14" s="329"/>
      <c r="BJ14" s="330"/>
    </row>
    <row r="15" spans="1:62" ht="30" customHeight="1" x14ac:dyDescent="0.25">
      <c r="A15" s="1">
        <v>278</v>
      </c>
      <c r="B15" s="70">
        <f t="shared" si="0"/>
        <v>78</v>
      </c>
      <c r="C15" s="256" t="str">
        <f>VLOOKUP(A15,Entries!A$2:F$400,5)</f>
        <v>Rosie Belham</v>
      </c>
      <c r="D15" s="257"/>
      <c r="E15" s="257"/>
      <c r="F15" s="257"/>
      <c r="G15" s="257"/>
      <c r="H15" s="257"/>
      <c r="I15" s="257"/>
      <c r="J15" s="257"/>
      <c r="K15" s="257"/>
      <c r="L15" s="258"/>
      <c r="M15" s="259" t="str">
        <f>VLOOKUP(A15,Entries!A$2:F$400,6)</f>
        <v>Finborough School</v>
      </c>
      <c r="N15" s="260"/>
      <c r="O15" s="260"/>
      <c r="P15" s="260"/>
      <c r="Q15" s="260"/>
      <c r="R15" s="261"/>
      <c r="S15" s="293" t="s">
        <v>71</v>
      </c>
      <c r="T15" s="284"/>
      <c r="U15" s="284"/>
      <c r="V15" s="284"/>
      <c r="W15" s="294"/>
      <c r="X15" s="293" t="s">
        <v>71</v>
      </c>
      <c r="Y15" s="284"/>
      <c r="Z15" s="284"/>
      <c r="AA15" s="284"/>
      <c r="AB15" s="294"/>
      <c r="AC15" s="293" t="s">
        <v>71</v>
      </c>
      <c r="AD15" s="284"/>
      <c r="AE15" s="284"/>
      <c r="AF15" s="284"/>
      <c r="AG15" s="294"/>
      <c r="AH15" s="293" t="s">
        <v>71</v>
      </c>
      <c r="AI15" s="284"/>
      <c r="AJ15" s="284"/>
      <c r="AK15" s="284"/>
      <c r="AL15" s="294"/>
      <c r="AM15" s="293"/>
      <c r="AN15" s="294"/>
      <c r="AO15" s="293" t="s">
        <v>71</v>
      </c>
      <c r="AP15" s="284"/>
      <c r="AQ15" s="284"/>
      <c r="AR15" s="284"/>
      <c r="AS15" s="294"/>
      <c r="AT15" s="293" t="s">
        <v>71</v>
      </c>
      <c r="AU15" s="284"/>
      <c r="AV15" s="284"/>
      <c r="AW15" s="284"/>
      <c r="AX15" s="294"/>
      <c r="AY15" s="293" t="s">
        <v>71</v>
      </c>
      <c r="AZ15" s="284"/>
      <c r="BA15" s="284"/>
      <c r="BB15" s="284"/>
      <c r="BC15" s="294"/>
      <c r="BD15" s="293" t="s">
        <v>71</v>
      </c>
      <c r="BE15" s="284"/>
      <c r="BF15" s="284"/>
      <c r="BG15" s="284"/>
      <c r="BH15" s="294"/>
      <c r="BI15" s="329"/>
      <c r="BJ15" s="330"/>
    </row>
    <row r="16" spans="1:62" ht="30" customHeight="1" x14ac:dyDescent="0.25">
      <c r="A16" s="1">
        <v>295</v>
      </c>
      <c r="B16" s="70">
        <f t="shared" si="0"/>
        <v>95</v>
      </c>
      <c r="C16" s="256" t="str">
        <f>VLOOKUP(A16,Entries!A$2:F$400,5)</f>
        <v>Jess Lamprell</v>
      </c>
      <c r="D16" s="257"/>
      <c r="E16" s="257"/>
      <c r="F16" s="257"/>
      <c r="G16" s="257"/>
      <c r="H16" s="257"/>
      <c r="I16" s="257"/>
      <c r="J16" s="257"/>
      <c r="K16" s="257"/>
      <c r="L16" s="258"/>
      <c r="M16" s="259" t="str">
        <f>VLOOKUP(A16,Entries!A$2:F$400,6)</f>
        <v>Ipswich School</v>
      </c>
      <c r="N16" s="260"/>
      <c r="O16" s="260"/>
      <c r="P16" s="260"/>
      <c r="Q16" s="260"/>
      <c r="R16" s="261"/>
      <c r="S16" s="293" t="s">
        <v>71</v>
      </c>
      <c r="T16" s="284"/>
      <c r="U16" s="284"/>
      <c r="V16" s="284"/>
      <c r="W16" s="294"/>
      <c r="X16" s="293" t="s">
        <v>71</v>
      </c>
      <c r="Y16" s="284"/>
      <c r="Z16" s="284"/>
      <c r="AA16" s="284"/>
      <c r="AB16" s="294"/>
      <c r="AC16" s="293" t="s">
        <v>71</v>
      </c>
      <c r="AD16" s="284"/>
      <c r="AE16" s="284"/>
      <c r="AF16" s="284"/>
      <c r="AG16" s="294"/>
      <c r="AH16" s="293" t="s">
        <v>71</v>
      </c>
      <c r="AI16" s="284"/>
      <c r="AJ16" s="284"/>
      <c r="AK16" s="284"/>
      <c r="AL16" s="294"/>
      <c r="AM16" s="293"/>
      <c r="AN16" s="294"/>
      <c r="AO16" s="293" t="s">
        <v>71</v>
      </c>
      <c r="AP16" s="284"/>
      <c r="AQ16" s="284"/>
      <c r="AR16" s="284"/>
      <c r="AS16" s="294"/>
      <c r="AT16" s="293" t="s">
        <v>71</v>
      </c>
      <c r="AU16" s="284"/>
      <c r="AV16" s="284"/>
      <c r="AW16" s="284"/>
      <c r="AX16" s="294"/>
      <c r="AY16" s="293" t="s">
        <v>71</v>
      </c>
      <c r="AZ16" s="284"/>
      <c r="BA16" s="284"/>
      <c r="BB16" s="284"/>
      <c r="BC16" s="294"/>
      <c r="BD16" s="293" t="s">
        <v>71</v>
      </c>
      <c r="BE16" s="284"/>
      <c r="BF16" s="284"/>
      <c r="BG16" s="284"/>
      <c r="BH16" s="294"/>
      <c r="BI16" s="329"/>
      <c r="BJ16" s="330"/>
    </row>
    <row r="17" spans="1:62" ht="30" customHeight="1" x14ac:dyDescent="0.25">
      <c r="A17" s="1">
        <v>280</v>
      </c>
      <c r="B17" s="70">
        <f t="shared" si="0"/>
        <v>80</v>
      </c>
      <c r="C17" s="256" t="str">
        <f>VLOOKUP(A17,Entries!A$2:F$400,5)</f>
        <v>Dasia Oladele</v>
      </c>
      <c r="D17" s="257"/>
      <c r="E17" s="257"/>
      <c r="F17" s="257"/>
      <c r="G17" s="257"/>
      <c r="H17" s="257"/>
      <c r="I17" s="257"/>
      <c r="J17" s="257"/>
      <c r="K17" s="257"/>
      <c r="L17" s="258"/>
      <c r="M17" s="259" t="str">
        <f>VLOOKUP(A17,Entries!A$2:F$400,6)</f>
        <v>Thurrock Harriers</v>
      </c>
      <c r="N17" s="260"/>
      <c r="O17" s="260"/>
      <c r="P17" s="260"/>
      <c r="Q17" s="260"/>
      <c r="R17" s="261"/>
      <c r="S17" s="293" t="s">
        <v>71</v>
      </c>
      <c r="T17" s="284"/>
      <c r="U17" s="284"/>
      <c r="V17" s="284"/>
      <c r="W17" s="294"/>
      <c r="X17" s="293" t="s">
        <v>71</v>
      </c>
      <c r="Y17" s="284"/>
      <c r="Z17" s="284"/>
      <c r="AA17" s="284"/>
      <c r="AB17" s="294"/>
      <c r="AC17" s="293" t="s">
        <v>71</v>
      </c>
      <c r="AD17" s="284"/>
      <c r="AE17" s="284"/>
      <c r="AF17" s="284"/>
      <c r="AG17" s="294"/>
      <c r="AH17" s="293" t="s">
        <v>71</v>
      </c>
      <c r="AI17" s="284"/>
      <c r="AJ17" s="284"/>
      <c r="AK17" s="284"/>
      <c r="AL17" s="294"/>
      <c r="AM17" s="293"/>
      <c r="AN17" s="294"/>
      <c r="AO17" s="293" t="s">
        <v>71</v>
      </c>
      <c r="AP17" s="284"/>
      <c r="AQ17" s="284"/>
      <c r="AR17" s="284"/>
      <c r="AS17" s="294"/>
      <c r="AT17" s="293" t="s">
        <v>71</v>
      </c>
      <c r="AU17" s="284"/>
      <c r="AV17" s="284"/>
      <c r="AW17" s="284"/>
      <c r="AX17" s="294"/>
      <c r="AY17" s="293" t="s">
        <v>71</v>
      </c>
      <c r="AZ17" s="284"/>
      <c r="BA17" s="284"/>
      <c r="BB17" s="284"/>
      <c r="BC17" s="294"/>
      <c r="BD17" s="293" t="s">
        <v>71</v>
      </c>
      <c r="BE17" s="284"/>
      <c r="BF17" s="284"/>
      <c r="BG17" s="284"/>
      <c r="BH17" s="294"/>
      <c r="BI17" s="329"/>
      <c r="BJ17" s="330"/>
    </row>
    <row r="18" spans="1:62" ht="30" customHeight="1" x14ac:dyDescent="0.25">
      <c r="A18" s="1" t="s">
        <v>25</v>
      </c>
      <c r="B18" s="70" t="s">
        <v>289</v>
      </c>
      <c r="C18" s="256" t="str">
        <f>VLOOKUP(A18,Entries!A$2:F$400,5)</f>
        <v xml:space="preserve"> 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9" t="str">
        <f>VLOOKUP(A18,Entries!A$2:F$400,6)</f>
        <v/>
      </c>
      <c r="N18" s="260"/>
      <c r="O18" s="260"/>
      <c r="P18" s="260"/>
      <c r="Q18" s="260"/>
      <c r="R18" s="261"/>
      <c r="S18" s="293" t="s">
        <v>71</v>
      </c>
      <c r="T18" s="284"/>
      <c r="U18" s="284"/>
      <c r="V18" s="284"/>
      <c r="W18" s="294"/>
      <c r="X18" s="293" t="s">
        <v>71</v>
      </c>
      <c r="Y18" s="284"/>
      <c r="Z18" s="284"/>
      <c r="AA18" s="284"/>
      <c r="AB18" s="294"/>
      <c r="AC18" s="293" t="s">
        <v>71</v>
      </c>
      <c r="AD18" s="284"/>
      <c r="AE18" s="284"/>
      <c r="AF18" s="284"/>
      <c r="AG18" s="294"/>
      <c r="AH18" s="293" t="s">
        <v>71</v>
      </c>
      <c r="AI18" s="284"/>
      <c r="AJ18" s="284"/>
      <c r="AK18" s="284"/>
      <c r="AL18" s="294"/>
      <c r="AM18" s="293"/>
      <c r="AN18" s="294"/>
      <c r="AO18" s="293" t="s">
        <v>71</v>
      </c>
      <c r="AP18" s="284"/>
      <c r="AQ18" s="284"/>
      <c r="AR18" s="284"/>
      <c r="AS18" s="294"/>
      <c r="AT18" s="293" t="s">
        <v>71</v>
      </c>
      <c r="AU18" s="284"/>
      <c r="AV18" s="284"/>
      <c r="AW18" s="284"/>
      <c r="AX18" s="294"/>
      <c r="AY18" s="293" t="s">
        <v>71</v>
      </c>
      <c r="AZ18" s="284"/>
      <c r="BA18" s="284"/>
      <c r="BB18" s="284"/>
      <c r="BC18" s="294"/>
      <c r="BD18" s="293" t="s">
        <v>71</v>
      </c>
      <c r="BE18" s="284"/>
      <c r="BF18" s="284"/>
      <c r="BG18" s="284"/>
      <c r="BH18" s="294"/>
      <c r="BI18" s="329"/>
      <c r="BJ18" s="330"/>
    </row>
    <row r="19" spans="1:62" ht="30" customHeight="1" x14ac:dyDescent="0.25">
      <c r="A19" s="1">
        <v>202</v>
      </c>
      <c r="B19" s="70">
        <f t="shared" si="0"/>
        <v>2</v>
      </c>
      <c r="C19" s="256" t="str">
        <f>VLOOKUP(A19,Entries!A$2:F$400,5)</f>
        <v>Charlotte Graham</v>
      </c>
      <c r="D19" s="257"/>
      <c r="E19" s="257"/>
      <c r="F19" s="257"/>
      <c r="G19" s="257"/>
      <c r="H19" s="257"/>
      <c r="I19" s="257"/>
      <c r="J19" s="257"/>
      <c r="K19" s="257"/>
      <c r="L19" s="258"/>
      <c r="M19" s="259" t="str">
        <f>VLOOKUP(A19,Entries!A$2:F$400,6)</f>
        <v>Chelmsford AC</v>
      </c>
      <c r="N19" s="260"/>
      <c r="O19" s="260"/>
      <c r="P19" s="260"/>
      <c r="Q19" s="260"/>
      <c r="R19" s="261"/>
      <c r="S19" s="293" t="s">
        <v>71</v>
      </c>
      <c r="T19" s="284"/>
      <c r="U19" s="284"/>
      <c r="V19" s="284"/>
      <c r="W19" s="294"/>
      <c r="X19" s="293" t="s">
        <v>71</v>
      </c>
      <c r="Y19" s="284"/>
      <c r="Z19" s="284"/>
      <c r="AA19" s="284"/>
      <c r="AB19" s="294"/>
      <c r="AC19" s="293" t="s">
        <v>71</v>
      </c>
      <c r="AD19" s="284"/>
      <c r="AE19" s="284"/>
      <c r="AF19" s="284"/>
      <c r="AG19" s="294"/>
      <c r="AH19" s="293" t="s">
        <v>71</v>
      </c>
      <c r="AI19" s="284"/>
      <c r="AJ19" s="284"/>
      <c r="AK19" s="284"/>
      <c r="AL19" s="294"/>
      <c r="AM19" s="293"/>
      <c r="AN19" s="294"/>
      <c r="AO19" s="293" t="s">
        <v>71</v>
      </c>
      <c r="AP19" s="284"/>
      <c r="AQ19" s="284"/>
      <c r="AR19" s="284"/>
      <c r="AS19" s="294"/>
      <c r="AT19" s="293" t="s">
        <v>71</v>
      </c>
      <c r="AU19" s="284"/>
      <c r="AV19" s="284"/>
      <c r="AW19" s="284"/>
      <c r="AX19" s="294"/>
      <c r="AY19" s="293" t="s">
        <v>71</v>
      </c>
      <c r="AZ19" s="284"/>
      <c r="BA19" s="284"/>
      <c r="BB19" s="284"/>
      <c r="BC19" s="294"/>
      <c r="BD19" s="293" t="s">
        <v>71</v>
      </c>
      <c r="BE19" s="284"/>
      <c r="BF19" s="284"/>
      <c r="BG19" s="284"/>
      <c r="BH19" s="294"/>
      <c r="BI19" s="329"/>
      <c r="BJ19" s="330"/>
    </row>
    <row r="20" spans="1:62" ht="30" customHeight="1" x14ac:dyDescent="0.25">
      <c r="A20" s="1" t="s">
        <v>25</v>
      </c>
      <c r="B20" s="70" t="str">
        <f t="shared" si="0"/>
        <v xml:space="preserve"> </v>
      </c>
      <c r="C20" s="256" t="str">
        <f>VLOOKUP(A20,Entries!A$2:F$400,5)</f>
        <v xml:space="preserve"> </v>
      </c>
      <c r="D20" s="257"/>
      <c r="E20" s="257"/>
      <c r="F20" s="257"/>
      <c r="G20" s="257"/>
      <c r="H20" s="257"/>
      <c r="I20" s="257"/>
      <c r="J20" s="257"/>
      <c r="K20" s="257"/>
      <c r="L20" s="258"/>
      <c r="M20" s="259" t="str">
        <f>VLOOKUP(A20,Entries!A$2:F$400,6)</f>
        <v/>
      </c>
      <c r="N20" s="260"/>
      <c r="O20" s="260"/>
      <c r="P20" s="260"/>
      <c r="Q20" s="260"/>
      <c r="R20" s="261"/>
      <c r="S20" s="293" t="s">
        <v>71</v>
      </c>
      <c r="T20" s="284"/>
      <c r="U20" s="284"/>
      <c r="V20" s="284"/>
      <c r="W20" s="294"/>
      <c r="X20" s="293" t="s">
        <v>71</v>
      </c>
      <c r="Y20" s="284"/>
      <c r="Z20" s="284"/>
      <c r="AA20" s="284"/>
      <c r="AB20" s="294"/>
      <c r="AC20" s="293" t="s">
        <v>71</v>
      </c>
      <c r="AD20" s="284"/>
      <c r="AE20" s="284"/>
      <c r="AF20" s="284"/>
      <c r="AG20" s="294"/>
      <c r="AH20" s="293" t="s">
        <v>71</v>
      </c>
      <c r="AI20" s="284"/>
      <c r="AJ20" s="284"/>
      <c r="AK20" s="284"/>
      <c r="AL20" s="294"/>
      <c r="AM20" s="293"/>
      <c r="AN20" s="294"/>
      <c r="AO20" s="293" t="s">
        <v>71</v>
      </c>
      <c r="AP20" s="284"/>
      <c r="AQ20" s="284"/>
      <c r="AR20" s="284"/>
      <c r="AS20" s="294"/>
      <c r="AT20" s="293" t="s">
        <v>71</v>
      </c>
      <c r="AU20" s="284"/>
      <c r="AV20" s="284"/>
      <c r="AW20" s="284"/>
      <c r="AX20" s="294"/>
      <c r="AY20" s="293" t="s">
        <v>71</v>
      </c>
      <c r="AZ20" s="284"/>
      <c r="BA20" s="284"/>
      <c r="BB20" s="284"/>
      <c r="BC20" s="294"/>
      <c r="BD20" s="293" t="s">
        <v>71</v>
      </c>
      <c r="BE20" s="284"/>
      <c r="BF20" s="284"/>
      <c r="BG20" s="284"/>
      <c r="BH20" s="294"/>
      <c r="BI20" s="329"/>
      <c r="BJ20" s="330"/>
    </row>
    <row r="21" spans="1:62" ht="30" customHeight="1" x14ac:dyDescent="0.25">
      <c r="A21" s="1" t="s">
        <v>25</v>
      </c>
      <c r="B21" s="70"/>
      <c r="C21" s="256" t="str">
        <f>VLOOKUP(A21,Entries!A$2:F$400,5)</f>
        <v xml:space="preserve"> 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59" t="str">
        <f>VLOOKUP(A21,Entries!A$2:F$400,6)</f>
        <v/>
      </c>
      <c r="N21" s="260"/>
      <c r="O21" s="260"/>
      <c r="P21" s="260"/>
      <c r="Q21" s="260"/>
      <c r="R21" s="261"/>
      <c r="S21" s="293" t="s">
        <v>71</v>
      </c>
      <c r="T21" s="284"/>
      <c r="U21" s="284"/>
      <c r="V21" s="284"/>
      <c r="W21" s="294"/>
      <c r="X21" s="293" t="s">
        <v>71</v>
      </c>
      <c r="Y21" s="284"/>
      <c r="Z21" s="284"/>
      <c r="AA21" s="284"/>
      <c r="AB21" s="294"/>
      <c r="AC21" s="293" t="s">
        <v>71</v>
      </c>
      <c r="AD21" s="284"/>
      <c r="AE21" s="284"/>
      <c r="AF21" s="284"/>
      <c r="AG21" s="294"/>
      <c r="AH21" s="293" t="s">
        <v>71</v>
      </c>
      <c r="AI21" s="284"/>
      <c r="AJ21" s="284"/>
      <c r="AK21" s="284"/>
      <c r="AL21" s="294"/>
      <c r="AM21" s="293"/>
      <c r="AN21" s="294"/>
      <c r="AO21" s="293" t="s">
        <v>71</v>
      </c>
      <c r="AP21" s="284"/>
      <c r="AQ21" s="284"/>
      <c r="AR21" s="284"/>
      <c r="AS21" s="294"/>
      <c r="AT21" s="293" t="s">
        <v>71</v>
      </c>
      <c r="AU21" s="284"/>
      <c r="AV21" s="284"/>
      <c r="AW21" s="284"/>
      <c r="AX21" s="294"/>
      <c r="AY21" s="293" t="s">
        <v>71</v>
      </c>
      <c r="AZ21" s="284"/>
      <c r="BA21" s="284"/>
      <c r="BB21" s="284"/>
      <c r="BC21" s="294"/>
      <c r="BD21" s="293" t="s">
        <v>71</v>
      </c>
      <c r="BE21" s="284"/>
      <c r="BF21" s="284"/>
      <c r="BG21" s="284"/>
      <c r="BH21" s="294"/>
      <c r="BI21" s="329"/>
      <c r="BJ21" s="330"/>
    </row>
    <row r="22" spans="1:62" ht="30" customHeight="1" x14ac:dyDescent="0.25">
      <c r="A22" s="1" t="s">
        <v>25</v>
      </c>
      <c r="B22" s="70" t="str">
        <f t="shared" si="0"/>
        <v xml:space="preserve"> </v>
      </c>
      <c r="C22" s="256" t="str">
        <f>VLOOKUP(A22,Entries!A$2:F$400,5)</f>
        <v xml:space="preserve"> </v>
      </c>
      <c r="D22" s="257"/>
      <c r="E22" s="257"/>
      <c r="F22" s="257"/>
      <c r="G22" s="257"/>
      <c r="H22" s="257"/>
      <c r="I22" s="257"/>
      <c r="J22" s="257"/>
      <c r="K22" s="257"/>
      <c r="L22" s="258"/>
      <c r="M22" s="259" t="str">
        <f>VLOOKUP(A22,Entries!A$2:F$400,6)</f>
        <v/>
      </c>
      <c r="N22" s="260"/>
      <c r="O22" s="260"/>
      <c r="P22" s="260"/>
      <c r="Q22" s="260"/>
      <c r="R22" s="261"/>
      <c r="S22" s="293" t="s">
        <v>71</v>
      </c>
      <c r="T22" s="284"/>
      <c r="U22" s="284"/>
      <c r="V22" s="284"/>
      <c r="W22" s="294"/>
      <c r="X22" s="293" t="s">
        <v>71</v>
      </c>
      <c r="Y22" s="284"/>
      <c r="Z22" s="284"/>
      <c r="AA22" s="284"/>
      <c r="AB22" s="294"/>
      <c r="AC22" s="293" t="s">
        <v>71</v>
      </c>
      <c r="AD22" s="284"/>
      <c r="AE22" s="284"/>
      <c r="AF22" s="284"/>
      <c r="AG22" s="294"/>
      <c r="AH22" s="293" t="s">
        <v>71</v>
      </c>
      <c r="AI22" s="284"/>
      <c r="AJ22" s="284"/>
      <c r="AK22" s="284"/>
      <c r="AL22" s="294"/>
      <c r="AM22" s="293"/>
      <c r="AN22" s="294"/>
      <c r="AO22" s="293" t="s">
        <v>71</v>
      </c>
      <c r="AP22" s="284"/>
      <c r="AQ22" s="284"/>
      <c r="AR22" s="284"/>
      <c r="AS22" s="294"/>
      <c r="AT22" s="293" t="s">
        <v>71</v>
      </c>
      <c r="AU22" s="284"/>
      <c r="AV22" s="284"/>
      <c r="AW22" s="284"/>
      <c r="AX22" s="294"/>
      <c r="AY22" s="293" t="s">
        <v>71</v>
      </c>
      <c r="AZ22" s="284"/>
      <c r="BA22" s="284"/>
      <c r="BB22" s="284"/>
      <c r="BC22" s="294"/>
      <c r="BD22" s="293" t="s">
        <v>71</v>
      </c>
      <c r="BE22" s="284"/>
      <c r="BF22" s="284"/>
      <c r="BG22" s="284"/>
      <c r="BH22" s="294"/>
      <c r="BI22" s="329"/>
      <c r="BJ22" s="330"/>
    </row>
    <row r="23" spans="1:62" ht="30" customHeight="1" x14ac:dyDescent="0.25">
      <c r="A23" s="1" t="s">
        <v>25</v>
      </c>
      <c r="B23" s="70"/>
      <c r="C23" s="256" t="str">
        <f>VLOOKUP(A23,Entries!A$2:F$400,5)</f>
        <v xml:space="preserve"> 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 t="str">
        <f>VLOOKUP(A23,Entries!A$2:F$400,6)</f>
        <v/>
      </c>
      <c r="N23" s="260"/>
      <c r="O23" s="260"/>
      <c r="P23" s="260"/>
      <c r="Q23" s="260"/>
      <c r="R23" s="261"/>
      <c r="S23" s="293" t="s">
        <v>71</v>
      </c>
      <c r="T23" s="284"/>
      <c r="U23" s="284"/>
      <c r="V23" s="284"/>
      <c r="W23" s="294"/>
      <c r="X23" s="293" t="s">
        <v>71</v>
      </c>
      <c r="Y23" s="284"/>
      <c r="Z23" s="284"/>
      <c r="AA23" s="284"/>
      <c r="AB23" s="294"/>
      <c r="AC23" s="293" t="s">
        <v>71</v>
      </c>
      <c r="AD23" s="284"/>
      <c r="AE23" s="284"/>
      <c r="AF23" s="284"/>
      <c r="AG23" s="294"/>
      <c r="AH23" s="293" t="s">
        <v>71</v>
      </c>
      <c r="AI23" s="284"/>
      <c r="AJ23" s="284"/>
      <c r="AK23" s="284"/>
      <c r="AL23" s="294"/>
      <c r="AM23" s="293"/>
      <c r="AN23" s="294"/>
      <c r="AO23" s="293" t="s">
        <v>71</v>
      </c>
      <c r="AP23" s="284"/>
      <c r="AQ23" s="284"/>
      <c r="AR23" s="284"/>
      <c r="AS23" s="294"/>
      <c r="AT23" s="293" t="s">
        <v>71</v>
      </c>
      <c r="AU23" s="284"/>
      <c r="AV23" s="284"/>
      <c r="AW23" s="284"/>
      <c r="AX23" s="294"/>
      <c r="AY23" s="293" t="s">
        <v>71</v>
      </c>
      <c r="AZ23" s="284"/>
      <c r="BA23" s="284"/>
      <c r="BB23" s="284"/>
      <c r="BC23" s="294"/>
      <c r="BD23" s="293" t="s">
        <v>71</v>
      </c>
      <c r="BE23" s="284"/>
      <c r="BF23" s="284"/>
      <c r="BG23" s="284"/>
      <c r="BH23" s="294"/>
      <c r="BI23" s="329"/>
      <c r="BJ23" s="330"/>
    </row>
    <row r="24" spans="1:62" ht="30" customHeight="1" x14ac:dyDescent="0.25">
      <c r="A24" s="1" t="s">
        <v>25</v>
      </c>
      <c r="B24" s="70" t="str">
        <f t="shared" si="0"/>
        <v xml:space="preserve"> </v>
      </c>
      <c r="C24" s="256" t="str">
        <f>VLOOKUP(A24,Entries!A$2:F$400,5)</f>
        <v xml:space="preserve"> 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59" t="str">
        <f>VLOOKUP(A24,Entries!A$2:F$400,6)</f>
        <v/>
      </c>
      <c r="N24" s="260"/>
      <c r="O24" s="260"/>
      <c r="P24" s="260"/>
      <c r="Q24" s="260"/>
      <c r="R24" s="261"/>
      <c r="S24" s="293" t="s">
        <v>71</v>
      </c>
      <c r="T24" s="284"/>
      <c r="U24" s="284"/>
      <c r="V24" s="284"/>
      <c r="W24" s="294"/>
      <c r="X24" s="293" t="s">
        <v>71</v>
      </c>
      <c r="Y24" s="284"/>
      <c r="Z24" s="284"/>
      <c r="AA24" s="284"/>
      <c r="AB24" s="294"/>
      <c r="AC24" s="293" t="s">
        <v>71</v>
      </c>
      <c r="AD24" s="284"/>
      <c r="AE24" s="284"/>
      <c r="AF24" s="284"/>
      <c r="AG24" s="294"/>
      <c r="AH24" s="293" t="s">
        <v>71</v>
      </c>
      <c r="AI24" s="284"/>
      <c r="AJ24" s="284"/>
      <c r="AK24" s="284"/>
      <c r="AL24" s="294"/>
      <c r="AM24" s="293"/>
      <c r="AN24" s="294"/>
      <c r="AO24" s="293" t="s">
        <v>71</v>
      </c>
      <c r="AP24" s="284"/>
      <c r="AQ24" s="284"/>
      <c r="AR24" s="284"/>
      <c r="AS24" s="294"/>
      <c r="AT24" s="293" t="s">
        <v>71</v>
      </c>
      <c r="AU24" s="284"/>
      <c r="AV24" s="284"/>
      <c r="AW24" s="284"/>
      <c r="AX24" s="294"/>
      <c r="AY24" s="293" t="s">
        <v>71</v>
      </c>
      <c r="AZ24" s="284"/>
      <c r="BA24" s="284"/>
      <c r="BB24" s="284"/>
      <c r="BC24" s="294"/>
      <c r="BD24" s="293" t="s">
        <v>71</v>
      </c>
      <c r="BE24" s="284"/>
      <c r="BF24" s="284"/>
      <c r="BG24" s="284"/>
      <c r="BH24" s="294"/>
      <c r="BI24" s="329"/>
      <c r="BJ24" s="330"/>
    </row>
    <row r="25" spans="1:62" ht="30" customHeight="1" x14ac:dyDescent="0.25">
      <c r="A25" s="1" t="s">
        <v>25</v>
      </c>
      <c r="B25" s="70" t="str">
        <f t="shared" si="0"/>
        <v xml:space="preserve"> </v>
      </c>
      <c r="C25" s="256" t="str">
        <f>VLOOKUP(A25,Entries!A$2:F$400,5)</f>
        <v xml:space="preserve"> </v>
      </c>
      <c r="D25" s="257"/>
      <c r="E25" s="257"/>
      <c r="F25" s="257"/>
      <c r="G25" s="257"/>
      <c r="H25" s="257"/>
      <c r="I25" s="257"/>
      <c r="J25" s="257"/>
      <c r="K25" s="257"/>
      <c r="L25" s="258"/>
      <c r="M25" s="259" t="str">
        <f>VLOOKUP(A25,Entries!A$2:F$400,6)</f>
        <v/>
      </c>
      <c r="N25" s="260"/>
      <c r="O25" s="260"/>
      <c r="P25" s="260"/>
      <c r="Q25" s="260"/>
      <c r="R25" s="261"/>
      <c r="S25" s="293" t="s">
        <v>71</v>
      </c>
      <c r="T25" s="284"/>
      <c r="U25" s="284"/>
      <c r="V25" s="284"/>
      <c r="W25" s="294"/>
      <c r="X25" s="293" t="s">
        <v>71</v>
      </c>
      <c r="Y25" s="284"/>
      <c r="Z25" s="284"/>
      <c r="AA25" s="284"/>
      <c r="AB25" s="294"/>
      <c r="AC25" s="293" t="s">
        <v>71</v>
      </c>
      <c r="AD25" s="284"/>
      <c r="AE25" s="284"/>
      <c r="AF25" s="284"/>
      <c r="AG25" s="294"/>
      <c r="AH25" s="293" t="s">
        <v>71</v>
      </c>
      <c r="AI25" s="284"/>
      <c r="AJ25" s="284"/>
      <c r="AK25" s="284"/>
      <c r="AL25" s="294"/>
      <c r="AM25" s="293"/>
      <c r="AN25" s="294"/>
      <c r="AO25" s="293" t="s">
        <v>71</v>
      </c>
      <c r="AP25" s="284"/>
      <c r="AQ25" s="284"/>
      <c r="AR25" s="284"/>
      <c r="AS25" s="294"/>
      <c r="AT25" s="293" t="s">
        <v>71</v>
      </c>
      <c r="AU25" s="284"/>
      <c r="AV25" s="284"/>
      <c r="AW25" s="284"/>
      <c r="AX25" s="294"/>
      <c r="AY25" s="293" t="s">
        <v>71</v>
      </c>
      <c r="AZ25" s="284"/>
      <c r="BA25" s="284"/>
      <c r="BB25" s="284"/>
      <c r="BC25" s="294"/>
      <c r="BD25" s="293" t="s">
        <v>71</v>
      </c>
      <c r="BE25" s="284"/>
      <c r="BF25" s="284"/>
      <c r="BG25" s="284"/>
      <c r="BH25" s="294"/>
      <c r="BI25" s="329"/>
      <c r="BJ25" s="330"/>
    </row>
    <row r="26" spans="1:62" ht="30" customHeight="1" x14ac:dyDescent="0.25">
      <c r="A26" s="1" t="s">
        <v>25</v>
      </c>
      <c r="B26" s="70" t="str">
        <f t="shared" si="0"/>
        <v xml:space="preserve"> </v>
      </c>
      <c r="C26" s="256" t="str">
        <f>VLOOKUP(A26,Entries!A$2:F$400,5)</f>
        <v xml:space="preserve"> </v>
      </c>
      <c r="D26" s="257"/>
      <c r="E26" s="257"/>
      <c r="F26" s="257"/>
      <c r="G26" s="257"/>
      <c r="H26" s="257"/>
      <c r="I26" s="257"/>
      <c r="J26" s="257"/>
      <c r="K26" s="257"/>
      <c r="L26" s="258"/>
      <c r="M26" s="259" t="str">
        <f>VLOOKUP(A26,Entries!A$2:F$400,6)</f>
        <v/>
      </c>
      <c r="N26" s="260"/>
      <c r="O26" s="260"/>
      <c r="P26" s="260"/>
      <c r="Q26" s="260"/>
      <c r="R26" s="261"/>
      <c r="S26" s="293" t="s">
        <v>71</v>
      </c>
      <c r="T26" s="284"/>
      <c r="U26" s="284"/>
      <c r="V26" s="284"/>
      <c r="W26" s="294"/>
      <c r="X26" s="293" t="s">
        <v>71</v>
      </c>
      <c r="Y26" s="284"/>
      <c r="Z26" s="284"/>
      <c r="AA26" s="284"/>
      <c r="AB26" s="294"/>
      <c r="AC26" s="293" t="s">
        <v>71</v>
      </c>
      <c r="AD26" s="284"/>
      <c r="AE26" s="284"/>
      <c r="AF26" s="284"/>
      <c r="AG26" s="294"/>
      <c r="AH26" s="293" t="s">
        <v>71</v>
      </c>
      <c r="AI26" s="284"/>
      <c r="AJ26" s="284"/>
      <c r="AK26" s="284"/>
      <c r="AL26" s="294"/>
      <c r="AM26" s="293"/>
      <c r="AN26" s="294"/>
      <c r="AO26" s="293" t="s">
        <v>71</v>
      </c>
      <c r="AP26" s="284"/>
      <c r="AQ26" s="284"/>
      <c r="AR26" s="284"/>
      <c r="AS26" s="294"/>
      <c r="AT26" s="293" t="s">
        <v>71</v>
      </c>
      <c r="AU26" s="284"/>
      <c r="AV26" s="284"/>
      <c r="AW26" s="284"/>
      <c r="AX26" s="294"/>
      <c r="AY26" s="293" t="s">
        <v>71</v>
      </c>
      <c r="AZ26" s="284"/>
      <c r="BA26" s="284"/>
      <c r="BB26" s="284"/>
      <c r="BC26" s="294"/>
      <c r="BD26" s="293" t="s">
        <v>71</v>
      </c>
      <c r="BE26" s="284"/>
      <c r="BF26" s="284"/>
      <c r="BG26" s="284"/>
      <c r="BH26" s="294"/>
      <c r="BI26" s="329"/>
      <c r="BJ26" s="330"/>
    </row>
    <row r="27" spans="1:62" ht="30" customHeight="1" x14ac:dyDescent="0.25">
      <c r="A27" s="1" t="s">
        <v>25</v>
      </c>
      <c r="B27" s="70" t="str">
        <f t="shared" si="0"/>
        <v xml:space="preserve"> </v>
      </c>
      <c r="C27" s="256" t="str">
        <f>VLOOKUP(A27,Entries!A$2:F$400,5)</f>
        <v xml:space="preserve"> </v>
      </c>
      <c r="D27" s="257"/>
      <c r="E27" s="257"/>
      <c r="F27" s="257"/>
      <c r="G27" s="257"/>
      <c r="H27" s="257"/>
      <c r="I27" s="257"/>
      <c r="J27" s="257"/>
      <c r="K27" s="257"/>
      <c r="L27" s="258"/>
      <c r="M27" s="259" t="str">
        <f>VLOOKUP(A27,Entries!A$2:F$400,6)</f>
        <v/>
      </c>
      <c r="N27" s="260"/>
      <c r="O27" s="260"/>
      <c r="P27" s="260"/>
      <c r="Q27" s="260"/>
      <c r="R27" s="261"/>
      <c r="S27" s="293" t="s">
        <v>71</v>
      </c>
      <c r="T27" s="284"/>
      <c r="U27" s="284"/>
      <c r="V27" s="284"/>
      <c r="W27" s="294"/>
      <c r="X27" s="293" t="s">
        <v>71</v>
      </c>
      <c r="Y27" s="284"/>
      <c r="Z27" s="284"/>
      <c r="AA27" s="284"/>
      <c r="AB27" s="294"/>
      <c r="AC27" s="293" t="s">
        <v>71</v>
      </c>
      <c r="AD27" s="284"/>
      <c r="AE27" s="284"/>
      <c r="AF27" s="284"/>
      <c r="AG27" s="294"/>
      <c r="AH27" s="293" t="s">
        <v>71</v>
      </c>
      <c r="AI27" s="284"/>
      <c r="AJ27" s="284"/>
      <c r="AK27" s="284"/>
      <c r="AL27" s="294"/>
      <c r="AM27" s="293"/>
      <c r="AN27" s="294"/>
      <c r="AO27" s="293" t="s">
        <v>71</v>
      </c>
      <c r="AP27" s="284"/>
      <c r="AQ27" s="284"/>
      <c r="AR27" s="284"/>
      <c r="AS27" s="294"/>
      <c r="AT27" s="293" t="s">
        <v>71</v>
      </c>
      <c r="AU27" s="284"/>
      <c r="AV27" s="284"/>
      <c r="AW27" s="284"/>
      <c r="AX27" s="294"/>
      <c r="AY27" s="293" t="s">
        <v>71</v>
      </c>
      <c r="AZ27" s="284"/>
      <c r="BA27" s="284"/>
      <c r="BB27" s="284"/>
      <c r="BC27" s="294"/>
      <c r="BD27" s="293" t="s">
        <v>71</v>
      </c>
      <c r="BE27" s="284"/>
      <c r="BF27" s="284"/>
      <c r="BG27" s="284"/>
      <c r="BH27" s="294"/>
      <c r="BI27" s="329"/>
      <c r="BJ27" s="330"/>
    </row>
    <row r="28" spans="1:62" ht="30" customHeight="1" thickBot="1" x14ac:dyDescent="0.3">
      <c r="A28" s="1" t="s">
        <v>25</v>
      </c>
      <c r="B28" s="71" t="str">
        <f t="shared" si="0"/>
        <v xml:space="preserve"> </v>
      </c>
      <c r="C28" s="296" t="str">
        <f>VLOOKUP(A28,Entries!A$2:F$400,5)</f>
        <v xml:space="preserve"> </v>
      </c>
      <c r="D28" s="297"/>
      <c r="E28" s="297"/>
      <c r="F28" s="297"/>
      <c r="G28" s="297"/>
      <c r="H28" s="297"/>
      <c r="I28" s="297"/>
      <c r="J28" s="297"/>
      <c r="K28" s="297"/>
      <c r="L28" s="298"/>
      <c r="M28" s="299" t="str">
        <f>VLOOKUP(A28,Entries!A$2:F$400,6)</f>
        <v/>
      </c>
      <c r="N28" s="300"/>
      <c r="O28" s="300"/>
      <c r="P28" s="300"/>
      <c r="Q28" s="300"/>
      <c r="R28" s="301"/>
      <c r="S28" s="293" t="s">
        <v>71</v>
      </c>
      <c r="T28" s="284"/>
      <c r="U28" s="284"/>
      <c r="V28" s="284"/>
      <c r="W28" s="294"/>
      <c r="X28" s="293" t="s">
        <v>71</v>
      </c>
      <c r="Y28" s="284"/>
      <c r="Z28" s="284"/>
      <c r="AA28" s="284"/>
      <c r="AB28" s="294"/>
      <c r="AC28" s="293" t="s">
        <v>71</v>
      </c>
      <c r="AD28" s="284"/>
      <c r="AE28" s="284"/>
      <c r="AF28" s="284"/>
      <c r="AG28" s="294"/>
      <c r="AH28" s="293" t="s">
        <v>71</v>
      </c>
      <c r="AI28" s="284"/>
      <c r="AJ28" s="284"/>
      <c r="AK28" s="284"/>
      <c r="AL28" s="294"/>
      <c r="AM28" s="293"/>
      <c r="AN28" s="294"/>
      <c r="AO28" s="293" t="s">
        <v>71</v>
      </c>
      <c r="AP28" s="284"/>
      <c r="AQ28" s="284"/>
      <c r="AR28" s="284"/>
      <c r="AS28" s="294"/>
      <c r="AT28" s="293" t="s">
        <v>71</v>
      </c>
      <c r="AU28" s="284"/>
      <c r="AV28" s="284"/>
      <c r="AW28" s="284"/>
      <c r="AX28" s="294"/>
      <c r="AY28" s="293" t="s">
        <v>71</v>
      </c>
      <c r="AZ28" s="284"/>
      <c r="BA28" s="284"/>
      <c r="BB28" s="284"/>
      <c r="BC28" s="294"/>
      <c r="BD28" s="293" t="s">
        <v>71</v>
      </c>
      <c r="BE28" s="284"/>
      <c r="BF28" s="284"/>
      <c r="BG28" s="284"/>
      <c r="BH28" s="294"/>
      <c r="BI28" s="331"/>
      <c r="BJ28" s="332"/>
    </row>
    <row r="29" spans="1:62" ht="15" customHeight="1" x14ac:dyDescent="0.25">
      <c r="A29" s="1"/>
      <c r="B29" s="302" t="s">
        <v>77</v>
      </c>
      <c r="C29" s="303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7"/>
      <c r="AZ29" s="310" t="s">
        <v>72</v>
      </c>
      <c r="BA29" s="303"/>
      <c r="BB29" s="311"/>
      <c r="BC29" s="314"/>
      <c r="BD29" s="306"/>
      <c r="BE29" s="306"/>
      <c r="BF29" s="306"/>
      <c r="BG29" s="306"/>
      <c r="BH29" s="306"/>
      <c r="BI29" s="306"/>
      <c r="BJ29" s="315"/>
    </row>
    <row r="30" spans="1:62" ht="15" customHeight="1" thickBot="1" x14ac:dyDescent="0.3">
      <c r="A30" s="1"/>
      <c r="B30" s="304"/>
      <c r="C30" s="305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12"/>
      <c r="BA30" s="305"/>
      <c r="BB30" s="313"/>
      <c r="BC30" s="316"/>
      <c r="BD30" s="308"/>
      <c r="BE30" s="308"/>
      <c r="BF30" s="308"/>
      <c r="BG30" s="308"/>
      <c r="BH30" s="308"/>
      <c r="BI30" s="308"/>
      <c r="BJ30" s="317"/>
    </row>
    <row r="31" spans="1:62" ht="21" customHeight="1" thickBot="1" x14ac:dyDescent="0.3">
      <c r="A31" s="1"/>
      <c r="B31" s="111"/>
      <c r="C31" s="1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11"/>
      <c r="BA31" s="111"/>
      <c r="BB31" s="111"/>
      <c r="BC31" s="7"/>
      <c r="BD31" s="7"/>
      <c r="BE31" s="7"/>
      <c r="BF31" s="7"/>
      <c r="BG31" s="7"/>
      <c r="BH31" s="7"/>
      <c r="BI31" s="7"/>
      <c r="BJ31" s="7"/>
    </row>
    <row r="32" spans="1:62" ht="30" customHeight="1" thickBot="1" x14ac:dyDescent="0.3">
      <c r="A32" s="1"/>
      <c r="B32" s="112" t="s">
        <v>80</v>
      </c>
      <c r="C32" s="113"/>
      <c r="D32" s="113"/>
      <c r="E32" s="113"/>
      <c r="F32" s="113"/>
      <c r="G32" s="113"/>
      <c r="H32" s="113"/>
      <c r="I32" s="113"/>
      <c r="J32" s="114"/>
      <c r="K32" s="114"/>
      <c r="L32" s="114"/>
      <c r="M32" s="233" t="str">
        <f>DATA!F4</f>
        <v>Suffolk County Track &amp; Field Championships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2"/>
      <c r="AK32" s="233" t="s">
        <v>64</v>
      </c>
      <c r="AL32" s="231"/>
      <c r="AM32" s="231"/>
      <c r="AN32" s="231" t="str">
        <f>DATA!F8</f>
        <v>Bury St Edmunds</v>
      </c>
      <c r="AO32" s="231"/>
      <c r="AP32" s="231"/>
      <c r="AQ32" s="231"/>
      <c r="AR32" s="231"/>
      <c r="AS32" s="231"/>
      <c r="AT32" s="231"/>
      <c r="AU32" s="231"/>
      <c r="AV32" s="231"/>
      <c r="AW32" s="232"/>
      <c r="AX32" s="233" t="s">
        <v>66</v>
      </c>
      <c r="AY32" s="231"/>
      <c r="AZ32" s="231" t="str">
        <f>DATA!F6</f>
        <v>12th May 2024</v>
      </c>
      <c r="BA32" s="231"/>
      <c r="BB32" s="231"/>
      <c r="BC32" s="231"/>
      <c r="BD32" s="231"/>
      <c r="BE32" s="231"/>
      <c r="BF32" s="231"/>
      <c r="BG32" s="231"/>
      <c r="BH32" s="231"/>
      <c r="BI32" s="231"/>
      <c r="BJ32" s="232"/>
    </row>
    <row r="33" spans="1:62" ht="18" customHeight="1" x14ac:dyDescent="0.25">
      <c r="A33" s="1"/>
      <c r="B33" s="234" t="s">
        <v>51</v>
      </c>
      <c r="C33" s="230" t="str">
        <f>C2</f>
        <v>Discus</v>
      </c>
      <c r="D33" s="230"/>
      <c r="E33" s="230"/>
      <c r="F33" s="230"/>
      <c r="G33" s="230"/>
      <c r="H33" s="230"/>
      <c r="I33" s="227" t="s">
        <v>1217</v>
      </c>
      <c r="J33" s="227"/>
      <c r="K33" s="227"/>
      <c r="L33" s="227"/>
      <c r="M33" s="227"/>
      <c r="N33" s="227"/>
      <c r="O33" s="227" t="s">
        <v>1218</v>
      </c>
      <c r="P33" s="227"/>
      <c r="Q33" s="227"/>
      <c r="R33" s="227"/>
      <c r="S33" s="227"/>
      <c r="T33" s="227"/>
      <c r="U33" s="227" t="s">
        <v>1219</v>
      </c>
      <c r="V33" s="227"/>
      <c r="W33" s="227"/>
      <c r="X33" s="227"/>
      <c r="Y33" s="227"/>
      <c r="Z33" s="227"/>
      <c r="AA33" s="228"/>
      <c r="AB33" s="234" t="s">
        <v>65</v>
      </c>
      <c r="AC33" s="239"/>
      <c r="AD33" s="239"/>
      <c r="AE33" s="241">
        <v>13</v>
      </c>
      <c r="AF33" s="241"/>
      <c r="AG33" s="242"/>
      <c r="AH33" s="245" t="s">
        <v>78</v>
      </c>
      <c r="AI33" s="246"/>
      <c r="AJ33" s="246"/>
      <c r="AK33" s="246"/>
      <c r="AL33" s="246"/>
      <c r="AM33" s="249" t="s">
        <v>460</v>
      </c>
      <c r="AN33" s="249"/>
      <c r="AO33" s="249"/>
      <c r="AP33" s="249"/>
      <c r="AQ33" s="249"/>
      <c r="AR33" s="224" t="s">
        <v>461</v>
      </c>
      <c r="AS33" s="224"/>
      <c r="AT33" s="224"/>
      <c r="AU33" s="224"/>
      <c r="AV33" s="224"/>
      <c r="AW33" s="224" t="s">
        <v>868</v>
      </c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35"/>
      <c r="BJ33" s="36"/>
    </row>
    <row r="34" spans="1:62" ht="18" customHeight="1" thickBot="1" x14ac:dyDescent="0.3">
      <c r="A34" s="1"/>
      <c r="B34" s="235"/>
      <c r="C34" s="236"/>
      <c r="D34" s="236"/>
      <c r="E34" s="236"/>
      <c r="F34" s="236"/>
      <c r="G34" s="236"/>
      <c r="H34" s="236"/>
      <c r="I34" s="225" t="s">
        <v>1220</v>
      </c>
      <c r="J34" s="225"/>
      <c r="K34" s="225"/>
      <c r="L34" s="225"/>
      <c r="M34" s="225"/>
      <c r="N34" s="225"/>
      <c r="O34" s="225" t="s">
        <v>1221</v>
      </c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6"/>
      <c r="AB34" s="235"/>
      <c r="AC34" s="240"/>
      <c r="AD34" s="240"/>
      <c r="AE34" s="243"/>
      <c r="AF34" s="243"/>
      <c r="AG34" s="244"/>
      <c r="AH34" s="247"/>
      <c r="AI34" s="248"/>
      <c r="AJ34" s="248"/>
      <c r="AK34" s="248"/>
      <c r="AL34" s="248"/>
      <c r="AM34" s="237" t="s">
        <v>462</v>
      </c>
      <c r="AN34" s="237"/>
      <c r="AO34" s="237"/>
      <c r="AP34" s="237"/>
      <c r="AQ34" s="237"/>
      <c r="AR34" s="238" t="s">
        <v>463</v>
      </c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41"/>
      <c r="BJ34" s="37"/>
    </row>
    <row r="35" spans="1:62" ht="16.5" customHeight="1" x14ac:dyDescent="0.25">
      <c r="A35" s="1"/>
      <c r="B35" s="271" t="s">
        <v>82</v>
      </c>
      <c r="C35" s="229" t="s">
        <v>68</v>
      </c>
      <c r="D35" s="230"/>
      <c r="E35" s="230"/>
      <c r="F35" s="230"/>
      <c r="G35" s="230"/>
      <c r="H35" s="230"/>
      <c r="I35" s="230"/>
      <c r="J35" s="230"/>
      <c r="K35" s="230"/>
      <c r="L35" s="274"/>
      <c r="M35" s="229" t="s">
        <v>3</v>
      </c>
      <c r="N35" s="230"/>
      <c r="O35" s="230"/>
      <c r="P35" s="230"/>
      <c r="Q35" s="230"/>
      <c r="R35" s="274"/>
      <c r="S35" s="280" t="s">
        <v>83</v>
      </c>
      <c r="T35" s="281"/>
      <c r="U35" s="281"/>
      <c r="V35" s="281"/>
      <c r="W35" s="282"/>
      <c r="X35" s="280" t="s">
        <v>84</v>
      </c>
      <c r="Y35" s="281"/>
      <c r="Z35" s="281"/>
      <c r="AA35" s="281"/>
      <c r="AB35" s="282"/>
      <c r="AC35" s="280" t="s">
        <v>85</v>
      </c>
      <c r="AD35" s="281"/>
      <c r="AE35" s="281"/>
      <c r="AF35" s="281"/>
      <c r="AG35" s="282"/>
      <c r="AH35" s="280" t="s">
        <v>86</v>
      </c>
      <c r="AI35" s="281"/>
      <c r="AJ35" s="281"/>
      <c r="AK35" s="281"/>
      <c r="AL35" s="282"/>
      <c r="AM35" s="321" t="s">
        <v>87</v>
      </c>
      <c r="AN35" s="322"/>
      <c r="AO35" s="280" t="s">
        <v>88</v>
      </c>
      <c r="AP35" s="281"/>
      <c r="AQ35" s="281"/>
      <c r="AR35" s="281"/>
      <c r="AS35" s="282"/>
      <c r="AT35" s="280" t="s">
        <v>89</v>
      </c>
      <c r="AU35" s="281"/>
      <c r="AV35" s="281"/>
      <c r="AW35" s="281"/>
      <c r="AX35" s="282"/>
      <c r="AY35" s="280" t="s">
        <v>90</v>
      </c>
      <c r="AZ35" s="281"/>
      <c r="BA35" s="281"/>
      <c r="BB35" s="281"/>
      <c r="BC35" s="282"/>
      <c r="BD35" s="286" t="s">
        <v>91</v>
      </c>
      <c r="BE35" s="287"/>
      <c r="BF35" s="287"/>
      <c r="BG35" s="287"/>
      <c r="BH35" s="288"/>
      <c r="BI35" s="262" t="s">
        <v>76</v>
      </c>
      <c r="BJ35" s="263"/>
    </row>
    <row r="36" spans="1:62" ht="16.5" customHeight="1" x14ac:dyDescent="0.25">
      <c r="A36" s="1"/>
      <c r="B36" s="272"/>
      <c r="C36" s="275"/>
      <c r="D36" s="276"/>
      <c r="E36" s="276"/>
      <c r="F36" s="276"/>
      <c r="G36" s="276"/>
      <c r="H36" s="276"/>
      <c r="I36" s="276"/>
      <c r="J36" s="276"/>
      <c r="K36" s="276"/>
      <c r="L36" s="277"/>
      <c r="M36" s="275"/>
      <c r="N36" s="276"/>
      <c r="O36" s="276"/>
      <c r="P36" s="276"/>
      <c r="Q36" s="276"/>
      <c r="R36" s="277"/>
      <c r="S36" s="283"/>
      <c r="T36" s="284"/>
      <c r="U36" s="284"/>
      <c r="V36" s="284"/>
      <c r="W36" s="285"/>
      <c r="X36" s="283"/>
      <c r="Y36" s="284"/>
      <c r="Z36" s="284"/>
      <c r="AA36" s="284"/>
      <c r="AB36" s="285"/>
      <c r="AC36" s="283"/>
      <c r="AD36" s="284"/>
      <c r="AE36" s="284"/>
      <c r="AF36" s="284"/>
      <c r="AG36" s="285"/>
      <c r="AH36" s="283"/>
      <c r="AI36" s="284"/>
      <c r="AJ36" s="284"/>
      <c r="AK36" s="284"/>
      <c r="AL36" s="285"/>
      <c r="AM36" s="323"/>
      <c r="AN36" s="324"/>
      <c r="AO36" s="283"/>
      <c r="AP36" s="284"/>
      <c r="AQ36" s="284"/>
      <c r="AR36" s="284"/>
      <c r="AS36" s="285"/>
      <c r="AT36" s="283"/>
      <c r="AU36" s="284"/>
      <c r="AV36" s="284"/>
      <c r="AW36" s="284"/>
      <c r="AX36" s="285"/>
      <c r="AY36" s="283"/>
      <c r="AZ36" s="284"/>
      <c r="BA36" s="284"/>
      <c r="BB36" s="284"/>
      <c r="BC36" s="285"/>
      <c r="BD36" s="289"/>
      <c r="BE36" s="290"/>
      <c r="BF36" s="290"/>
      <c r="BG36" s="290"/>
      <c r="BH36" s="291"/>
      <c r="BI36" s="264"/>
      <c r="BJ36" s="265"/>
    </row>
    <row r="37" spans="1:62" ht="16.5" customHeight="1" thickBot="1" x14ac:dyDescent="0.3">
      <c r="A37" s="1"/>
      <c r="B37" s="273"/>
      <c r="C37" s="278"/>
      <c r="D37" s="236"/>
      <c r="E37" s="236"/>
      <c r="F37" s="236"/>
      <c r="G37" s="236"/>
      <c r="H37" s="236"/>
      <c r="I37" s="236"/>
      <c r="J37" s="236"/>
      <c r="K37" s="236"/>
      <c r="L37" s="279"/>
      <c r="M37" s="278"/>
      <c r="N37" s="236"/>
      <c r="O37" s="236"/>
      <c r="P37" s="236"/>
      <c r="Q37" s="236"/>
      <c r="R37" s="279"/>
      <c r="S37" s="268" t="s">
        <v>69</v>
      </c>
      <c r="T37" s="269"/>
      <c r="U37" s="269"/>
      <c r="V37" s="269"/>
      <c r="W37" s="270"/>
      <c r="X37" s="268" t="s">
        <v>69</v>
      </c>
      <c r="Y37" s="269"/>
      <c r="Z37" s="269"/>
      <c r="AA37" s="269"/>
      <c r="AB37" s="270"/>
      <c r="AC37" s="268" t="s">
        <v>69</v>
      </c>
      <c r="AD37" s="269"/>
      <c r="AE37" s="269"/>
      <c r="AF37" s="269"/>
      <c r="AG37" s="270"/>
      <c r="AH37" s="268" t="s">
        <v>69</v>
      </c>
      <c r="AI37" s="269"/>
      <c r="AJ37" s="269"/>
      <c r="AK37" s="269"/>
      <c r="AL37" s="270"/>
      <c r="AM37" s="325"/>
      <c r="AN37" s="326"/>
      <c r="AO37" s="318" t="s">
        <v>69</v>
      </c>
      <c r="AP37" s="319"/>
      <c r="AQ37" s="319"/>
      <c r="AR37" s="319"/>
      <c r="AS37" s="320"/>
      <c r="AT37" s="268" t="s">
        <v>69</v>
      </c>
      <c r="AU37" s="269"/>
      <c r="AV37" s="269"/>
      <c r="AW37" s="269"/>
      <c r="AX37" s="270"/>
      <c r="AY37" s="268" t="s">
        <v>69</v>
      </c>
      <c r="AZ37" s="269"/>
      <c r="BA37" s="269"/>
      <c r="BB37" s="269"/>
      <c r="BC37" s="270"/>
      <c r="BD37" s="268" t="s">
        <v>69</v>
      </c>
      <c r="BE37" s="269"/>
      <c r="BF37" s="269"/>
      <c r="BG37" s="269"/>
      <c r="BH37" s="270"/>
      <c r="BI37" s="266"/>
      <c r="BJ37" s="267"/>
    </row>
    <row r="38" spans="1:62" ht="30" customHeight="1" x14ac:dyDescent="0.25">
      <c r="A38" s="1" t="s">
        <v>25</v>
      </c>
      <c r="B38" s="70" t="s">
        <v>294</v>
      </c>
      <c r="C38" s="250" t="str">
        <f>VLOOKUP(A38,Entries!A$2:F$400,5)</f>
        <v xml:space="preserve"> </v>
      </c>
      <c r="D38" s="251"/>
      <c r="E38" s="251"/>
      <c r="F38" s="251"/>
      <c r="G38" s="251"/>
      <c r="H38" s="251"/>
      <c r="I38" s="251"/>
      <c r="J38" s="251"/>
      <c r="K38" s="251"/>
      <c r="L38" s="252"/>
      <c r="M38" s="253" t="str">
        <f>VLOOKUP(A38,Entries!A$2:F$400,6)</f>
        <v/>
      </c>
      <c r="N38" s="254"/>
      <c r="O38" s="254"/>
      <c r="P38" s="254"/>
      <c r="Q38" s="254"/>
      <c r="R38" s="255"/>
      <c r="S38" s="290" t="s">
        <v>71</v>
      </c>
      <c r="T38" s="290"/>
      <c r="U38" s="290"/>
      <c r="V38" s="290"/>
      <c r="W38" s="292"/>
      <c r="X38" s="293" t="s">
        <v>71</v>
      </c>
      <c r="Y38" s="284"/>
      <c r="Z38" s="284"/>
      <c r="AA38" s="284"/>
      <c r="AB38" s="294"/>
      <c r="AC38" s="293" t="s">
        <v>71</v>
      </c>
      <c r="AD38" s="284"/>
      <c r="AE38" s="284"/>
      <c r="AF38" s="284"/>
      <c r="AG38" s="294"/>
      <c r="AH38" s="293" t="s">
        <v>71</v>
      </c>
      <c r="AI38" s="284"/>
      <c r="AJ38" s="284"/>
      <c r="AK38" s="284"/>
      <c r="AL38" s="294"/>
      <c r="AM38" s="295"/>
      <c r="AN38" s="292"/>
      <c r="AO38" s="293" t="s">
        <v>71</v>
      </c>
      <c r="AP38" s="284"/>
      <c r="AQ38" s="284"/>
      <c r="AR38" s="284"/>
      <c r="AS38" s="294"/>
      <c r="AT38" s="293" t="s">
        <v>71</v>
      </c>
      <c r="AU38" s="284"/>
      <c r="AV38" s="284"/>
      <c r="AW38" s="284"/>
      <c r="AX38" s="294"/>
      <c r="AY38" s="293" t="s">
        <v>71</v>
      </c>
      <c r="AZ38" s="284"/>
      <c r="BA38" s="284"/>
      <c r="BB38" s="284"/>
      <c r="BC38" s="294"/>
      <c r="BD38" s="293" t="s">
        <v>71</v>
      </c>
      <c r="BE38" s="284"/>
      <c r="BF38" s="284"/>
      <c r="BG38" s="284"/>
      <c r="BH38" s="294"/>
      <c r="BI38" s="327"/>
      <c r="BJ38" s="328"/>
    </row>
    <row r="39" spans="1:62" ht="30" customHeight="1" x14ac:dyDescent="0.25">
      <c r="A39" s="1">
        <v>18</v>
      </c>
      <c r="B39" s="70">
        <f t="shared" ref="B39:B58" si="1">IF(A39=" "," ",IF(A39&gt;=200,A39-200,A39))</f>
        <v>18</v>
      </c>
      <c r="C39" s="256" t="str">
        <f>VLOOKUP(A39,Entries!A$2:F$400,5)</f>
        <v>Luke Birch</v>
      </c>
      <c r="D39" s="257"/>
      <c r="E39" s="257"/>
      <c r="F39" s="257"/>
      <c r="G39" s="257"/>
      <c r="H39" s="257"/>
      <c r="I39" s="257"/>
      <c r="J39" s="257"/>
      <c r="K39" s="257"/>
      <c r="L39" s="258"/>
      <c r="M39" s="259" t="str">
        <f>VLOOKUP(A39,Entries!A$2:F$400,6)</f>
        <v>Ipswich Harriers</v>
      </c>
      <c r="N39" s="260"/>
      <c r="O39" s="260"/>
      <c r="P39" s="260"/>
      <c r="Q39" s="260"/>
      <c r="R39" s="261"/>
      <c r="S39" s="293" t="s">
        <v>71</v>
      </c>
      <c r="T39" s="284"/>
      <c r="U39" s="284"/>
      <c r="V39" s="284"/>
      <c r="W39" s="294"/>
      <c r="X39" s="293" t="s">
        <v>71</v>
      </c>
      <c r="Y39" s="284"/>
      <c r="Z39" s="284"/>
      <c r="AA39" s="284"/>
      <c r="AB39" s="294"/>
      <c r="AC39" s="293" t="s">
        <v>71</v>
      </c>
      <c r="AD39" s="284"/>
      <c r="AE39" s="284"/>
      <c r="AF39" s="284"/>
      <c r="AG39" s="294"/>
      <c r="AH39" s="293" t="s">
        <v>71</v>
      </c>
      <c r="AI39" s="284"/>
      <c r="AJ39" s="284"/>
      <c r="AK39" s="284"/>
      <c r="AL39" s="294"/>
      <c r="AM39" s="293"/>
      <c r="AN39" s="294"/>
      <c r="AO39" s="293" t="s">
        <v>71</v>
      </c>
      <c r="AP39" s="284"/>
      <c r="AQ39" s="284"/>
      <c r="AR39" s="284"/>
      <c r="AS39" s="294"/>
      <c r="AT39" s="293" t="s">
        <v>71</v>
      </c>
      <c r="AU39" s="284"/>
      <c r="AV39" s="284"/>
      <c r="AW39" s="284"/>
      <c r="AX39" s="294"/>
      <c r="AY39" s="293" t="s">
        <v>71</v>
      </c>
      <c r="AZ39" s="284"/>
      <c r="BA39" s="284"/>
      <c r="BB39" s="284"/>
      <c r="BC39" s="294"/>
      <c r="BD39" s="293" t="s">
        <v>71</v>
      </c>
      <c r="BE39" s="284"/>
      <c r="BF39" s="284"/>
      <c r="BG39" s="284"/>
      <c r="BH39" s="294"/>
      <c r="BI39" s="329"/>
      <c r="BJ39" s="330"/>
    </row>
    <row r="40" spans="1:62" ht="30" customHeight="1" x14ac:dyDescent="0.25">
      <c r="A40" s="1" t="s">
        <v>25</v>
      </c>
      <c r="B40" s="70" t="s">
        <v>291</v>
      </c>
      <c r="C40" s="256" t="str">
        <f>VLOOKUP(A40,Entries!A$2:F$400,5)</f>
        <v xml:space="preserve"> </v>
      </c>
      <c r="D40" s="257"/>
      <c r="E40" s="257"/>
      <c r="F40" s="257"/>
      <c r="G40" s="257"/>
      <c r="H40" s="257"/>
      <c r="I40" s="257"/>
      <c r="J40" s="257"/>
      <c r="K40" s="257"/>
      <c r="L40" s="258"/>
      <c r="M40" s="259" t="str">
        <f>VLOOKUP(A40,Entries!A$2:F$400,6)</f>
        <v/>
      </c>
      <c r="N40" s="260"/>
      <c r="O40" s="260"/>
      <c r="P40" s="260"/>
      <c r="Q40" s="260"/>
      <c r="R40" s="261"/>
      <c r="S40" s="293" t="s">
        <v>71</v>
      </c>
      <c r="T40" s="284"/>
      <c r="U40" s="284"/>
      <c r="V40" s="284"/>
      <c r="W40" s="294"/>
      <c r="X40" s="293" t="s">
        <v>71</v>
      </c>
      <c r="Y40" s="284"/>
      <c r="Z40" s="284"/>
      <c r="AA40" s="284"/>
      <c r="AB40" s="294"/>
      <c r="AC40" s="293" t="s">
        <v>71</v>
      </c>
      <c r="AD40" s="284"/>
      <c r="AE40" s="284"/>
      <c r="AF40" s="284"/>
      <c r="AG40" s="294"/>
      <c r="AH40" s="293" t="s">
        <v>71</v>
      </c>
      <c r="AI40" s="284"/>
      <c r="AJ40" s="284"/>
      <c r="AK40" s="284"/>
      <c r="AL40" s="294"/>
      <c r="AM40" s="293"/>
      <c r="AN40" s="294"/>
      <c r="AO40" s="293" t="s">
        <v>71</v>
      </c>
      <c r="AP40" s="284"/>
      <c r="AQ40" s="284"/>
      <c r="AR40" s="284"/>
      <c r="AS40" s="294"/>
      <c r="AT40" s="293" t="s">
        <v>71</v>
      </c>
      <c r="AU40" s="284"/>
      <c r="AV40" s="284"/>
      <c r="AW40" s="284"/>
      <c r="AX40" s="294"/>
      <c r="AY40" s="293" t="s">
        <v>71</v>
      </c>
      <c r="AZ40" s="284"/>
      <c r="BA40" s="284"/>
      <c r="BB40" s="284"/>
      <c r="BC40" s="294"/>
      <c r="BD40" s="293" t="s">
        <v>71</v>
      </c>
      <c r="BE40" s="284"/>
      <c r="BF40" s="284"/>
      <c r="BG40" s="284"/>
      <c r="BH40" s="294"/>
      <c r="BI40" s="329"/>
      <c r="BJ40" s="330"/>
    </row>
    <row r="41" spans="1:62" ht="30" customHeight="1" x14ac:dyDescent="0.25">
      <c r="A41" s="1">
        <v>46</v>
      </c>
      <c r="B41" s="70">
        <f t="shared" si="1"/>
        <v>46</v>
      </c>
      <c r="C41" s="256" t="str">
        <f>VLOOKUP(A41,Entries!A$2:F$400,5)</f>
        <v>Deante Mavimbela</v>
      </c>
      <c r="D41" s="257"/>
      <c r="E41" s="257"/>
      <c r="F41" s="257"/>
      <c r="G41" s="257"/>
      <c r="H41" s="257"/>
      <c r="I41" s="257"/>
      <c r="J41" s="257"/>
      <c r="K41" s="257"/>
      <c r="L41" s="258"/>
      <c r="M41" s="259" t="str">
        <f>VLOOKUP(A41,Entries!A$2:F$400,6)</f>
        <v>Ipswich Harriers</v>
      </c>
      <c r="N41" s="260"/>
      <c r="O41" s="260"/>
      <c r="P41" s="260"/>
      <c r="Q41" s="260"/>
      <c r="R41" s="261"/>
      <c r="S41" s="293" t="s">
        <v>71</v>
      </c>
      <c r="T41" s="284"/>
      <c r="U41" s="284"/>
      <c r="V41" s="284"/>
      <c r="W41" s="294"/>
      <c r="X41" s="293" t="s">
        <v>71</v>
      </c>
      <c r="Y41" s="284"/>
      <c r="Z41" s="284"/>
      <c r="AA41" s="284"/>
      <c r="AB41" s="294"/>
      <c r="AC41" s="293" t="s">
        <v>71</v>
      </c>
      <c r="AD41" s="284"/>
      <c r="AE41" s="284"/>
      <c r="AF41" s="284"/>
      <c r="AG41" s="294"/>
      <c r="AH41" s="293" t="s">
        <v>71</v>
      </c>
      <c r="AI41" s="284"/>
      <c r="AJ41" s="284"/>
      <c r="AK41" s="284"/>
      <c r="AL41" s="294"/>
      <c r="AM41" s="293"/>
      <c r="AN41" s="294"/>
      <c r="AO41" s="293" t="s">
        <v>71</v>
      </c>
      <c r="AP41" s="284"/>
      <c r="AQ41" s="284"/>
      <c r="AR41" s="284"/>
      <c r="AS41" s="294"/>
      <c r="AT41" s="293" t="s">
        <v>71</v>
      </c>
      <c r="AU41" s="284"/>
      <c r="AV41" s="284"/>
      <c r="AW41" s="284"/>
      <c r="AX41" s="294"/>
      <c r="AY41" s="293" t="s">
        <v>71</v>
      </c>
      <c r="AZ41" s="284"/>
      <c r="BA41" s="284"/>
      <c r="BB41" s="284"/>
      <c r="BC41" s="294"/>
      <c r="BD41" s="293" t="s">
        <v>71</v>
      </c>
      <c r="BE41" s="284"/>
      <c r="BF41" s="284"/>
      <c r="BG41" s="284"/>
      <c r="BH41" s="294"/>
      <c r="BI41" s="329"/>
      <c r="BJ41" s="330"/>
    </row>
    <row r="42" spans="1:62" ht="30" customHeight="1" x14ac:dyDescent="0.25">
      <c r="A42" s="1">
        <v>42</v>
      </c>
      <c r="B42" s="70">
        <f t="shared" si="1"/>
        <v>42</v>
      </c>
      <c r="C42" s="256" t="str">
        <f>VLOOKUP(A42,Entries!A$2:F$400,5)</f>
        <v>Miles Lugo-Hankins</v>
      </c>
      <c r="D42" s="257"/>
      <c r="E42" s="257"/>
      <c r="F42" s="257"/>
      <c r="G42" s="257"/>
      <c r="H42" s="257"/>
      <c r="I42" s="257"/>
      <c r="J42" s="257"/>
      <c r="K42" s="257"/>
      <c r="L42" s="258"/>
      <c r="M42" s="259" t="str">
        <f>VLOOKUP(A42,Entries!A$2:F$400,6)</f>
        <v>Ipswich Harriers</v>
      </c>
      <c r="N42" s="260"/>
      <c r="O42" s="260"/>
      <c r="P42" s="260"/>
      <c r="Q42" s="260"/>
      <c r="R42" s="261"/>
      <c r="S42" s="293" t="s">
        <v>71</v>
      </c>
      <c r="T42" s="284"/>
      <c r="U42" s="284"/>
      <c r="V42" s="284"/>
      <c r="W42" s="294"/>
      <c r="X42" s="293" t="s">
        <v>71</v>
      </c>
      <c r="Y42" s="284"/>
      <c r="Z42" s="284"/>
      <c r="AA42" s="284"/>
      <c r="AB42" s="294"/>
      <c r="AC42" s="293" t="s">
        <v>71</v>
      </c>
      <c r="AD42" s="284"/>
      <c r="AE42" s="284"/>
      <c r="AF42" s="284"/>
      <c r="AG42" s="294"/>
      <c r="AH42" s="293" t="s">
        <v>71</v>
      </c>
      <c r="AI42" s="284"/>
      <c r="AJ42" s="284"/>
      <c r="AK42" s="284"/>
      <c r="AL42" s="294"/>
      <c r="AM42" s="293"/>
      <c r="AN42" s="294"/>
      <c r="AO42" s="293" t="s">
        <v>71</v>
      </c>
      <c r="AP42" s="284"/>
      <c r="AQ42" s="284"/>
      <c r="AR42" s="284"/>
      <c r="AS42" s="294"/>
      <c r="AT42" s="293" t="s">
        <v>71</v>
      </c>
      <c r="AU42" s="284"/>
      <c r="AV42" s="284"/>
      <c r="AW42" s="284"/>
      <c r="AX42" s="294"/>
      <c r="AY42" s="293" t="s">
        <v>71</v>
      </c>
      <c r="AZ42" s="284"/>
      <c r="BA42" s="284"/>
      <c r="BB42" s="284"/>
      <c r="BC42" s="294"/>
      <c r="BD42" s="293" t="s">
        <v>71</v>
      </c>
      <c r="BE42" s="284"/>
      <c r="BF42" s="284"/>
      <c r="BG42" s="284"/>
      <c r="BH42" s="294"/>
      <c r="BI42" s="329"/>
      <c r="BJ42" s="330"/>
    </row>
    <row r="43" spans="1:62" ht="30" customHeight="1" x14ac:dyDescent="0.25">
      <c r="A43" s="1">
        <v>36</v>
      </c>
      <c r="B43" s="70">
        <f t="shared" si="1"/>
        <v>36</v>
      </c>
      <c r="C43" s="256" t="str">
        <f>VLOOKUP(A43,Entries!A$2:F$400,5)</f>
        <v>Kyerese McDonnell</v>
      </c>
      <c r="D43" s="257"/>
      <c r="E43" s="257"/>
      <c r="F43" s="257"/>
      <c r="G43" s="257"/>
      <c r="H43" s="257"/>
      <c r="I43" s="257"/>
      <c r="J43" s="257"/>
      <c r="K43" s="257"/>
      <c r="L43" s="258"/>
      <c r="M43" s="259" t="str">
        <f>VLOOKUP(A43,Entries!A$2:F$400,6)</f>
        <v>Ipswich Harriers</v>
      </c>
      <c r="N43" s="260"/>
      <c r="O43" s="260"/>
      <c r="P43" s="260"/>
      <c r="Q43" s="260"/>
      <c r="R43" s="261"/>
      <c r="S43" s="293" t="s">
        <v>71</v>
      </c>
      <c r="T43" s="284"/>
      <c r="U43" s="284"/>
      <c r="V43" s="284"/>
      <c r="W43" s="294"/>
      <c r="X43" s="293" t="s">
        <v>71</v>
      </c>
      <c r="Y43" s="284"/>
      <c r="Z43" s="284"/>
      <c r="AA43" s="284"/>
      <c r="AB43" s="294"/>
      <c r="AC43" s="293" t="s">
        <v>71</v>
      </c>
      <c r="AD43" s="284"/>
      <c r="AE43" s="284"/>
      <c r="AF43" s="284"/>
      <c r="AG43" s="294"/>
      <c r="AH43" s="293" t="s">
        <v>71</v>
      </c>
      <c r="AI43" s="284"/>
      <c r="AJ43" s="284"/>
      <c r="AK43" s="284"/>
      <c r="AL43" s="294"/>
      <c r="AM43" s="293"/>
      <c r="AN43" s="294"/>
      <c r="AO43" s="293" t="s">
        <v>71</v>
      </c>
      <c r="AP43" s="284"/>
      <c r="AQ43" s="284"/>
      <c r="AR43" s="284"/>
      <c r="AS43" s="294"/>
      <c r="AT43" s="293" t="s">
        <v>71</v>
      </c>
      <c r="AU43" s="284"/>
      <c r="AV43" s="284"/>
      <c r="AW43" s="284"/>
      <c r="AX43" s="294"/>
      <c r="AY43" s="293" t="s">
        <v>71</v>
      </c>
      <c r="AZ43" s="284"/>
      <c r="BA43" s="284"/>
      <c r="BB43" s="284"/>
      <c r="BC43" s="294"/>
      <c r="BD43" s="293" t="s">
        <v>71</v>
      </c>
      <c r="BE43" s="284"/>
      <c r="BF43" s="284"/>
      <c r="BG43" s="284"/>
      <c r="BH43" s="294"/>
      <c r="BI43" s="329"/>
      <c r="BJ43" s="330"/>
    </row>
    <row r="44" spans="1:62" ht="30" customHeight="1" x14ac:dyDescent="0.25">
      <c r="A44" s="1" t="s">
        <v>25</v>
      </c>
      <c r="B44" s="70" t="s">
        <v>292</v>
      </c>
      <c r="C44" s="256" t="str">
        <f>VLOOKUP(A44,Entries!A$2:F$400,5)</f>
        <v xml:space="preserve"> </v>
      </c>
      <c r="D44" s="257"/>
      <c r="E44" s="257"/>
      <c r="F44" s="257"/>
      <c r="G44" s="257"/>
      <c r="H44" s="257"/>
      <c r="I44" s="257"/>
      <c r="J44" s="257"/>
      <c r="K44" s="257"/>
      <c r="L44" s="258"/>
      <c r="M44" s="259" t="str">
        <f>VLOOKUP(A44,Entries!A$2:F$400,6)</f>
        <v/>
      </c>
      <c r="N44" s="260"/>
      <c r="O44" s="260"/>
      <c r="P44" s="260"/>
      <c r="Q44" s="260"/>
      <c r="R44" s="261"/>
      <c r="S44" s="293" t="s">
        <v>71</v>
      </c>
      <c r="T44" s="284"/>
      <c r="U44" s="284"/>
      <c r="V44" s="284"/>
      <c r="W44" s="294"/>
      <c r="X44" s="293" t="s">
        <v>71</v>
      </c>
      <c r="Y44" s="284"/>
      <c r="Z44" s="284"/>
      <c r="AA44" s="284"/>
      <c r="AB44" s="294"/>
      <c r="AC44" s="293" t="s">
        <v>71</v>
      </c>
      <c r="AD44" s="284"/>
      <c r="AE44" s="284"/>
      <c r="AF44" s="284"/>
      <c r="AG44" s="294"/>
      <c r="AH44" s="293" t="s">
        <v>71</v>
      </c>
      <c r="AI44" s="284"/>
      <c r="AJ44" s="284"/>
      <c r="AK44" s="284"/>
      <c r="AL44" s="294"/>
      <c r="AM44" s="293"/>
      <c r="AN44" s="294"/>
      <c r="AO44" s="293" t="s">
        <v>71</v>
      </c>
      <c r="AP44" s="284"/>
      <c r="AQ44" s="284"/>
      <c r="AR44" s="284"/>
      <c r="AS44" s="294"/>
      <c r="AT44" s="293" t="s">
        <v>71</v>
      </c>
      <c r="AU44" s="284"/>
      <c r="AV44" s="284"/>
      <c r="AW44" s="284"/>
      <c r="AX44" s="294"/>
      <c r="AY44" s="293" t="s">
        <v>71</v>
      </c>
      <c r="AZ44" s="284"/>
      <c r="BA44" s="284"/>
      <c r="BB44" s="284"/>
      <c r="BC44" s="294"/>
      <c r="BD44" s="293" t="s">
        <v>71</v>
      </c>
      <c r="BE44" s="284"/>
      <c r="BF44" s="284"/>
      <c r="BG44" s="284"/>
      <c r="BH44" s="294"/>
      <c r="BI44" s="329"/>
      <c r="BJ44" s="330"/>
    </row>
    <row r="45" spans="1:62" ht="30" customHeight="1" x14ac:dyDescent="0.25">
      <c r="A45" s="1">
        <v>71</v>
      </c>
      <c r="B45" s="70">
        <f t="shared" si="1"/>
        <v>71</v>
      </c>
      <c r="C45" s="256" t="str">
        <f>VLOOKUP(A45,Entries!A$2:F$400,5)</f>
        <v>James Campbell</v>
      </c>
      <c r="D45" s="257"/>
      <c r="E45" s="257"/>
      <c r="F45" s="257"/>
      <c r="G45" s="257"/>
      <c r="H45" s="257"/>
      <c r="I45" s="257"/>
      <c r="J45" s="257"/>
      <c r="K45" s="257"/>
      <c r="L45" s="258"/>
      <c r="M45" s="259" t="str">
        <f>VLOOKUP(A45,Entries!A$2:F$400,6)</f>
        <v>Ipswich Harriers</v>
      </c>
      <c r="N45" s="260"/>
      <c r="O45" s="260"/>
      <c r="P45" s="260"/>
      <c r="Q45" s="260"/>
      <c r="R45" s="261"/>
      <c r="S45" s="293" t="s">
        <v>71</v>
      </c>
      <c r="T45" s="284"/>
      <c r="U45" s="284"/>
      <c r="V45" s="284"/>
      <c r="W45" s="294"/>
      <c r="X45" s="293" t="s">
        <v>71</v>
      </c>
      <c r="Y45" s="284"/>
      <c r="Z45" s="284"/>
      <c r="AA45" s="284"/>
      <c r="AB45" s="294"/>
      <c r="AC45" s="293" t="s">
        <v>71</v>
      </c>
      <c r="AD45" s="284"/>
      <c r="AE45" s="284"/>
      <c r="AF45" s="284"/>
      <c r="AG45" s="294"/>
      <c r="AH45" s="293" t="s">
        <v>71</v>
      </c>
      <c r="AI45" s="284"/>
      <c r="AJ45" s="284"/>
      <c r="AK45" s="284"/>
      <c r="AL45" s="294"/>
      <c r="AM45" s="293"/>
      <c r="AN45" s="294"/>
      <c r="AO45" s="293" t="s">
        <v>71</v>
      </c>
      <c r="AP45" s="284"/>
      <c r="AQ45" s="284"/>
      <c r="AR45" s="284"/>
      <c r="AS45" s="294"/>
      <c r="AT45" s="293" t="s">
        <v>71</v>
      </c>
      <c r="AU45" s="284"/>
      <c r="AV45" s="284"/>
      <c r="AW45" s="284"/>
      <c r="AX45" s="294"/>
      <c r="AY45" s="293" t="s">
        <v>71</v>
      </c>
      <c r="AZ45" s="284"/>
      <c r="BA45" s="284"/>
      <c r="BB45" s="284"/>
      <c r="BC45" s="294"/>
      <c r="BD45" s="293" t="s">
        <v>71</v>
      </c>
      <c r="BE45" s="284"/>
      <c r="BF45" s="284"/>
      <c r="BG45" s="284"/>
      <c r="BH45" s="294"/>
      <c r="BI45" s="329"/>
      <c r="BJ45" s="330"/>
    </row>
    <row r="46" spans="1:62" ht="30" customHeight="1" x14ac:dyDescent="0.25">
      <c r="A46" s="1">
        <v>88</v>
      </c>
      <c r="B46" s="70">
        <f t="shared" si="1"/>
        <v>88</v>
      </c>
      <c r="C46" s="256" t="str">
        <f>VLOOKUP(A46,Entries!A$2:F$400,5)</f>
        <v>Huw Beaumont</v>
      </c>
      <c r="D46" s="257"/>
      <c r="E46" s="257"/>
      <c r="F46" s="257"/>
      <c r="G46" s="257"/>
      <c r="H46" s="257"/>
      <c r="I46" s="257"/>
      <c r="J46" s="257"/>
      <c r="K46" s="257"/>
      <c r="L46" s="258"/>
      <c r="M46" s="259" t="str">
        <f>VLOOKUP(A46,Entries!A$2:F$400,6)</f>
        <v>Woodbridge School</v>
      </c>
      <c r="N46" s="260"/>
      <c r="O46" s="260"/>
      <c r="P46" s="260"/>
      <c r="Q46" s="260"/>
      <c r="R46" s="261"/>
      <c r="S46" s="293" t="s">
        <v>71</v>
      </c>
      <c r="T46" s="284"/>
      <c r="U46" s="284"/>
      <c r="V46" s="284"/>
      <c r="W46" s="294"/>
      <c r="X46" s="293" t="s">
        <v>71</v>
      </c>
      <c r="Y46" s="284"/>
      <c r="Z46" s="284"/>
      <c r="AA46" s="284"/>
      <c r="AB46" s="294"/>
      <c r="AC46" s="293" t="s">
        <v>71</v>
      </c>
      <c r="AD46" s="284"/>
      <c r="AE46" s="284"/>
      <c r="AF46" s="284"/>
      <c r="AG46" s="294"/>
      <c r="AH46" s="293" t="s">
        <v>71</v>
      </c>
      <c r="AI46" s="284"/>
      <c r="AJ46" s="284"/>
      <c r="AK46" s="284"/>
      <c r="AL46" s="294"/>
      <c r="AM46" s="293"/>
      <c r="AN46" s="294"/>
      <c r="AO46" s="293" t="s">
        <v>71</v>
      </c>
      <c r="AP46" s="284"/>
      <c r="AQ46" s="284"/>
      <c r="AR46" s="284"/>
      <c r="AS46" s="294"/>
      <c r="AT46" s="293" t="s">
        <v>71</v>
      </c>
      <c r="AU46" s="284"/>
      <c r="AV46" s="284"/>
      <c r="AW46" s="284"/>
      <c r="AX46" s="294"/>
      <c r="AY46" s="293" t="s">
        <v>71</v>
      </c>
      <c r="AZ46" s="284"/>
      <c r="BA46" s="284"/>
      <c r="BB46" s="284"/>
      <c r="BC46" s="294"/>
      <c r="BD46" s="293" t="s">
        <v>71</v>
      </c>
      <c r="BE46" s="284"/>
      <c r="BF46" s="284"/>
      <c r="BG46" s="284"/>
      <c r="BH46" s="294"/>
      <c r="BI46" s="329"/>
      <c r="BJ46" s="330"/>
    </row>
    <row r="47" spans="1:62" ht="30" customHeight="1" x14ac:dyDescent="0.25">
      <c r="A47" s="1">
        <v>64</v>
      </c>
      <c r="B47" s="70">
        <f t="shared" si="1"/>
        <v>64</v>
      </c>
      <c r="C47" s="256" t="str">
        <f>VLOOKUP(A47,Entries!A$2:F$400,5)</f>
        <v>Alfie Girling</v>
      </c>
      <c r="D47" s="257"/>
      <c r="E47" s="257"/>
      <c r="F47" s="257"/>
      <c r="G47" s="257"/>
      <c r="H47" s="257"/>
      <c r="I47" s="257"/>
      <c r="J47" s="257"/>
      <c r="K47" s="257"/>
      <c r="L47" s="258"/>
      <c r="M47" s="259" t="str">
        <f>VLOOKUP(A47,Entries!A$2:F$400,6)</f>
        <v>Waveney Valley AC</v>
      </c>
      <c r="N47" s="260"/>
      <c r="O47" s="260"/>
      <c r="P47" s="260"/>
      <c r="Q47" s="260"/>
      <c r="R47" s="261"/>
      <c r="S47" s="293" t="s">
        <v>71</v>
      </c>
      <c r="T47" s="284"/>
      <c r="U47" s="284"/>
      <c r="V47" s="284"/>
      <c r="W47" s="294"/>
      <c r="X47" s="293" t="s">
        <v>71</v>
      </c>
      <c r="Y47" s="284"/>
      <c r="Z47" s="284"/>
      <c r="AA47" s="284"/>
      <c r="AB47" s="294"/>
      <c r="AC47" s="293" t="s">
        <v>71</v>
      </c>
      <c r="AD47" s="284"/>
      <c r="AE47" s="284"/>
      <c r="AF47" s="284"/>
      <c r="AG47" s="294"/>
      <c r="AH47" s="293" t="s">
        <v>71</v>
      </c>
      <c r="AI47" s="284"/>
      <c r="AJ47" s="284"/>
      <c r="AK47" s="284"/>
      <c r="AL47" s="294"/>
      <c r="AM47" s="293"/>
      <c r="AN47" s="294"/>
      <c r="AO47" s="293" t="s">
        <v>71</v>
      </c>
      <c r="AP47" s="284"/>
      <c r="AQ47" s="284"/>
      <c r="AR47" s="284"/>
      <c r="AS47" s="294"/>
      <c r="AT47" s="293" t="s">
        <v>71</v>
      </c>
      <c r="AU47" s="284"/>
      <c r="AV47" s="284"/>
      <c r="AW47" s="284"/>
      <c r="AX47" s="294"/>
      <c r="AY47" s="293" t="s">
        <v>71</v>
      </c>
      <c r="AZ47" s="284"/>
      <c r="BA47" s="284"/>
      <c r="BB47" s="284"/>
      <c r="BC47" s="294"/>
      <c r="BD47" s="293" t="s">
        <v>71</v>
      </c>
      <c r="BE47" s="284"/>
      <c r="BF47" s="284"/>
      <c r="BG47" s="284"/>
      <c r="BH47" s="294"/>
      <c r="BI47" s="329"/>
      <c r="BJ47" s="330"/>
    </row>
    <row r="48" spans="1:62" ht="30" customHeight="1" x14ac:dyDescent="0.25">
      <c r="A48" s="1">
        <v>60</v>
      </c>
      <c r="B48" s="70">
        <f t="shared" si="1"/>
        <v>60</v>
      </c>
      <c r="C48" s="256" t="str">
        <f>VLOOKUP(A48,Entries!A$2:F$400,5)</f>
        <v>Oscar Jerman</v>
      </c>
      <c r="D48" s="257"/>
      <c r="E48" s="257"/>
      <c r="F48" s="257"/>
      <c r="G48" s="257"/>
      <c r="H48" s="257"/>
      <c r="I48" s="257"/>
      <c r="J48" s="257"/>
      <c r="K48" s="257"/>
      <c r="L48" s="258"/>
      <c r="M48" s="259" t="str">
        <f>VLOOKUP(A48,Entries!A$2:F$400,6)</f>
        <v>City Of Norwich AC</v>
      </c>
      <c r="N48" s="260"/>
      <c r="O48" s="260"/>
      <c r="P48" s="260"/>
      <c r="Q48" s="260"/>
      <c r="R48" s="261"/>
      <c r="S48" s="293" t="s">
        <v>71</v>
      </c>
      <c r="T48" s="284"/>
      <c r="U48" s="284"/>
      <c r="V48" s="284"/>
      <c r="W48" s="294"/>
      <c r="X48" s="293" t="s">
        <v>71</v>
      </c>
      <c r="Y48" s="284"/>
      <c r="Z48" s="284"/>
      <c r="AA48" s="284"/>
      <c r="AB48" s="294"/>
      <c r="AC48" s="293" t="s">
        <v>71</v>
      </c>
      <c r="AD48" s="284"/>
      <c r="AE48" s="284"/>
      <c r="AF48" s="284"/>
      <c r="AG48" s="294"/>
      <c r="AH48" s="293" t="s">
        <v>71</v>
      </c>
      <c r="AI48" s="284"/>
      <c r="AJ48" s="284"/>
      <c r="AK48" s="284"/>
      <c r="AL48" s="294"/>
      <c r="AM48" s="293"/>
      <c r="AN48" s="294"/>
      <c r="AO48" s="293" t="s">
        <v>71</v>
      </c>
      <c r="AP48" s="284"/>
      <c r="AQ48" s="284"/>
      <c r="AR48" s="284"/>
      <c r="AS48" s="294"/>
      <c r="AT48" s="293" t="s">
        <v>71</v>
      </c>
      <c r="AU48" s="284"/>
      <c r="AV48" s="284"/>
      <c r="AW48" s="284"/>
      <c r="AX48" s="294"/>
      <c r="AY48" s="293" t="s">
        <v>71</v>
      </c>
      <c r="AZ48" s="284"/>
      <c r="BA48" s="284"/>
      <c r="BB48" s="284"/>
      <c r="BC48" s="294"/>
      <c r="BD48" s="293" t="s">
        <v>71</v>
      </c>
      <c r="BE48" s="284"/>
      <c r="BF48" s="284"/>
      <c r="BG48" s="284"/>
      <c r="BH48" s="294"/>
      <c r="BI48" s="329"/>
      <c r="BJ48" s="330"/>
    </row>
    <row r="49" spans="1:62" ht="30" customHeight="1" x14ac:dyDescent="0.25">
      <c r="A49" s="1" t="s">
        <v>25</v>
      </c>
      <c r="B49" s="70" t="s">
        <v>285</v>
      </c>
      <c r="C49" s="256" t="str">
        <f>VLOOKUP(A49,Entries!A$2:F$400,5)</f>
        <v xml:space="preserve"> </v>
      </c>
      <c r="D49" s="257"/>
      <c r="E49" s="257"/>
      <c r="F49" s="257"/>
      <c r="G49" s="257"/>
      <c r="H49" s="257"/>
      <c r="I49" s="257"/>
      <c r="J49" s="257"/>
      <c r="K49" s="257"/>
      <c r="L49" s="258"/>
      <c r="M49" s="259" t="str">
        <f>VLOOKUP(A49,Entries!A$2:F$400,6)</f>
        <v/>
      </c>
      <c r="N49" s="260"/>
      <c r="O49" s="260"/>
      <c r="P49" s="260"/>
      <c r="Q49" s="260"/>
      <c r="R49" s="261"/>
      <c r="S49" s="293" t="s">
        <v>71</v>
      </c>
      <c r="T49" s="284"/>
      <c r="U49" s="284"/>
      <c r="V49" s="284"/>
      <c r="W49" s="294"/>
      <c r="X49" s="293" t="s">
        <v>71</v>
      </c>
      <c r="Y49" s="284"/>
      <c r="Z49" s="284"/>
      <c r="AA49" s="284"/>
      <c r="AB49" s="294"/>
      <c r="AC49" s="293" t="s">
        <v>71</v>
      </c>
      <c r="AD49" s="284"/>
      <c r="AE49" s="284"/>
      <c r="AF49" s="284"/>
      <c r="AG49" s="294"/>
      <c r="AH49" s="293" t="s">
        <v>71</v>
      </c>
      <c r="AI49" s="284"/>
      <c r="AJ49" s="284"/>
      <c r="AK49" s="284"/>
      <c r="AL49" s="294"/>
      <c r="AM49" s="293"/>
      <c r="AN49" s="294"/>
      <c r="AO49" s="293" t="s">
        <v>71</v>
      </c>
      <c r="AP49" s="284"/>
      <c r="AQ49" s="284"/>
      <c r="AR49" s="284"/>
      <c r="AS49" s="294"/>
      <c r="AT49" s="293" t="s">
        <v>71</v>
      </c>
      <c r="AU49" s="284"/>
      <c r="AV49" s="284"/>
      <c r="AW49" s="284"/>
      <c r="AX49" s="294"/>
      <c r="AY49" s="293" t="s">
        <v>71</v>
      </c>
      <c r="AZ49" s="284"/>
      <c r="BA49" s="284"/>
      <c r="BB49" s="284"/>
      <c r="BC49" s="294"/>
      <c r="BD49" s="293" t="s">
        <v>71</v>
      </c>
      <c r="BE49" s="284"/>
      <c r="BF49" s="284"/>
      <c r="BG49" s="284"/>
      <c r="BH49" s="294"/>
      <c r="BI49" s="329"/>
      <c r="BJ49" s="330"/>
    </row>
    <row r="50" spans="1:62" ht="30" customHeight="1" x14ac:dyDescent="0.25">
      <c r="A50" s="1">
        <v>95</v>
      </c>
      <c r="B50" s="70">
        <f t="shared" si="1"/>
        <v>95</v>
      </c>
      <c r="C50" s="256" t="str">
        <f>VLOOKUP(A50,Entries!A$2:F$400,5)</f>
        <v>Alastair Brown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59" t="str">
        <f>VLOOKUP(A50,Entries!A$2:F$400,6)</f>
        <v>Chelmsford AC</v>
      </c>
      <c r="N50" s="260"/>
      <c r="O50" s="260"/>
      <c r="P50" s="260"/>
      <c r="Q50" s="260"/>
      <c r="R50" s="261"/>
      <c r="S50" s="293" t="s">
        <v>71</v>
      </c>
      <c r="T50" s="284"/>
      <c r="U50" s="284"/>
      <c r="V50" s="284"/>
      <c r="W50" s="294"/>
      <c r="X50" s="293" t="s">
        <v>71</v>
      </c>
      <c r="Y50" s="284"/>
      <c r="Z50" s="284"/>
      <c r="AA50" s="284"/>
      <c r="AB50" s="294"/>
      <c r="AC50" s="293" t="s">
        <v>71</v>
      </c>
      <c r="AD50" s="284"/>
      <c r="AE50" s="284"/>
      <c r="AF50" s="284"/>
      <c r="AG50" s="294"/>
      <c r="AH50" s="293" t="s">
        <v>71</v>
      </c>
      <c r="AI50" s="284"/>
      <c r="AJ50" s="284"/>
      <c r="AK50" s="284"/>
      <c r="AL50" s="294"/>
      <c r="AM50" s="293"/>
      <c r="AN50" s="294"/>
      <c r="AO50" s="293" t="s">
        <v>71</v>
      </c>
      <c r="AP50" s="284"/>
      <c r="AQ50" s="284"/>
      <c r="AR50" s="284"/>
      <c r="AS50" s="294"/>
      <c r="AT50" s="293" t="s">
        <v>71</v>
      </c>
      <c r="AU50" s="284"/>
      <c r="AV50" s="284"/>
      <c r="AW50" s="284"/>
      <c r="AX50" s="294"/>
      <c r="AY50" s="293" t="s">
        <v>71</v>
      </c>
      <c r="AZ50" s="284"/>
      <c r="BA50" s="284"/>
      <c r="BB50" s="284"/>
      <c r="BC50" s="294"/>
      <c r="BD50" s="293" t="s">
        <v>71</v>
      </c>
      <c r="BE50" s="284"/>
      <c r="BF50" s="284"/>
      <c r="BG50" s="284"/>
      <c r="BH50" s="294"/>
      <c r="BI50" s="329"/>
      <c r="BJ50" s="330"/>
    </row>
    <row r="51" spans="1:62" ht="30" customHeight="1" x14ac:dyDescent="0.25">
      <c r="A51" s="1" t="s">
        <v>25</v>
      </c>
      <c r="B51" s="70" t="s">
        <v>287</v>
      </c>
      <c r="C51" s="256" t="str">
        <f>VLOOKUP(A51,Entries!A$2:F$400,5)</f>
        <v xml:space="preserve"> </v>
      </c>
      <c r="D51" s="257"/>
      <c r="E51" s="257"/>
      <c r="F51" s="257"/>
      <c r="G51" s="257"/>
      <c r="H51" s="257"/>
      <c r="I51" s="257"/>
      <c r="J51" s="257"/>
      <c r="K51" s="257"/>
      <c r="L51" s="258"/>
      <c r="M51" s="259" t="str">
        <f>VLOOKUP(A51,Entries!A$2:F$400,6)</f>
        <v/>
      </c>
      <c r="N51" s="260"/>
      <c r="O51" s="260"/>
      <c r="P51" s="260"/>
      <c r="Q51" s="260"/>
      <c r="R51" s="261"/>
      <c r="S51" s="293" t="s">
        <v>71</v>
      </c>
      <c r="T51" s="284"/>
      <c r="U51" s="284"/>
      <c r="V51" s="284"/>
      <c r="W51" s="294"/>
      <c r="X51" s="293" t="s">
        <v>71</v>
      </c>
      <c r="Y51" s="284"/>
      <c r="Z51" s="284"/>
      <c r="AA51" s="284"/>
      <c r="AB51" s="294"/>
      <c r="AC51" s="293" t="s">
        <v>71</v>
      </c>
      <c r="AD51" s="284"/>
      <c r="AE51" s="284"/>
      <c r="AF51" s="284"/>
      <c r="AG51" s="294"/>
      <c r="AH51" s="293" t="s">
        <v>71</v>
      </c>
      <c r="AI51" s="284"/>
      <c r="AJ51" s="284"/>
      <c r="AK51" s="284"/>
      <c r="AL51" s="294"/>
      <c r="AM51" s="293"/>
      <c r="AN51" s="294"/>
      <c r="AO51" s="293" t="s">
        <v>71</v>
      </c>
      <c r="AP51" s="284"/>
      <c r="AQ51" s="284"/>
      <c r="AR51" s="284"/>
      <c r="AS51" s="294"/>
      <c r="AT51" s="293" t="s">
        <v>71</v>
      </c>
      <c r="AU51" s="284"/>
      <c r="AV51" s="284"/>
      <c r="AW51" s="284"/>
      <c r="AX51" s="294"/>
      <c r="AY51" s="293" t="s">
        <v>71</v>
      </c>
      <c r="AZ51" s="284"/>
      <c r="BA51" s="284"/>
      <c r="BB51" s="284"/>
      <c r="BC51" s="294"/>
      <c r="BD51" s="293" t="s">
        <v>71</v>
      </c>
      <c r="BE51" s="284"/>
      <c r="BF51" s="284"/>
      <c r="BG51" s="284"/>
      <c r="BH51" s="294"/>
      <c r="BI51" s="329"/>
      <c r="BJ51" s="330"/>
    </row>
    <row r="52" spans="1:62" ht="30" customHeight="1" x14ac:dyDescent="0.25">
      <c r="A52" s="1">
        <v>3</v>
      </c>
      <c r="B52" s="70">
        <f t="shared" si="1"/>
        <v>3</v>
      </c>
      <c r="C52" s="256" t="str">
        <f>VLOOKUP(A52,Entries!A$2:F$400,5)</f>
        <v>Oliver Graham</v>
      </c>
      <c r="D52" s="257"/>
      <c r="E52" s="257"/>
      <c r="F52" s="257"/>
      <c r="G52" s="257"/>
      <c r="H52" s="257"/>
      <c r="I52" s="257"/>
      <c r="J52" s="257"/>
      <c r="K52" s="257"/>
      <c r="L52" s="258"/>
      <c r="M52" s="259" t="str">
        <f>VLOOKUP(A52,Entries!A$2:F$400,6)</f>
        <v>Chelmsford AC</v>
      </c>
      <c r="N52" s="260"/>
      <c r="O52" s="260"/>
      <c r="P52" s="260"/>
      <c r="Q52" s="260"/>
      <c r="R52" s="261"/>
      <c r="S52" s="293" t="s">
        <v>71</v>
      </c>
      <c r="T52" s="284"/>
      <c r="U52" s="284"/>
      <c r="V52" s="284"/>
      <c r="W52" s="294"/>
      <c r="X52" s="293" t="s">
        <v>71</v>
      </c>
      <c r="Y52" s="284"/>
      <c r="Z52" s="284"/>
      <c r="AA52" s="284"/>
      <c r="AB52" s="294"/>
      <c r="AC52" s="293" t="s">
        <v>71</v>
      </c>
      <c r="AD52" s="284"/>
      <c r="AE52" s="284"/>
      <c r="AF52" s="284"/>
      <c r="AG52" s="294"/>
      <c r="AH52" s="293" t="s">
        <v>71</v>
      </c>
      <c r="AI52" s="284"/>
      <c r="AJ52" s="284"/>
      <c r="AK52" s="284"/>
      <c r="AL52" s="294"/>
      <c r="AM52" s="293"/>
      <c r="AN52" s="294"/>
      <c r="AO52" s="293" t="s">
        <v>71</v>
      </c>
      <c r="AP52" s="284"/>
      <c r="AQ52" s="284"/>
      <c r="AR52" s="284"/>
      <c r="AS52" s="294"/>
      <c r="AT52" s="293" t="s">
        <v>71</v>
      </c>
      <c r="AU52" s="284"/>
      <c r="AV52" s="284"/>
      <c r="AW52" s="284"/>
      <c r="AX52" s="294"/>
      <c r="AY52" s="293" t="s">
        <v>71</v>
      </c>
      <c r="AZ52" s="284"/>
      <c r="BA52" s="284"/>
      <c r="BB52" s="284"/>
      <c r="BC52" s="294"/>
      <c r="BD52" s="293" t="s">
        <v>71</v>
      </c>
      <c r="BE52" s="284"/>
      <c r="BF52" s="284"/>
      <c r="BG52" s="284"/>
      <c r="BH52" s="294"/>
      <c r="BI52" s="329"/>
      <c r="BJ52" s="330"/>
    </row>
    <row r="53" spans="1:62" ht="30" customHeight="1" x14ac:dyDescent="0.25">
      <c r="A53" s="1">
        <v>7</v>
      </c>
      <c r="B53" s="70">
        <f t="shared" si="1"/>
        <v>7</v>
      </c>
      <c r="C53" s="256" t="str">
        <f>VLOOKUP(A53,Entries!A$2:F$400,5)</f>
        <v>David Bush</v>
      </c>
      <c r="D53" s="257"/>
      <c r="E53" s="257"/>
      <c r="F53" s="257"/>
      <c r="G53" s="257"/>
      <c r="H53" s="257"/>
      <c r="I53" s="257"/>
      <c r="J53" s="257"/>
      <c r="K53" s="257"/>
      <c r="L53" s="258"/>
      <c r="M53" s="259" t="str">
        <f>VLOOKUP(A53,Entries!A$2:F$400,6)</f>
        <v>Peterborough &amp; Nene Valley AC</v>
      </c>
      <c r="N53" s="260"/>
      <c r="O53" s="260"/>
      <c r="P53" s="260"/>
      <c r="Q53" s="260"/>
      <c r="R53" s="261"/>
      <c r="S53" s="293" t="s">
        <v>71</v>
      </c>
      <c r="T53" s="284"/>
      <c r="U53" s="284"/>
      <c r="V53" s="284"/>
      <c r="W53" s="294"/>
      <c r="X53" s="293" t="s">
        <v>71</v>
      </c>
      <c r="Y53" s="284"/>
      <c r="Z53" s="284"/>
      <c r="AA53" s="284"/>
      <c r="AB53" s="294"/>
      <c r="AC53" s="293" t="s">
        <v>71</v>
      </c>
      <c r="AD53" s="284"/>
      <c r="AE53" s="284"/>
      <c r="AF53" s="284"/>
      <c r="AG53" s="294"/>
      <c r="AH53" s="293" t="s">
        <v>71</v>
      </c>
      <c r="AI53" s="284"/>
      <c r="AJ53" s="284"/>
      <c r="AK53" s="284"/>
      <c r="AL53" s="294"/>
      <c r="AM53" s="293"/>
      <c r="AN53" s="294"/>
      <c r="AO53" s="293" t="s">
        <v>71</v>
      </c>
      <c r="AP53" s="284"/>
      <c r="AQ53" s="284"/>
      <c r="AR53" s="284"/>
      <c r="AS53" s="294"/>
      <c r="AT53" s="293" t="s">
        <v>71</v>
      </c>
      <c r="AU53" s="284"/>
      <c r="AV53" s="284"/>
      <c r="AW53" s="284"/>
      <c r="AX53" s="294"/>
      <c r="AY53" s="293" t="s">
        <v>71</v>
      </c>
      <c r="AZ53" s="284"/>
      <c r="BA53" s="284"/>
      <c r="BB53" s="284"/>
      <c r="BC53" s="294"/>
      <c r="BD53" s="293" t="s">
        <v>71</v>
      </c>
      <c r="BE53" s="284"/>
      <c r="BF53" s="284"/>
      <c r="BG53" s="284"/>
      <c r="BH53" s="294"/>
      <c r="BI53" s="329"/>
      <c r="BJ53" s="330"/>
    </row>
    <row r="54" spans="1:62" ht="30" customHeight="1" x14ac:dyDescent="0.25">
      <c r="A54" s="1">
        <v>6</v>
      </c>
      <c r="B54" s="70">
        <f t="shared" si="1"/>
        <v>6</v>
      </c>
      <c r="C54" s="256" t="str">
        <f>VLOOKUP(A54,Entries!A$2:F$400,5)</f>
        <v>Christopher Kent</v>
      </c>
      <c r="D54" s="257"/>
      <c r="E54" s="257"/>
      <c r="F54" s="257"/>
      <c r="G54" s="257"/>
      <c r="H54" s="257"/>
      <c r="I54" s="257"/>
      <c r="J54" s="257"/>
      <c r="K54" s="257"/>
      <c r="L54" s="258"/>
      <c r="M54" s="259" t="str">
        <f>VLOOKUP(A54,Entries!A$2:F$400,6)</f>
        <v>West Suffolk AC</v>
      </c>
      <c r="N54" s="260"/>
      <c r="O54" s="260"/>
      <c r="P54" s="260"/>
      <c r="Q54" s="260"/>
      <c r="R54" s="261"/>
      <c r="S54" s="293" t="s">
        <v>71</v>
      </c>
      <c r="T54" s="284"/>
      <c r="U54" s="284"/>
      <c r="V54" s="284"/>
      <c r="W54" s="294"/>
      <c r="X54" s="293" t="s">
        <v>71</v>
      </c>
      <c r="Y54" s="284"/>
      <c r="Z54" s="284"/>
      <c r="AA54" s="284"/>
      <c r="AB54" s="294"/>
      <c r="AC54" s="293" t="s">
        <v>71</v>
      </c>
      <c r="AD54" s="284"/>
      <c r="AE54" s="284"/>
      <c r="AF54" s="284"/>
      <c r="AG54" s="294"/>
      <c r="AH54" s="293" t="s">
        <v>71</v>
      </c>
      <c r="AI54" s="284"/>
      <c r="AJ54" s="284"/>
      <c r="AK54" s="284"/>
      <c r="AL54" s="294"/>
      <c r="AM54" s="293"/>
      <c r="AN54" s="294"/>
      <c r="AO54" s="293" t="s">
        <v>71</v>
      </c>
      <c r="AP54" s="284"/>
      <c r="AQ54" s="284"/>
      <c r="AR54" s="284"/>
      <c r="AS54" s="294"/>
      <c r="AT54" s="293" t="s">
        <v>71</v>
      </c>
      <c r="AU54" s="284"/>
      <c r="AV54" s="284"/>
      <c r="AW54" s="284"/>
      <c r="AX54" s="294"/>
      <c r="AY54" s="293" t="s">
        <v>71</v>
      </c>
      <c r="AZ54" s="284"/>
      <c r="BA54" s="284"/>
      <c r="BB54" s="284"/>
      <c r="BC54" s="294"/>
      <c r="BD54" s="293" t="s">
        <v>71</v>
      </c>
      <c r="BE54" s="284"/>
      <c r="BF54" s="284"/>
      <c r="BG54" s="284"/>
      <c r="BH54" s="294"/>
      <c r="BI54" s="329"/>
      <c r="BJ54" s="330"/>
    </row>
    <row r="55" spans="1:62" ht="30" customHeight="1" x14ac:dyDescent="0.25">
      <c r="A55" s="1" t="s">
        <v>25</v>
      </c>
      <c r="B55" s="70" t="str">
        <f t="shared" si="1"/>
        <v xml:space="preserve"> </v>
      </c>
      <c r="C55" s="256" t="str">
        <f>VLOOKUP(A55,Entries!A$2:F$400,5)</f>
        <v xml:space="preserve"> </v>
      </c>
      <c r="D55" s="257"/>
      <c r="E55" s="257"/>
      <c r="F55" s="257"/>
      <c r="G55" s="257"/>
      <c r="H55" s="257"/>
      <c r="I55" s="257"/>
      <c r="J55" s="257"/>
      <c r="K55" s="257"/>
      <c r="L55" s="258"/>
      <c r="M55" s="259" t="str">
        <f>VLOOKUP(A55,Entries!A$2:F$400,6)</f>
        <v/>
      </c>
      <c r="N55" s="260"/>
      <c r="O55" s="260"/>
      <c r="P55" s="260"/>
      <c r="Q55" s="260"/>
      <c r="R55" s="261"/>
      <c r="S55" s="293" t="s">
        <v>71</v>
      </c>
      <c r="T55" s="284"/>
      <c r="U55" s="284"/>
      <c r="V55" s="284"/>
      <c r="W55" s="294"/>
      <c r="X55" s="293" t="s">
        <v>71</v>
      </c>
      <c r="Y55" s="284"/>
      <c r="Z55" s="284"/>
      <c r="AA55" s="284"/>
      <c r="AB55" s="294"/>
      <c r="AC55" s="293" t="s">
        <v>71</v>
      </c>
      <c r="AD55" s="284"/>
      <c r="AE55" s="284"/>
      <c r="AF55" s="284"/>
      <c r="AG55" s="294"/>
      <c r="AH55" s="293" t="s">
        <v>71</v>
      </c>
      <c r="AI55" s="284"/>
      <c r="AJ55" s="284"/>
      <c r="AK55" s="284"/>
      <c r="AL55" s="294"/>
      <c r="AM55" s="293"/>
      <c r="AN55" s="294"/>
      <c r="AO55" s="293" t="s">
        <v>71</v>
      </c>
      <c r="AP55" s="284"/>
      <c r="AQ55" s="284"/>
      <c r="AR55" s="284"/>
      <c r="AS55" s="294"/>
      <c r="AT55" s="293" t="s">
        <v>71</v>
      </c>
      <c r="AU55" s="284"/>
      <c r="AV55" s="284"/>
      <c r="AW55" s="284"/>
      <c r="AX55" s="294"/>
      <c r="AY55" s="293" t="s">
        <v>71</v>
      </c>
      <c r="AZ55" s="284"/>
      <c r="BA55" s="284"/>
      <c r="BB55" s="284"/>
      <c r="BC55" s="294"/>
      <c r="BD55" s="293" t="s">
        <v>71</v>
      </c>
      <c r="BE55" s="284"/>
      <c r="BF55" s="284"/>
      <c r="BG55" s="284"/>
      <c r="BH55" s="294"/>
      <c r="BI55" s="329"/>
      <c r="BJ55" s="330"/>
    </row>
    <row r="56" spans="1:62" ht="30" customHeight="1" x14ac:dyDescent="0.25">
      <c r="A56" s="1" t="s">
        <v>25</v>
      </c>
      <c r="B56" s="70" t="str">
        <f t="shared" si="1"/>
        <v xml:space="preserve"> </v>
      </c>
      <c r="C56" s="256" t="str">
        <f>VLOOKUP(A56,Entries!A$2:F$400,5)</f>
        <v xml:space="preserve"> </v>
      </c>
      <c r="D56" s="257"/>
      <c r="E56" s="257"/>
      <c r="F56" s="257"/>
      <c r="G56" s="257"/>
      <c r="H56" s="257"/>
      <c r="I56" s="257"/>
      <c r="J56" s="257"/>
      <c r="K56" s="257"/>
      <c r="L56" s="258"/>
      <c r="M56" s="259" t="str">
        <f>VLOOKUP(A56,Entries!A$2:F$400,6)</f>
        <v/>
      </c>
      <c r="N56" s="260"/>
      <c r="O56" s="260"/>
      <c r="P56" s="260"/>
      <c r="Q56" s="260"/>
      <c r="R56" s="261"/>
      <c r="S56" s="293" t="s">
        <v>71</v>
      </c>
      <c r="T56" s="284"/>
      <c r="U56" s="284"/>
      <c r="V56" s="284"/>
      <c r="W56" s="294"/>
      <c r="X56" s="293" t="s">
        <v>71</v>
      </c>
      <c r="Y56" s="284"/>
      <c r="Z56" s="284"/>
      <c r="AA56" s="284"/>
      <c r="AB56" s="294"/>
      <c r="AC56" s="293" t="s">
        <v>71</v>
      </c>
      <c r="AD56" s="284"/>
      <c r="AE56" s="284"/>
      <c r="AF56" s="284"/>
      <c r="AG56" s="294"/>
      <c r="AH56" s="293" t="s">
        <v>71</v>
      </c>
      <c r="AI56" s="284"/>
      <c r="AJ56" s="284"/>
      <c r="AK56" s="284"/>
      <c r="AL56" s="294"/>
      <c r="AM56" s="293"/>
      <c r="AN56" s="294"/>
      <c r="AO56" s="293" t="s">
        <v>71</v>
      </c>
      <c r="AP56" s="284"/>
      <c r="AQ56" s="284"/>
      <c r="AR56" s="284"/>
      <c r="AS56" s="294"/>
      <c r="AT56" s="293" t="s">
        <v>71</v>
      </c>
      <c r="AU56" s="284"/>
      <c r="AV56" s="284"/>
      <c r="AW56" s="284"/>
      <c r="AX56" s="294"/>
      <c r="AY56" s="293" t="s">
        <v>71</v>
      </c>
      <c r="AZ56" s="284"/>
      <c r="BA56" s="284"/>
      <c r="BB56" s="284"/>
      <c r="BC56" s="294"/>
      <c r="BD56" s="293" t="s">
        <v>71</v>
      </c>
      <c r="BE56" s="284"/>
      <c r="BF56" s="284"/>
      <c r="BG56" s="284"/>
      <c r="BH56" s="294"/>
      <c r="BI56" s="329"/>
      <c r="BJ56" s="330"/>
    </row>
    <row r="57" spans="1:62" ht="30" customHeight="1" x14ac:dyDescent="0.25">
      <c r="A57" s="1" t="s">
        <v>25</v>
      </c>
      <c r="B57" s="70" t="str">
        <f t="shared" si="1"/>
        <v xml:space="preserve"> </v>
      </c>
      <c r="C57" s="256" t="str">
        <f>VLOOKUP(A57,Entries!A$2:F$400,5)</f>
        <v xml:space="preserve"> </v>
      </c>
      <c r="D57" s="257"/>
      <c r="E57" s="257"/>
      <c r="F57" s="257"/>
      <c r="G57" s="257"/>
      <c r="H57" s="257"/>
      <c r="I57" s="257"/>
      <c r="J57" s="257"/>
      <c r="K57" s="257"/>
      <c r="L57" s="258"/>
      <c r="M57" s="259" t="str">
        <f>VLOOKUP(A57,Entries!A$2:F$400,6)</f>
        <v/>
      </c>
      <c r="N57" s="260"/>
      <c r="O57" s="260"/>
      <c r="P57" s="260"/>
      <c r="Q57" s="260"/>
      <c r="R57" s="261"/>
      <c r="S57" s="293" t="s">
        <v>71</v>
      </c>
      <c r="T57" s="284"/>
      <c r="U57" s="284"/>
      <c r="V57" s="284"/>
      <c r="W57" s="294"/>
      <c r="X57" s="293" t="s">
        <v>71</v>
      </c>
      <c r="Y57" s="284"/>
      <c r="Z57" s="284"/>
      <c r="AA57" s="284"/>
      <c r="AB57" s="294"/>
      <c r="AC57" s="293" t="s">
        <v>71</v>
      </c>
      <c r="AD57" s="284"/>
      <c r="AE57" s="284"/>
      <c r="AF57" s="284"/>
      <c r="AG57" s="294"/>
      <c r="AH57" s="293" t="s">
        <v>71</v>
      </c>
      <c r="AI57" s="284"/>
      <c r="AJ57" s="284"/>
      <c r="AK57" s="284"/>
      <c r="AL57" s="294"/>
      <c r="AM57" s="293"/>
      <c r="AN57" s="294"/>
      <c r="AO57" s="293" t="s">
        <v>71</v>
      </c>
      <c r="AP57" s="284"/>
      <c r="AQ57" s="284"/>
      <c r="AR57" s="284"/>
      <c r="AS57" s="294"/>
      <c r="AT57" s="293" t="s">
        <v>71</v>
      </c>
      <c r="AU57" s="284"/>
      <c r="AV57" s="284"/>
      <c r="AW57" s="284"/>
      <c r="AX57" s="294"/>
      <c r="AY57" s="293" t="s">
        <v>71</v>
      </c>
      <c r="AZ57" s="284"/>
      <c r="BA57" s="284"/>
      <c r="BB57" s="284"/>
      <c r="BC57" s="294"/>
      <c r="BD57" s="293" t="s">
        <v>71</v>
      </c>
      <c r="BE57" s="284"/>
      <c r="BF57" s="284"/>
      <c r="BG57" s="284"/>
      <c r="BH57" s="294"/>
      <c r="BI57" s="329"/>
      <c r="BJ57" s="330"/>
    </row>
    <row r="58" spans="1:62" ht="30" customHeight="1" x14ac:dyDescent="0.25">
      <c r="A58" s="1" t="s">
        <v>25</v>
      </c>
      <c r="B58" s="70" t="str">
        <f t="shared" si="1"/>
        <v xml:space="preserve"> </v>
      </c>
      <c r="C58" s="256" t="str">
        <f>VLOOKUP(A58,Entries!A$2:F$400,5)</f>
        <v xml:space="preserve"> </v>
      </c>
      <c r="D58" s="257"/>
      <c r="E58" s="257"/>
      <c r="F58" s="257"/>
      <c r="G58" s="257"/>
      <c r="H58" s="257"/>
      <c r="I58" s="257"/>
      <c r="J58" s="257"/>
      <c r="K58" s="257"/>
      <c r="L58" s="258"/>
      <c r="M58" s="259" t="str">
        <f>VLOOKUP(A58,Entries!A$2:F$400,6)</f>
        <v/>
      </c>
      <c r="N58" s="260"/>
      <c r="O58" s="260"/>
      <c r="P58" s="260"/>
      <c r="Q58" s="260"/>
      <c r="R58" s="261"/>
      <c r="S58" s="293" t="s">
        <v>71</v>
      </c>
      <c r="T58" s="284"/>
      <c r="U58" s="284"/>
      <c r="V58" s="284"/>
      <c r="W58" s="294"/>
      <c r="X58" s="293" t="s">
        <v>71</v>
      </c>
      <c r="Y58" s="284"/>
      <c r="Z58" s="284"/>
      <c r="AA58" s="284"/>
      <c r="AB58" s="294"/>
      <c r="AC58" s="293" t="s">
        <v>71</v>
      </c>
      <c r="AD58" s="284"/>
      <c r="AE58" s="284"/>
      <c r="AF58" s="284"/>
      <c r="AG58" s="294"/>
      <c r="AH58" s="293" t="s">
        <v>71</v>
      </c>
      <c r="AI58" s="284"/>
      <c r="AJ58" s="284"/>
      <c r="AK58" s="284"/>
      <c r="AL58" s="294"/>
      <c r="AM58" s="293"/>
      <c r="AN58" s="294"/>
      <c r="AO58" s="293" t="s">
        <v>71</v>
      </c>
      <c r="AP58" s="284"/>
      <c r="AQ58" s="284"/>
      <c r="AR58" s="284"/>
      <c r="AS58" s="294"/>
      <c r="AT58" s="293" t="s">
        <v>71</v>
      </c>
      <c r="AU58" s="284"/>
      <c r="AV58" s="284"/>
      <c r="AW58" s="284"/>
      <c r="AX58" s="294"/>
      <c r="AY58" s="293" t="s">
        <v>71</v>
      </c>
      <c r="AZ58" s="284"/>
      <c r="BA58" s="284"/>
      <c r="BB58" s="284"/>
      <c r="BC58" s="294"/>
      <c r="BD58" s="293" t="s">
        <v>71</v>
      </c>
      <c r="BE58" s="284"/>
      <c r="BF58" s="284"/>
      <c r="BG58" s="284"/>
      <c r="BH58" s="294"/>
      <c r="BI58" s="329"/>
      <c r="BJ58" s="330"/>
    </row>
    <row r="59" spans="1:62" ht="30" customHeight="1" thickBot="1" x14ac:dyDescent="0.3">
      <c r="A59" s="1" t="s">
        <v>25</v>
      </c>
      <c r="B59" s="71" t="str">
        <f t="shared" ref="B59" si="2">IF(A59=" "," ",IF(A59&gt;=200,A59-200,A59))</f>
        <v xml:space="preserve"> </v>
      </c>
      <c r="C59" s="296" t="str">
        <f>VLOOKUP(A59,Entries!A$2:F$400,5)</f>
        <v xml:space="preserve"> </v>
      </c>
      <c r="D59" s="297"/>
      <c r="E59" s="297"/>
      <c r="F59" s="297"/>
      <c r="G59" s="297"/>
      <c r="H59" s="297"/>
      <c r="I59" s="297"/>
      <c r="J59" s="297"/>
      <c r="K59" s="297"/>
      <c r="L59" s="298"/>
      <c r="M59" s="299" t="str">
        <f>VLOOKUP(A59,Entries!A$2:F$400,6)</f>
        <v/>
      </c>
      <c r="N59" s="300"/>
      <c r="O59" s="300"/>
      <c r="P59" s="300"/>
      <c r="Q59" s="300"/>
      <c r="R59" s="301"/>
      <c r="S59" s="293" t="s">
        <v>71</v>
      </c>
      <c r="T59" s="284"/>
      <c r="U59" s="284"/>
      <c r="V59" s="284"/>
      <c r="W59" s="294"/>
      <c r="X59" s="293" t="s">
        <v>71</v>
      </c>
      <c r="Y59" s="284"/>
      <c r="Z59" s="284"/>
      <c r="AA59" s="284"/>
      <c r="AB59" s="294"/>
      <c r="AC59" s="293" t="s">
        <v>71</v>
      </c>
      <c r="AD59" s="284"/>
      <c r="AE59" s="284"/>
      <c r="AF59" s="284"/>
      <c r="AG59" s="294"/>
      <c r="AH59" s="293" t="s">
        <v>71</v>
      </c>
      <c r="AI59" s="284"/>
      <c r="AJ59" s="284"/>
      <c r="AK59" s="284"/>
      <c r="AL59" s="294"/>
      <c r="AM59" s="293"/>
      <c r="AN59" s="294"/>
      <c r="AO59" s="293" t="s">
        <v>71</v>
      </c>
      <c r="AP59" s="284"/>
      <c r="AQ59" s="284"/>
      <c r="AR59" s="284"/>
      <c r="AS59" s="294"/>
      <c r="AT59" s="293" t="s">
        <v>71</v>
      </c>
      <c r="AU59" s="284"/>
      <c r="AV59" s="284"/>
      <c r="AW59" s="284"/>
      <c r="AX59" s="294"/>
      <c r="AY59" s="293" t="s">
        <v>71</v>
      </c>
      <c r="AZ59" s="284"/>
      <c r="BA59" s="284"/>
      <c r="BB59" s="284"/>
      <c r="BC59" s="294"/>
      <c r="BD59" s="293" t="s">
        <v>71</v>
      </c>
      <c r="BE59" s="284"/>
      <c r="BF59" s="284"/>
      <c r="BG59" s="284"/>
      <c r="BH59" s="294"/>
      <c r="BI59" s="331"/>
      <c r="BJ59" s="332"/>
    </row>
    <row r="60" spans="1:62" ht="18" customHeight="1" x14ac:dyDescent="0.25">
      <c r="A60" s="1"/>
      <c r="B60" s="302" t="s">
        <v>77</v>
      </c>
      <c r="C60" s="303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7"/>
      <c r="AZ60" s="310" t="s">
        <v>72</v>
      </c>
      <c r="BA60" s="303"/>
      <c r="BB60" s="311"/>
      <c r="BC60" s="314"/>
      <c r="BD60" s="306"/>
      <c r="BE60" s="306"/>
      <c r="BF60" s="306"/>
      <c r="BG60" s="306"/>
      <c r="BH60" s="306"/>
      <c r="BI60" s="306"/>
      <c r="BJ60" s="315"/>
    </row>
    <row r="61" spans="1:62" ht="18" customHeight="1" thickBot="1" x14ac:dyDescent="0.3">
      <c r="A61" s="1"/>
      <c r="B61" s="304"/>
      <c r="C61" s="305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12"/>
      <c r="BA61" s="305"/>
      <c r="BB61" s="313"/>
      <c r="BC61" s="316"/>
      <c r="BD61" s="308"/>
      <c r="BE61" s="308"/>
      <c r="BF61" s="308"/>
      <c r="BG61" s="308"/>
      <c r="BH61" s="308"/>
      <c r="BI61" s="308"/>
      <c r="BJ61" s="317"/>
    </row>
  </sheetData>
  <mergeCells count="626">
    <mergeCell ref="B60:C61"/>
    <mergeCell ref="D60:AY61"/>
    <mergeCell ref="AZ60:BB61"/>
    <mergeCell ref="BC60:BJ61"/>
    <mergeCell ref="AM59:AN59"/>
    <mergeCell ref="AO59:AS59"/>
    <mergeCell ref="AT59:AX59"/>
    <mergeCell ref="AY59:BC59"/>
    <mergeCell ref="BD59:BH59"/>
    <mergeCell ref="BI59:BJ59"/>
    <mergeCell ref="C59:L59"/>
    <mergeCell ref="M59:R59"/>
    <mergeCell ref="S59:W59"/>
    <mergeCell ref="X59:AB59"/>
    <mergeCell ref="AC59:AG59"/>
    <mergeCell ref="AH59:AL59"/>
    <mergeCell ref="AM58:AN58"/>
    <mergeCell ref="AO58:AS58"/>
    <mergeCell ref="AT58:AX58"/>
    <mergeCell ref="AY58:BC58"/>
    <mergeCell ref="BD58:BH58"/>
    <mergeCell ref="BI58:BJ58"/>
    <mergeCell ref="C58:L58"/>
    <mergeCell ref="M58:R58"/>
    <mergeCell ref="S58:W58"/>
    <mergeCell ref="X58:AB58"/>
    <mergeCell ref="AC58:AG58"/>
    <mergeCell ref="AH58:AL58"/>
    <mergeCell ref="AM57:AN57"/>
    <mergeCell ref="AO57:AS57"/>
    <mergeCell ref="AT57:AX57"/>
    <mergeCell ref="AY57:BC57"/>
    <mergeCell ref="BD57:BH57"/>
    <mergeCell ref="BI57:BJ57"/>
    <mergeCell ref="C57:L57"/>
    <mergeCell ref="M57:R57"/>
    <mergeCell ref="S57:W57"/>
    <mergeCell ref="X57:AB57"/>
    <mergeCell ref="AC57:AG57"/>
    <mergeCell ref="AH57:AL57"/>
    <mergeCell ref="AM56:AN56"/>
    <mergeCell ref="AO56:AS56"/>
    <mergeCell ref="AT56:AX56"/>
    <mergeCell ref="AY56:BC56"/>
    <mergeCell ref="BD56:BH56"/>
    <mergeCell ref="BI56:BJ56"/>
    <mergeCell ref="C56:L56"/>
    <mergeCell ref="M56:R56"/>
    <mergeCell ref="S56:W56"/>
    <mergeCell ref="X56:AB56"/>
    <mergeCell ref="AC56:AG56"/>
    <mergeCell ref="AH56:AL56"/>
    <mergeCell ref="AM55:AN55"/>
    <mergeCell ref="AO55:AS55"/>
    <mergeCell ref="AT55:AX55"/>
    <mergeCell ref="AY55:BC55"/>
    <mergeCell ref="BD55:BH55"/>
    <mergeCell ref="BI55:BJ55"/>
    <mergeCell ref="C55:L55"/>
    <mergeCell ref="M55:R55"/>
    <mergeCell ref="S55:W55"/>
    <mergeCell ref="X55:AB55"/>
    <mergeCell ref="AC55:AG55"/>
    <mergeCell ref="AH55:AL55"/>
    <mergeCell ref="AM54:AN54"/>
    <mergeCell ref="AO54:AS54"/>
    <mergeCell ref="AT54:AX54"/>
    <mergeCell ref="AY54:BC54"/>
    <mergeCell ref="BD54:BH54"/>
    <mergeCell ref="BI54:BJ54"/>
    <mergeCell ref="C54:L54"/>
    <mergeCell ref="M54:R54"/>
    <mergeCell ref="S54:W54"/>
    <mergeCell ref="X54:AB54"/>
    <mergeCell ref="AC54:AG54"/>
    <mergeCell ref="AH54:AL54"/>
    <mergeCell ref="AM53:AN53"/>
    <mergeCell ref="AO53:AS53"/>
    <mergeCell ref="AT53:AX53"/>
    <mergeCell ref="AY53:BC53"/>
    <mergeCell ref="BD53:BH53"/>
    <mergeCell ref="BI53:BJ53"/>
    <mergeCell ref="C53:L53"/>
    <mergeCell ref="M53:R53"/>
    <mergeCell ref="S53:W53"/>
    <mergeCell ref="X53:AB53"/>
    <mergeCell ref="AC53:AG53"/>
    <mergeCell ref="AH53:AL53"/>
    <mergeCell ref="AM52:AN52"/>
    <mergeCell ref="AO52:AS52"/>
    <mergeCell ref="AT52:AX52"/>
    <mergeCell ref="AY52:BC52"/>
    <mergeCell ref="BD52:BH52"/>
    <mergeCell ref="BI52:BJ52"/>
    <mergeCell ref="C52:L52"/>
    <mergeCell ref="M52:R52"/>
    <mergeCell ref="S52:W52"/>
    <mergeCell ref="X52:AB52"/>
    <mergeCell ref="AC52:AG52"/>
    <mergeCell ref="AH52:AL52"/>
    <mergeCell ref="AM51:AN51"/>
    <mergeCell ref="AO51:AS51"/>
    <mergeCell ref="AT51:AX51"/>
    <mergeCell ref="AY51:BC51"/>
    <mergeCell ref="BD51:BH51"/>
    <mergeCell ref="BI51:BJ51"/>
    <mergeCell ref="C51:L51"/>
    <mergeCell ref="M51:R51"/>
    <mergeCell ref="S51:W51"/>
    <mergeCell ref="X51:AB51"/>
    <mergeCell ref="AC51:AG51"/>
    <mergeCell ref="AH51:AL51"/>
    <mergeCell ref="AM50:AN50"/>
    <mergeCell ref="AO50:AS50"/>
    <mergeCell ref="AT50:AX50"/>
    <mergeCell ref="AY50:BC50"/>
    <mergeCell ref="BD50:BH50"/>
    <mergeCell ref="BI50:BJ50"/>
    <mergeCell ref="C50:L50"/>
    <mergeCell ref="M50:R50"/>
    <mergeCell ref="S50:W50"/>
    <mergeCell ref="X50:AB50"/>
    <mergeCell ref="AC50:AG50"/>
    <mergeCell ref="AH50:AL50"/>
    <mergeCell ref="AM49:AN49"/>
    <mergeCell ref="AO49:AS49"/>
    <mergeCell ref="AT49:AX49"/>
    <mergeCell ref="AY49:BC49"/>
    <mergeCell ref="BD49:BH49"/>
    <mergeCell ref="BI49:BJ49"/>
    <mergeCell ref="C49:L49"/>
    <mergeCell ref="M49:R49"/>
    <mergeCell ref="S49:W49"/>
    <mergeCell ref="X49:AB49"/>
    <mergeCell ref="AC49:AG49"/>
    <mergeCell ref="AH49:AL49"/>
    <mergeCell ref="AM48:AN48"/>
    <mergeCell ref="AO48:AS48"/>
    <mergeCell ref="AT48:AX48"/>
    <mergeCell ref="AY48:BC48"/>
    <mergeCell ref="BD48:BH48"/>
    <mergeCell ref="BI48:BJ48"/>
    <mergeCell ref="C48:L48"/>
    <mergeCell ref="M48:R48"/>
    <mergeCell ref="S48:W48"/>
    <mergeCell ref="X48:AB48"/>
    <mergeCell ref="AC48:AG48"/>
    <mergeCell ref="AH48:AL48"/>
    <mergeCell ref="AM47:AN47"/>
    <mergeCell ref="AO47:AS47"/>
    <mergeCell ref="AT47:AX47"/>
    <mergeCell ref="AY47:BC47"/>
    <mergeCell ref="BD47:BH47"/>
    <mergeCell ref="BI47:BJ47"/>
    <mergeCell ref="C47:L47"/>
    <mergeCell ref="M47:R47"/>
    <mergeCell ref="S47:W47"/>
    <mergeCell ref="X47:AB47"/>
    <mergeCell ref="AC47:AG47"/>
    <mergeCell ref="AH47:AL47"/>
    <mergeCell ref="AM46:AN46"/>
    <mergeCell ref="AO46:AS46"/>
    <mergeCell ref="AT46:AX46"/>
    <mergeCell ref="AY46:BC46"/>
    <mergeCell ref="BD46:BH46"/>
    <mergeCell ref="BI46:BJ46"/>
    <mergeCell ref="C46:L46"/>
    <mergeCell ref="M46:R46"/>
    <mergeCell ref="S46:W46"/>
    <mergeCell ref="X46:AB46"/>
    <mergeCell ref="AC46:AG46"/>
    <mergeCell ref="AH46:AL46"/>
    <mergeCell ref="AM45:AN45"/>
    <mergeCell ref="AO45:AS45"/>
    <mergeCell ref="AT45:AX45"/>
    <mergeCell ref="AY45:BC45"/>
    <mergeCell ref="BD45:BH45"/>
    <mergeCell ref="BI45:BJ45"/>
    <mergeCell ref="C45:L45"/>
    <mergeCell ref="M45:R45"/>
    <mergeCell ref="S45:W45"/>
    <mergeCell ref="X45:AB45"/>
    <mergeCell ref="AC45:AG45"/>
    <mergeCell ref="AH45:AL45"/>
    <mergeCell ref="AM44:AN44"/>
    <mergeCell ref="AO44:AS44"/>
    <mergeCell ref="AT44:AX44"/>
    <mergeCell ref="AY44:BC44"/>
    <mergeCell ref="BD44:BH44"/>
    <mergeCell ref="BI44:BJ44"/>
    <mergeCell ref="C44:L44"/>
    <mergeCell ref="M44:R44"/>
    <mergeCell ref="S44:W44"/>
    <mergeCell ref="X44:AB44"/>
    <mergeCell ref="AC44:AG44"/>
    <mergeCell ref="AH44:AL44"/>
    <mergeCell ref="AM43:AN43"/>
    <mergeCell ref="AO43:AS43"/>
    <mergeCell ref="AT43:AX43"/>
    <mergeCell ref="AY43:BC43"/>
    <mergeCell ref="BD43:BH43"/>
    <mergeCell ref="BI43:BJ43"/>
    <mergeCell ref="C43:L43"/>
    <mergeCell ref="M43:R43"/>
    <mergeCell ref="S43:W43"/>
    <mergeCell ref="X43:AB43"/>
    <mergeCell ref="AC43:AG43"/>
    <mergeCell ref="AH43:AL43"/>
    <mergeCell ref="AM42:AN42"/>
    <mergeCell ref="AO42:AS42"/>
    <mergeCell ref="AT42:AX42"/>
    <mergeCell ref="AY42:BC42"/>
    <mergeCell ref="BD42:BH42"/>
    <mergeCell ref="BI42:BJ42"/>
    <mergeCell ref="C42:L42"/>
    <mergeCell ref="M42:R42"/>
    <mergeCell ref="S42:W42"/>
    <mergeCell ref="X42:AB42"/>
    <mergeCell ref="AC42:AG42"/>
    <mergeCell ref="AH42:AL42"/>
    <mergeCell ref="AM41:AN41"/>
    <mergeCell ref="AO41:AS41"/>
    <mergeCell ref="AT41:AX41"/>
    <mergeCell ref="AY41:BC41"/>
    <mergeCell ref="BD41:BH41"/>
    <mergeCell ref="BI41:BJ41"/>
    <mergeCell ref="C41:L41"/>
    <mergeCell ref="M41:R41"/>
    <mergeCell ref="S41:W41"/>
    <mergeCell ref="X41:AB41"/>
    <mergeCell ref="AC41:AG41"/>
    <mergeCell ref="AH41:AL41"/>
    <mergeCell ref="AM40:AN40"/>
    <mergeCell ref="AO40:AS40"/>
    <mergeCell ref="AT40:AX40"/>
    <mergeCell ref="AY40:BC40"/>
    <mergeCell ref="BD40:BH40"/>
    <mergeCell ref="BI40:BJ40"/>
    <mergeCell ref="C40:L40"/>
    <mergeCell ref="M40:R40"/>
    <mergeCell ref="S40:W40"/>
    <mergeCell ref="X40:AB40"/>
    <mergeCell ref="AC40:AG40"/>
    <mergeCell ref="AH40:AL40"/>
    <mergeCell ref="AM39:AN39"/>
    <mergeCell ref="AO39:AS39"/>
    <mergeCell ref="AT39:AX39"/>
    <mergeCell ref="AY39:BC39"/>
    <mergeCell ref="BD39:BH39"/>
    <mergeCell ref="BI39:BJ39"/>
    <mergeCell ref="C39:L39"/>
    <mergeCell ref="M39:R39"/>
    <mergeCell ref="S39:W39"/>
    <mergeCell ref="X39:AB39"/>
    <mergeCell ref="AC39:AG39"/>
    <mergeCell ref="AH39:AL39"/>
    <mergeCell ref="AM38:AN38"/>
    <mergeCell ref="AO38:AS38"/>
    <mergeCell ref="AT38:AX38"/>
    <mergeCell ref="AY38:BC38"/>
    <mergeCell ref="BD38:BH38"/>
    <mergeCell ref="BI38:BJ38"/>
    <mergeCell ref="C38:L38"/>
    <mergeCell ref="M38:R38"/>
    <mergeCell ref="S38:W38"/>
    <mergeCell ref="X38:AB38"/>
    <mergeCell ref="AC38:AG38"/>
    <mergeCell ref="AH38:AL38"/>
    <mergeCell ref="BI35:BJ37"/>
    <mergeCell ref="S37:W37"/>
    <mergeCell ref="X37:AB37"/>
    <mergeCell ref="AC37:AG37"/>
    <mergeCell ref="AH37:AL37"/>
    <mergeCell ref="AO37:AS37"/>
    <mergeCell ref="AT37:AX37"/>
    <mergeCell ref="AY37:BC37"/>
    <mergeCell ref="BD37:BH37"/>
    <mergeCell ref="AH35:AL36"/>
    <mergeCell ref="AM35:AN37"/>
    <mergeCell ref="AO35:AS36"/>
    <mergeCell ref="AT35:AX36"/>
    <mergeCell ref="AY35:BC36"/>
    <mergeCell ref="BD35:BH36"/>
    <mergeCell ref="B35:B37"/>
    <mergeCell ref="C35:L37"/>
    <mergeCell ref="M35:R37"/>
    <mergeCell ref="S35:W36"/>
    <mergeCell ref="X35:AB36"/>
    <mergeCell ref="AC35:AG36"/>
    <mergeCell ref="AE33:AG34"/>
    <mergeCell ref="AH33:AL34"/>
    <mergeCell ref="AM33:AQ33"/>
    <mergeCell ref="AR33:AV33"/>
    <mergeCell ref="AW33:BA33"/>
    <mergeCell ref="BB33:BH33"/>
    <mergeCell ref="AM34:AQ34"/>
    <mergeCell ref="AR34:AV34"/>
    <mergeCell ref="AW34:BA34"/>
    <mergeCell ref="BB34:BH34"/>
    <mergeCell ref="B33:B34"/>
    <mergeCell ref="C33:H34"/>
    <mergeCell ref="I33:N33"/>
    <mergeCell ref="O33:T33"/>
    <mergeCell ref="U33:AA33"/>
    <mergeCell ref="AB33:AD34"/>
    <mergeCell ref="I34:N34"/>
    <mergeCell ref="O34:T34"/>
    <mergeCell ref="U34:AA34"/>
    <mergeCell ref="B29:C30"/>
    <mergeCell ref="D29:AY30"/>
    <mergeCell ref="AZ29:BB30"/>
    <mergeCell ref="BC29:BJ30"/>
    <mergeCell ref="M32:AJ32"/>
    <mergeCell ref="AK32:AM32"/>
    <mergeCell ref="AN32:AW32"/>
    <mergeCell ref="AX32:AY32"/>
    <mergeCell ref="AZ32:BJ32"/>
    <mergeCell ref="AM28:AN28"/>
    <mergeCell ref="AO28:AS28"/>
    <mergeCell ref="AT28:AX28"/>
    <mergeCell ref="AY28:BC28"/>
    <mergeCell ref="BD28:BH28"/>
    <mergeCell ref="BI28:BJ28"/>
    <mergeCell ref="C28:L28"/>
    <mergeCell ref="M28:R28"/>
    <mergeCell ref="S28:W28"/>
    <mergeCell ref="X28:AB28"/>
    <mergeCell ref="AC28:AG28"/>
    <mergeCell ref="AH28:AL28"/>
    <mergeCell ref="AM27:AN27"/>
    <mergeCell ref="AO27:AS27"/>
    <mergeCell ref="AT27:AX27"/>
    <mergeCell ref="AY27:BC27"/>
    <mergeCell ref="BD27:BH27"/>
    <mergeCell ref="BI27:BJ27"/>
    <mergeCell ref="C27:L27"/>
    <mergeCell ref="M27:R27"/>
    <mergeCell ref="S27:W27"/>
    <mergeCell ref="X27:AB27"/>
    <mergeCell ref="AC27:AG27"/>
    <mergeCell ref="AH27:AL27"/>
    <mergeCell ref="AM26:AN26"/>
    <mergeCell ref="AO26:AS26"/>
    <mergeCell ref="AT26:AX26"/>
    <mergeCell ref="AY26:BC26"/>
    <mergeCell ref="BD26:BH26"/>
    <mergeCell ref="BI26:BJ26"/>
    <mergeCell ref="C26:L26"/>
    <mergeCell ref="M26:R26"/>
    <mergeCell ref="S26:W26"/>
    <mergeCell ref="X26:AB26"/>
    <mergeCell ref="AC26:AG26"/>
    <mergeCell ref="AH26:AL26"/>
    <mergeCell ref="AM25:AN25"/>
    <mergeCell ref="AO25:AS25"/>
    <mergeCell ref="AT25:AX25"/>
    <mergeCell ref="AY25:BC25"/>
    <mergeCell ref="BD25:BH25"/>
    <mergeCell ref="BI25:BJ25"/>
    <mergeCell ref="C25:L25"/>
    <mergeCell ref="M25:R25"/>
    <mergeCell ref="S25:W25"/>
    <mergeCell ref="X25:AB25"/>
    <mergeCell ref="AC25:AG25"/>
    <mergeCell ref="AH25:AL25"/>
    <mergeCell ref="AM24:AN24"/>
    <mergeCell ref="AO24:AS24"/>
    <mergeCell ref="AT24:AX24"/>
    <mergeCell ref="AY24:BC24"/>
    <mergeCell ref="BD24:BH24"/>
    <mergeCell ref="BI24:BJ24"/>
    <mergeCell ref="C24:L24"/>
    <mergeCell ref="M24:R24"/>
    <mergeCell ref="S24:W24"/>
    <mergeCell ref="X24:AB24"/>
    <mergeCell ref="AC24:AG24"/>
    <mergeCell ref="AH24:AL24"/>
    <mergeCell ref="AM23:AN23"/>
    <mergeCell ref="AO23:AS23"/>
    <mergeCell ref="AT23:AX23"/>
    <mergeCell ref="AY23:BC23"/>
    <mergeCell ref="BD23:BH23"/>
    <mergeCell ref="BI23:BJ23"/>
    <mergeCell ref="C23:L23"/>
    <mergeCell ref="M23:R23"/>
    <mergeCell ref="S23:W23"/>
    <mergeCell ref="X23:AB23"/>
    <mergeCell ref="AC23:AG23"/>
    <mergeCell ref="AH23:AL23"/>
    <mergeCell ref="AM22:AN22"/>
    <mergeCell ref="AO22:AS22"/>
    <mergeCell ref="AT22:AX22"/>
    <mergeCell ref="AY22:BC22"/>
    <mergeCell ref="BD22:BH22"/>
    <mergeCell ref="BI22:BJ22"/>
    <mergeCell ref="C22:L22"/>
    <mergeCell ref="M22:R22"/>
    <mergeCell ref="S22:W22"/>
    <mergeCell ref="X22:AB22"/>
    <mergeCell ref="AC22:AG22"/>
    <mergeCell ref="AH22:AL22"/>
    <mergeCell ref="AM21:AN21"/>
    <mergeCell ref="AO21:AS21"/>
    <mergeCell ref="AT21:AX21"/>
    <mergeCell ref="AY21:BC21"/>
    <mergeCell ref="BD21:BH21"/>
    <mergeCell ref="BI21:BJ21"/>
    <mergeCell ref="C21:L21"/>
    <mergeCell ref="M21:R21"/>
    <mergeCell ref="S21:W21"/>
    <mergeCell ref="X21:AB21"/>
    <mergeCell ref="AC21:AG21"/>
    <mergeCell ref="AH21:AL21"/>
    <mergeCell ref="AM20:AN20"/>
    <mergeCell ref="AO20:AS20"/>
    <mergeCell ref="AT20:AX20"/>
    <mergeCell ref="AY20:BC20"/>
    <mergeCell ref="BD20:BH20"/>
    <mergeCell ref="BI20:BJ20"/>
    <mergeCell ref="C20:L20"/>
    <mergeCell ref="M20:R20"/>
    <mergeCell ref="S20:W20"/>
    <mergeCell ref="X20:AB20"/>
    <mergeCell ref="AC20:AG20"/>
    <mergeCell ref="AH20:AL20"/>
    <mergeCell ref="AM19:AN19"/>
    <mergeCell ref="AO19:AS19"/>
    <mergeCell ref="AT19:AX19"/>
    <mergeCell ref="AY19:BC19"/>
    <mergeCell ref="BD19:BH19"/>
    <mergeCell ref="BI19:BJ19"/>
    <mergeCell ref="C19:L19"/>
    <mergeCell ref="M19:R19"/>
    <mergeCell ref="S19:W19"/>
    <mergeCell ref="X19:AB19"/>
    <mergeCell ref="AC19:AG19"/>
    <mergeCell ref="AH19:AL19"/>
    <mergeCell ref="AM18:AN18"/>
    <mergeCell ref="AO18:AS18"/>
    <mergeCell ref="AT18:AX18"/>
    <mergeCell ref="AY18:BC18"/>
    <mergeCell ref="BD18:BH18"/>
    <mergeCell ref="BI18:BJ18"/>
    <mergeCell ref="C18:L18"/>
    <mergeCell ref="M18:R18"/>
    <mergeCell ref="S18:W18"/>
    <mergeCell ref="X18:AB18"/>
    <mergeCell ref="AC18:AG18"/>
    <mergeCell ref="AH18:AL18"/>
    <mergeCell ref="AM17:AN17"/>
    <mergeCell ref="AO17:AS17"/>
    <mergeCell ref="AT17:AX17"/>
    <mergeCell ref="AY17:BC17"/>
    <mergeCell ref="BD17:BH17"/>
    <mergeCell ref="BI17:BJ17"/>
    <mergeCell ref="C17:L17"/>
    <mergeCell ref="M17:R17"/>
    <mergeCell ref="S17:W17"/>
    <mergeCell ref="X17:AB17"/>
    <mergeCell ref="AC17:AG17"/>
    <mergeCell ref="AH17:AL17"/>
    <mergeCell ref="AM16:AN16"/>
    <mergeCell ref="AO16:AS16"/>
    <mergeCell ref="AT16:AX16"/>
    <mergeCell ref="AY16:BC16"/>
    <mergeCell ref="BD16:BH16"/>
    <mergeCell ref="BI16:BJ16"/>
    <mergeCell ref="C16:L16"/>
    <mergeCell ref="M16:R16"/>
    <mergeCell ref="S16:W16"/>
    <mergeCell ref="X16:AB16"/>
    <mergeCell ref="AC16:AG16"/>
    <mergeCell ref="AH16:AL16"/>
    <mergeCell ref="AM15:AN15"/>
    <mergeCell ref="AO15:AS15"/>
    <mergeCell ref="AT15:AX15"/>
    <mergeCell ref="AY15:BC15"/>
    <mergeCell ref="BD15:BH15"/>
    <mergeCell ref="BI15:BJ15"/>
    <mergeCell ref="C15:L15"/>
    <mergeCell ref="M15:R15"/>
    <mergeCell ref="S15:W15"/>
    <mergeCell ref="X15:AB15"/>
    <mergeCell ref="AC15:AG15"/>
    <mergeCell ref="AH15:AL15"/>
    <mergeCell ref="AM14:AN14"/>
    <mergeCell ref="AO14:AS14"/>
    <mergeCell ref="AT14:AX14"/>
    <mergeCell ref="AY14:BC14"/>
    <mergeCell ref="BD14:BH14"/>
    <mergeCell ref="BI14:BJ14"/>
    <mergeCell ref="C14:L14"/>
    <mergeCell ref="M14:R14"/>
    <mergeCell ref="S14:W14"/>
    <mergeCell ref="X14:AB14"/>
    <mergeCell ref="AC14:AG14"/>
    <mergeCell ref="AH14:AL14"/>
    <mergeCell ref="AM13:AN13"/>
    <mergeCell ref="AO13:AS13"/>
    <mergeCell ref="AT13:AX13"/>
    <mergeCell ref="AY13:BC13"/>
    <mergeCell ref="BD13:BH13"/>
    <mergeCell ref="BI13:BJ13"/>
    <mergeCell ref="C13:L13"/>
    <mergeCell ref="M13:R13"/>
    <mergeCell ref="S13:W13"/>
    <mergeCell ref="X13:AB13"/>
    <mergeCell ref="AC13:AG13"/>
    <mergeCell ref="AH13:AL13"/>
    <mergeCell ref="AM12:AN12"/>
    <mergeCell ref="AO12:AS12"/>
    <mergeCell ref="AT12:AX12"/>
    <mergeCell ref="AY12:BC12"/>
    <mergeCell ref="BD12:BH12"/>
    <mergeCell ref="BI12:BJ12"/>
    <mergeCell ref="C12:L12"/>
    <mergeCell ref="M12:R12"/>
    <mergeCell ref="S12:W12"/>
    <mergeCell ref="X12:AB12"/>
    <mergeCell ref="AC12:AG12"/>
    <mergeCell ref="AH12:AL12"/>
    <mergeCell ref="AM11:AN11"/>
    <mergeCell ref="AO11:AS11"/>
    <mergeCell ref="AT11:AX11"/>
    <mergeCell ref="AY11:BC11"/>
    <mergeCell ref="BD11:BH11"/>
    <mergeCell ref="BI11:BJ11"/>
    <mergeCell ref="C11:L11"/>
    <mergeCell ref="M11:R11"/>
    <mergeCell ref="S11:W11"/>
    <mergeCell ref="X11:AB11"/>
    <mergeCell ref="AC11:AG11"/>
    <mergeCell ref="AH11:AL11"/>
    <mergeCell ref="AM10:AN10"/>
    <mergeCell ref="AO10:AS10"/>
    <mergeCell ref="AT10:AX10"/>
    <mergeCell ref="AY10:BC10"/>
    <mergeCell ref="BD10:BH10"/>
    <mergeCell ref="BI10:BJ10"/>
    <mergeCell ref="C10:L10"/>
    <mergeCell ref="M10:R10"/>
    <mergeCell ref="S10:W10"/>
    <mergeCell ref="X10:AB10"/>
    <mergeCell ref="AC10:AG10"/>
    <mergeCell ref="AH10:AL10"/>
    <mergeCell ref="AM9:AN9"/>
    <mergeCell ref="AO9:AS9"/>
    <mergeCell ref="AT9:AX9"/>
    <mergeCell ref="AY9:BC9"/>
    <mergeCell ref="BD9:BH9"/>
    <mergeCell ref="BI9:BJ9"/>
    <mergeCell ref="C9:L9"/>
    <mergeCell ref="M9:R9"/>
    <mergeCell ref="S9:W9"/>
    <mergeCell ref="X9:AB9"/>
    <mergeCell ref="AC9:AG9"/>
    <mergeCell ref="AH9:AL9"/>
    <mergeCell ref="AM8:AN8"/>
    <mergeCell ref="AO8:AS8"/>
    <mergeCell ref="AT8:AX8"/>
    <mergeCell ref="AY8:BC8"/>
    <mergeCell ref="BD8:BH8"/>
    <mergeCell ref="BI8:BJ8"/>
    <mergeCell ref="C8:L8"/>
    <mergeCell ref="M8:R8"/>
    <mergeCell ref="S8:W8"/>
    <mergeCell ref="X8:AB8"/>
    <mergeCell ref="AC8:AG8"/>
    <mergeCell ref="AH8:AL8"/>
    <mergeCell ref="AM7:AN7"/>
    <mergeCell ref="AO7:AS7"/>
    <mergeCell ref="AT7:AX7"/>
    <mergeCell ref="AY7:BC7"/>
    <mergeCell ref="BD7:BH7"/>
    <mergeCell ref="BI7:BJ7"/>
    <mergeCell ref="C7:L7"/>
    <mergeCell ref="M7:R7"/>
    <mergeCell ref="S7:W7"/>
    <mergeCell ref="X7:AB7"/>
    <mergeCell ref="AC7:AG7"/>
    <mergeCell ref="AH7:AL7"/>
    <mergeCell ref="BI4:BJ6"/>
    <mergeCell ref="S6:W6"/>
    <mergeCell ref="X6:AB6"/>
    <mergeCell ref="AC6:AG6"/>
    <mergeCell ref="AH6:AL6"/>
    <mergeCell ref="AO6:AS6"/>
    <mergeCell ref="AT6:AX6"/>
    <mergeCell ref="AY6:BC6"/>
    <mergeCell ref="BD6:BH6"/>
    <mergeCell ref="AH4:AL5"/>
    <mergeCell ref="AM4:AN6"/>
    <mergeCell ref="AO4:AS5"/>
    <mergeCell ref="AT4:AX5"/>
    <mergeCell ref="AY4:BC5"/>
    <mergeCell ref="BD4:BH5"/>
    <mergeCell ref="B4:B6"/>
    <mergeCell ref="C4:L6"/>
    <mergeCell ref="M4:R6"/>
    <mergeCell ref="S4:W5"/>
    <mergeCell ref="X4:AB5"/>
    <mergeCell ref="AC4:AG5"/>
    <mergeCell ref="BB2:BH2"/>
    <mergeCell ref="I3:N3"/>
    <mergeCell ref="O3:T3"/>
    <mergeCell ref="U3:AA3"/>
    <mergeCell ref="AM3:AQ3"/>
    <mergeCell ref="AR3:AV3"/>
    <mergeCell ref="AW3:BA3"/>
    <mergeCell ref="BB3:BH3"/>
    <mergeCell ref="AB2:AD3"/>
    <mergeCell ref="AE2:AG3"/>
    <mergeCell ref="AH2:AL3"/>
    <mergeCell ref="AM2:AQ2"/>
    <mergeCell ref="AR2:AV2"/>
    <mergeCell ref="AW2:BA2"/>
    <mergeCell ref="M1:AJ1"/>
    <mergeCell ref="AK1:AM1"/>
    <mergeCell ref="AN1:AW1"/>
    <mergeCell ref="AX1:AY1"/>
    <mergeCell ref="AZ1:BJ1"/>
    <mergeCell ref="B2:B3"/>
    <mergeCell ref="C2:H3"/>
    <mergeCell ref="I2:N2"/>
    <mergeCell ref="O2:T2"/>
    <mergeCell ref="U2:AA2"/>
  </mergeCells>
  <pageMargins left="0.25" right="0.25" top="0.25" bottom="0.25" header="0" footer="0"/>
  <pageSetup paperSize="9" scale="69" fitToHeight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2"/>
  <sheetViews>
    <sheetView workbookViewId="0"/>
  </sheetViews>
  <sheetFormatPr defaultRowHeight="15" x14ac:dyDescent="0.25"/>
  <cols>
    <col min="1" max="1" width="8.7109375" customWidth="1"/>
    <col min="2" max="2" width="6.7109375" customWidth="1"/>
    <col min="3" max="38" width="3" customWidth="1"/>
    <col min="39" max="40" width="3.7109375" customWidth="1"/>
    <col min="41" max="60" width="3" customWidth="1"/>
    <col min="61" max="62" width="3.7109375" customWidth="1"/>
  </cols>
  <sheetData>
    <row r="1" spans="1:62" ht="30" customHeight="1" thickBot="1" x14ac:dyDescent="0.3">
      <c r="A1" s="1"/>
      <c r="B1" s="65" t="s">
        <v>80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1"/>
      <c r="BI1" s="231"/>
      <c r="BJ1" s="232"/>
    </row>
    <row r="2" spans="1:62" ht="18" customHeight="1" x14ac:dyDescent="0.25">
      <c r="A2" s="1"/>
      <c r="B2" s="234" t="s">
        <v>51</v>
      </c>
      <c r="C2" s="230" t="s">
        <v>133</v>
      </c>
      <c r="D2" s="230"/>
      <c r="E2" s="230"/>
      <c r="F2" s="230"/>
      <c r="G2" s="230"/>
      <c r="H2" s="230"/>
      <c r="I2" s="227" t="s">
        <v>1212</v>
      </c>
      <c r="J2" s="227"/>
      <c r="K2" s="227"/>
      <c r="L2" s="227"/>
      <c r="M2" s="227"/>
      <c r="N2" s="227"/>
      <c r="O2" s="227" t="s">
        <v>1213</v>
      </c>
      <c r="P2" s="227"/>
      <c r="Q2" s="227"/>
      <c r="R2" s="227"/>
      <c r="S2" s="227"/>
      <c r="T2" s="227"/>
      <c r="U2" s="227" t="s">
        <v>1214</v>
      </c>
      <c r="V2" s="227"/>
      <c r="W2" s="227"/>
      <c r="X2" s="227"/>
      <c r="Y2" s="227"/>
      <c r="Z2" s="227"/>
      <c r="AA2" s="228"/>
      <c r="AB2" s="234" t="s">
        <v>65</v>
      </c>
      <c r="AC2" s="239"/>
      <c r="AD2" s="239"/>
      <c r="AE2" s="241">
        <v>12.3</v>
      </c>
      <c r="AF2" s="241"/>
      <c r="AG2" s="242"/>
      <c r="AH2" s="245" t="s">
        <v>78</v>
      </c>
      <c r="AI2" s="246"/>
      <c r="AJ2" s="246"/>
      <c r="AK2" s="246"/>
      <c r="AL2" s="246"/>
      <c r="AM2" s="249" t="s">
        <v>869</v>
      </c>
      <c r="AN2" s="249"/>
      <c r="AO2" s="249"/>
      <c r="AP2" s="249"/>
      <c r="AQ2" s="249"/>
      <c r="AR2" s="224" t="s">
        <v>464</v>
      </c>
      <c r="AS2" s="224"/>
      <c r="AT2" s="224"/>
      <c r="AU2" s="224"/>
      <c r="AV2" s="224"/>
      <c r="AW2" s="224" t="s">
        <v>465</v>
      </c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35"/>
      <c r="BJ2" s="36"/>
    </row>
    <row r="3" spans="1:62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 t="s">
        <v>1215</v>
      </c>
      <c r="J3" s="225"/>
      <c r="K3" s="225"/>
      <c r="L3" s="225"/>
      <c r="M3" s="225"/>
      <c r="N3" s="225"/>
      <c r="O3" s="225" t="s">
        <v>1216</v>
      </c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6"/>
      <c r="AB3" s="235"/>
      <c r="AC3" s="240"/>
      <c r="AD3" s="240"/>
      <c r="AE3" s="243"/>
      <c r="AF3" s="243"/>
      <c r="AG3" s="244"/>
      <c r="AH3" s="247"/>
      <c r="AI3" s="248"/>
      <c r="AJ3" s="248"/>
      <c r="AK3" s="248"/>
      <c r="AL3" s="248"/>
      <c r="AM3" s="237" t="s">
        <v>466</v>
      </c>
      <c r="AN3" s="237"/>
      <c r="AO3" s="237"/>
      <c r="AP3" s="237"/>
      <c r="AQ3" s="237"/>
      <c r="AR3" s="238" t="s">
        <v>467</v>
      </c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41"/>
      <c r="BJ3" s="37"/>
    </row>
    <row r="4" spans="1:62" ht="16.5" customHeight="1" x14ac:dyDescent="0.25">
      <c r="A4" s="1"/>
      <c r="B4" s="271" t="s">
        <v>82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0" t="s">
        <v>83</v>
      </c>
      <c r="T4" s="281"/>
      <c r="U4" s="281"/>
      <c r="V4" s="281"/>
      <c r="W4" s="282"/>
      <c r="X4" s="280" t="s">
        <v>84</v>
      </c>
      <c r="Y4" s="281"/>
      <c r="Z4" s="281"/>
      <c r="AA4" s="281"/>
      <c r="AB4" s="282"/>
      <c r="AC4" s="280" t="s">
        <v>85</v>
      </c>
      <c r="AD4" s="281"/>
      <c r="AE4" s="281"/>
      <c r="AF4" s="281"/>
      <c r="AG4" s="282"/>
      <c r="AH4" s="280" t="s">
        <v>86</v>
      </c>
      <c r="AI4" s="281"/>
      <c r="AJ4" s="281"/>
      <c r="AK4" s="281"/>
      <c r="AL4" s="282"/>
      <c r="AM4" s="321" t="s">
        <v>87</v>
      </c>
      <c r="AN4" s="322"/>
      <c r="AO4" s="280" t="s">
        <v>88</v>
      </c>
      <c r="AP4" s="281"/>
      <c r="AQ4" s="281"/>
      <c r="AR4" s="281"/>
      <c r="AS4" s="282"/>
      <c r="AT4" s="280" t="s">
        <v>89</v>
      </c>
      <c r="AU4" s="281"/>
      <c r="AV4" s="281"/>
      <c r="AW4" s="281"/>
      <c r="AX4" s="282"/>
      <c r="AY4" s="280" t="s">
        <v>90</v>
      </c>
      <c r="AZ4" s="281"/>
      <c r="BA4" s="281"/>
      <c r="BB4" s="281"/>
      <c r="BC4" s="282"/>
      <c r="BD4" s="286" t="s">
        <v>91</v>
      </c>
      <c r="BE4" s="287"/>
      <c r="BF4" s="287"/>
      <c r="BG4" s="287"/>
      <c r="BH4" s="288"/>
      <c r="BI4" s="262" t="s">
        <v>76</v>
      </c>
      <c r="BJ4" s="263"/>
    </row>
    <row r="5" spans="1:62" ht="16.5" customHeight="1" x14ac:dyDescent="0.25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283"/>
      <c r="T5" s="284"/>
      <c r="U5" s="284"/>
      <c r="V5" s="284"/>
      <c r="W5" s="285"/>
      <c r="X5" s="283"/>
      <c r="Y5" s="284"/>
      <c r="Z5" s="284"/>
      <c r="AA5" s="284"/>
      <c r="AB5" s="285"/>
      <c r="AC5" s="283"/>
      <c r="AD5" s="284"/>
      <c r="AE5" s="284"/>
      <c r="AF5" s="284"/>
      <c r="AG5" s="285"/>
      <c r="AH5" s="283"/>
      <c r="AI5" s="284"/>
      <c r="AJ5" s="284"/>
      <c r="AK5" s="284"/>
      <c r="AL5" s="285"/>
      <c r="AM5" s="323"/>
      <c r="AN5" s="324"/>
      <c r="AO5" s="283"/>
      <c r="AP5" s="284"/>
      <c r="AQ5" s="284"/>
      <c r="AR5" s="284"/>
      <c r="AS5" s="285"/>
      <c r="AT5" s="283"/>
      <c r="AU5" s="284"/>
      <c r="AV5" s="284"/>
      <c r="AW5" s="284"/>
      <c r="AX5" s="285"/>
      <c r="AY5" s="283"/>
      <c r="AZ5" s="284"/>
      <c r="BA5" s="284"/>
      <c r="BB5" s="284"/>
      <c r="BC5" s="285"/>
      <c r="BD5" s="289"/>
      <c r="BE5" s="290"/>
      <c r="BF5" s="290"/>
      <c r="BG5" s="290"/>
      <c r="BH5" s="291"/>
      <c r="BI5" s="264"/>
      <c r="BJ5" s="265"/>
    </row>
    <row r="6" spans="1:62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268" t="s">
        <v>69</v>
      </c>
      <c r="T6" s="269"/>
      <c r="U6" s="269"/>
      <c r="V6" s="269"/>
      <c r="W6" s="270"/>
      <c r="X6" s="268" t="s">
        <v>69</v>
      </c>
      <c r="Y6" s="269"/>
      <c r="Z6" s="269"/>
      <c r="AA6" s="269"/>
      <c r="AB6" s="270"/>
      <c r="AC6" s="268" t="s">
        <v>69</v>
      </c>
      <c r="AD6" s="269"/>
      <c r="AE6" s="269"/>
      <c r="AF6" s="269"/>
      <c r="AG6" s="270"/>
      <c r="AH6" s="268" t="s">
        <v>69</v>
      </c>
      <c r="AI6" s="269"/>
      <c r="AJ6" s="269"/>
      <c r="AK6" s="269"/>
      <c r="AL6" s="270"/>
      <c r="AM6" s="325"/>
      <c r="AN6" s="326"/>
      <c r="AO6" s="318" t="s">
        <v>69</v>
      </c>
      <c r="AP6" s="319"/>
      <c r="AQ6" s="319"/>
      <c r="AR6" s="319"/>
      <c r="AS6" s="320"/>
      <c r="AT6" s="268" t="s">
        <v>69</v>
      </c>
      <c r="AU6" s="269"/>
      <c r="AV6" s="269"/>
      <c r="AW6" s="269"/>
      <c r="AX6" s="270"/>
      <c r="AY6" s="268" t="s">
        <v>69</v>
      </c>
      <c r="AZ6" s="269"/>
      <c r="BA6" s="269"/>
      <c r="BB6" s="269"/>
      <c r="BC6" s="270"/>
      <c r="BD6" s="268" t="s">
        <v>69</v>
      </c>
      <c r="BE6" s="269"/>
      <c r="BF6" s="269"/>
      <c r="BG6" s="269"/>
      <c r="BH6" s="270"/>
      <c r="BI6" s="266"/>
      <c r="BJ6" s="267"/>
    </row>
    <row r="7" spans="1:62" ht="30" customHeight="1" x14ac:dyDescent="0.25">
      <c r="A7" s="1" t="s">
        <v>25</v>
      </c>
      <c r="B7" s="70" t="s">
        <v>290</v>
      </c>
      <c r="C7" s="250" t="str">
        <f>VLOOKUP(A7,Entries!A$2:F$400,5)</f>
        <v xml:space="preserve"> </v>
      </c>
      <c r="D7" s="251"/>
      <c r="E7" s="251"/>
      <c r="F7" s="251"/>
      <c r="G7" s="251"/>
      <c r="H7" s="251"/>
      <c r="I7" s="251"/>
      <c r="J7" s="251"/>
      <c r="K7" s="251"/>
      <c r="L7" s="252"/>
      <c r="M7" s="253" t="str">
        <f>VLOOKUP(A7,Entries!A$2:F$400,6)</f>
        <v/>
      </c>
      <c r="N7" s="254"/>
      <c r="O7" s="254"/>
      <c r="P7" s="254"/>
      <c r="Q7" s="254"/>
      <c r="R7" s="255"/>
      <c r="S7" s="290" t="s">
        <v>71</v>
      </c>
      <c r="T7" s="290"/>
      <c r="U7" s="290"/>
      <c r="V7" s="290"/>
      <c r="W7" s="292"/>
      <c r="X7" s="293" t="s">
        <v>71</v>
      </c>
      <c r="Y7" s="284"/>
      <c r="Z7" s="284"/>
      <c r="AA7" s="284"/>
      <c r="AB7" s="294"/>
      <c r="AC7" s="293" t="s">
        <v>71</v>
      </c>
      <c r="AD7" s="284"/>
      <c r="AE7" s="284"/>
      <c r="AF7" s="284"/>
      <c r="AG7" s="294"/>
      <c r="AH7" s="293" t="s">
        <v>71</v>
      </c>
      <c r="AI7" s="284"/>
      <c r="AJ7" s="284"/>
      <c r="AK7" s="284"/>
      <c r="AL7" s="294"/>
      <c r="AM7" s="295"/>
      <c r="AN7" s="292"/>
      <c r="AO7" s="293" t="s">
        <v>71</v>
      </c>
      <c r="AP7" s="284"/>
      <c r="AQ7" s="284"/>
      <c r="AR7" s="284"/>
      <c r="AS7" s="294"/>
      <c r="AT7" s="293" t="s">
        <v>71</v>
      </c>
      <c r="AU7" s="284"/>
      <c r="AV7" s="284"/>
      <c r="AW7" s="284"/>
      <c r="AX7" s="294"/>
      <c r="AY7" s="293" t="s">
        <v>71</v>
      </c>
      <c r="AZ7" s="284"/>
      <c r="BA7" s="284"/>
      <c r="BB7" s="284"/>
      <c r="BC7" s="294"/>
      <c r="BD7" s="293" t="s">
        <v>71</v>
      </c>
      <c r="BE7" s="284"/>
      <c r="BF7" s="284"/>
      <c r="BG7" s="284"/>
      <c r="BH7" s="294"/>
      <c r="BI7" s="327"/>
      <c r="BJ7" s="328"/>
    </row>
    <row r="8" spans="1:62" ht="30" customHeight="1" x14ac:dyDescent="0.25">
      <c r="A8" s="1">
        <v>210</v>
      </c>
      <c r="B8" s="70">
        <f t="shared" ref="B8:B28" si="0">IF(A8=" "," ",IF(A8&gt;=200,A8-200,A8))</f>
        <v>10</v>
      </c>
      <c r="C8" s="256" t="str">
        <f>VLOOKUP(A8,Entries!A$2:F$400,5)</f>
        <v>Freya Stocking</v>
      </c>
      <c r="D8" s="257"/>
      <c r="E8" s="257"/>
      <c r="F8" s="257"/>
      <c r="G8" s="257"/>
      <c r="H8" s="257"/>
      <c r="I8" s="257"/>
      <c r="J8" s="257"/>
      <c r="K8" s="257"/>
      <c r="L8" s="258"/>
      <c r="M8" s="259" t="str">
        <f>VLOOKUP(A8,Entries!A$2:F$400,6)</f>
        <v>Waveney Valley AC</v>
      </c>
      <c r="N8" s="260"/>
      <c r="O8" s="260"/>
      <c r="P8" s="260"/>
      <c r="Q8" s="260"/>
      <c r="R8" s="261"/>
      <c r="S8" s="293" t="s">
        <v>71</v>
      </c>
      <c r="T8" s="284"/>
      <c r="U8" s="284"/>
      <c r="V8" s="284"/>
      <c r="W8" s="294"/>
      <c r="X8" s="293" t="s">
        <v>71</v>
      </c>
      <c r="Y8" s="284"/>
      <c r="Z8" s="284"/>
      <c r="AA8" s="284"/>
      <c r="AB8" s="294"/>
      <c r="AC8" s="293" t="s">
        <v>71</v>
      </c>
      <c r="AD8" s="284"/>
      <c r="AE8" s="284"/>
      <c r="AF8" s="284"/>
      <c r="AG8" s="294"/>
      <c r="AH8" s="293" t="s">
        <v>71</v>
      </c>
      <c r="AI8" s="284"/>
      <c r="AJ8" s="284"/>
      <c r="AK8" s="284"/>
      <c r="AL8" s="294"/>
      <c r="AM8" s="293"/>
      <c r="AN8" s="294"/>
      <c r="AO8" s="293" t="s">
        <v>71</v>
      </c>
      <c r="AP8" s="284"/>
      <c r="AQ8" s="284"/>
      <c r="AR8" s="284"/>
      <c r="AS8" s="294"/>
      <c r="AT8" s="293" t="s">
        <v>71</v>
      </c>
      <c r="AU8" s="284"/>
      <c r="AV8" s="284"/>
      <c r="AW8" s="284"/>
      <c r="AX8" s="294"/>
      <c r="AY8" s="293" t="s">
        <v>71</v>
      </c>
      <c r="AZ8" s="284"/>
      <c r="BA8" s="284"/>
      <c r="BB8" s="284"/>
      <c r="BC8" s="294"/>
      <c r="BD8" s="293" t="s">
        <v>71</v>
      </c>
      <c r="BE8" s="284"/>
      <c r="BF8" s="284"/>
      <c r="BG8" s="284"/>
      <c r="BH8" s="294"/>
      <c r="BI8" s="329"/>
      <c r="BJ8" s="330"/>
    </row>
    <row r="9" spans="1:62" ht="30" customHeight="1" x14ac:dyDescent="0.25">
      <c r="A9" s="1" t="s">
        <v>25</v>
      </c>
      <c r="B9" s="70" t="s">
        <v>286</v>
      </c>
      <c r="C9" s="256" t="str">
        <f>VLOOKUP(A9,Entries!A$2:F$400,5)</f>
        <v xml:space="preserve"> </v>
      </c>
      <c r="D9" s="257"/>
      <c r="E9" s="257"/>
      <c r="F9" s="257"/>
      <c r="G9" s="257"/>
      <c r="H9" s="257"/>
      <c r="I9" s="257"/>
      <c r="J9" s="257"/>
      <c r="K9" s="257"/>
      <c r="L9" s="258"/>
      <c r="M9" s="259" t="str">
        <f>VLOOKUP(A9,Entries!A$2:F$400,6)</f>
        <v/>
      </c>
      <c r="N9" s="260"/>
      <c r="O9" s="260"/>
      <c r="P9" s="260"/>
      <c r="Q9" s="260"/>
      <c r="R9" s="261"/>
      <c r="S9" s="293" t="s">
        <v>71</v>
      </c>
      <c r="T9" s="284"/>
      <c r="U9" s="284"/>
      <c r="V9" s="284"/>
      <c r="W9" s="294"/>
      <c r="X9" s="293" t="s">
        <v>71</v>
      </c>
      <c r="Y9" s="284"/>
      <c r="Z9" s="284"/>
      <c r="AA9" s="284"/>
      <c r="AB9" s="294"/>
      <c r="AC9" s="293" t="s">
        <v>71</v>
      </c>
      <c r="AD9" s="284"/>
      <c r="AE9" s="284"/>
      <c r="AF9" s="284"/>
      <c r="AG9" s="294"/>
      <c r="AH9" s="293" t="s">
        <v>71</v>
      </c>
      <c r="AI9" s="284"/>
      <c r="AJ9" s="284"/>
      <c r="AK9" s="284"/>
      <c r="AL9" s="294"/>
      <c r="AM9" s="293"/>
      <c r="AN9" s="294"/>
      <c r="AO9" s="293" t="s">
        <v>71</v>
      </c>
      <c r="AP9" s="284"/>
      <c r="AQ9" s="284"/>
      <c r="AR9" s="284"/>
      <c r="AS9" s="294"/>
      <c r="AT9" s="293" t="s">
        <v>71</v>
      </c>
      <c r="AU9" s="284"/>
      <c r="AV9" s="284"/>
      <c r="AW9" s="284"/>
      <c r="AX9" s="294"/>
      <c r="AY9" s="293" t="s">
        <v>71</v>
      </c>
      <c r="AZ9" s="284"/>
      <c r="BA9" s="284"/>
      <c r="BB9" s="284"/>
      <c r="BC9" s="294"/>
      <c r="BD9" s="293" t="s">
        <v>71</v>
      </c>
      <c r="BE9" s="284"/>
      <c r="BF9" s="284"/>
      <c r="BG9" s="284"/>
      <c r="BH9" s="294"/>
      <c r="BI9" s="329"/>
      <c r="BJ9" s="330"/>
    </row>
    <row r="10" spans="1:62" ht="30" customHeight="1" x14ac:dyDescent="0.25">
      <c r="A10" s="1">
        <v>254</v>
      </c>
      <c r="B10" s="70">
        <f t="shared" si="0"/>
        <v>54</v>
      </c>
      <c r="C10" s="256" t="str">
        <f>VLOOKUP(A10,Entries!A$2:F$400,5)</f>
        <v>Lola Hill</v>
      </c>
      <c r="D10" s="257"/>
      <c r="E10" s="257"/>
      <c r="F10" s="257"/>
      <c r="G10" s="257"/>
      <c r="H10" s="257"/>
      <c r="I10" s="257"/>
      <c r="J10" s="257"/>
      <c r="K10" s="257"/>
      <c r="L10" s="258"/>
      <c r="M10" s="259" t="str">
        <f>VLOOKUP(A10,Entries!A$2:F$400,6)</f>
        <v>Woodbridge School</v>
      </c>
      <c r="N10" s="260"/>
      <c r="O10" s="260"/>
      <c r="P10" s="260"/>
      <c r="Q10" s="260"/>
      <c r="R10" s="261"/>
      <c r="S10" s="293" t="s">
        <v>71</v>
      </c>
      <c r="T10" s="284"/>
      <c r="U10" s="284"/>
      <c r="V10" s="284"/>
      <c r="W10" s="294"/>
      <c r="X10" s="293" t="s">
        <v>71</v>
      </c>
      <c r="Y10" s="284"/>
      <c r="Z10" s="284"/>
      <c r="AA10" s="284"/>
      <c r="AB10" s="294"/>
      <c r="AC10" s="293" t="s">
        <v>71</v>
      </c>
      <c r="AD10" s="284"/>
      <c r="AE10" s="284"/>
      <c r="AF10" s="284"/>
      <c r="AG10" s="294"/>
      <c r="AH10" s="293" t="s">
        <v>71</v>
      </c>
      <c r="AI10" s="284"/>
      <c r="AJ10" s="284"/>
      <c r="AK10" s="284"/>
      <c r="AL10" s="294"/>
      <c r="AM10" s="293"/>
      <c r="AN10" s="294"/>
      <c r="AO10" s="293" t="s">
        <v>71</v>
      </c>
      <c r="AP10" s="284"/>
      <c r="AQ10" s="284"/>
      <c r="AR10" s="284"/>
      <c r="AS10" s="294"/>
      <c r="AT10" s="293" t="s">
        <v>71</v>
      </c>
      <c r="AU10" s="284"/>
      <c r="AV10" s="284"/>
      <c r="AW10" s="284"/>
      <c r="AX10" s="294"/>
      <c r="AY10" s="293" t="s">
        <v>71</v>
      </c>
      <c r="AZ10" s="284"/>
      <c r="BA10" s="284"/>
      <c r="BB10" s="284"/>
      <c r="BC10" s="294"/>
      <c r="BD10" s="293" t="s">
        <v>71</v>
      </c>
      <c r="BE10" s="284"/>
      <c r="BF10" s="284"/>
      <c r="BG10" s="284"/>
      <c r="BH10" s="294"/>
      <c r="BI10" s="329"/>
      <c r="BJ10" s="330"/>
    </row>
    <row r="11" spans="1:62" ht="30" customHeight="1" x14ac:dyDescent="0.25">
      <c r="A11" s="1">
        <v>267</v>
      </c>
      <c r="B11" s="70">
        <f t="shared" si="0"/>
        <v>67</v>
      </c>
      <c r="C11" s="256" t="str">
        <f>VLOOKUP(A11,Entries!A$2:F$400,5)</f>
        <v>Annabel Mott</v>
      </c>
      <c r="D11" s="257"/>
      <c r="E11" s="257"/>
      <c r="F11" s="257"/>
      <c r="G11" s="257"/>
      <c r="H11" s="257"/>
      <c r="I11" s="257"/>
      <c r="J11" s="257"/>
      <c r="K11" s="257"/>
      <c r="L11" s="258"/>
      <c r="M11" s="259" t="str">
        <f>VLOOKUP(A11,Entries!A$2:F$400,6)</f>
        <v>Woodbridge School</v>
      </c>
      <c r="N11" s="260"/>
      <c r="O11" s="260"/>
      <c r="P11" s="260"/>
      <c r="Q11" s="260"/>
      <c r="R11" s="261"/>
      <c r="S11" s="293" t="s">
        <v>71</v>
      </c>
      <c r="T11" s="284"/>
      <c r="U11" s="284"/>
      <c r="V11" s="284"/>
      <c r="W11" s="294"/>
      <c r="X11" s="293" t="s">
        <v>71</v>
      </c>
      <c r="Y11" s="284"/>
      <c r="Z11" s="284"/>
      <c r="AA11" s="284"/>
      <c r="AB11" s="294"/>
      <c r="AC11" s="293" t="s">
        <v>71</v>
      </c>
      <c r="AD11" s="284"/>
      <c r="AE11" s="284"/>
      <c r="AF11" s="284"/>
      <c r="AG11" s="294"/>
      <c r="AH11" s="293" t="s">
        <v>71</v>
      </c>
      <c r="AI11" s="284"/>
      <c r="AJ11" s="284"/>
      <c r="AK11" s="284"/>
      <c r="AL11" s="294"/>
      <c r="AM11" s="293"/>
      <c r="AN11" s="294"/>
      <c r="AO11" s="293" t="s">
        <v>71</v>
      </c>
      <c r="AP11" s="284"/>
      <c r="AQ11" s="284"/>
      <c r="AR11" s="284"/>
      <c r="AS11" s="294"/>
      <c r="AT11" s="293" t="s">
        <v>71</v>
      </c>
      <c r="AU11" s="284"/>
      <c r="AV11" s="284"/>
      <c r="AW11" s="284"/>
      <c r="AX11" s="294"/>
      <c r="AY11" s="293" t="s">
        <v>71</v>
      </c>
      <c r="AZ11" s="284"/>
      <c r="BA11" s="284"/>
      <c r="BB11" s="284"/>
      <c r="BC11" s="294"/>
      <c r="BD11" s="293" t="s">
        <v>71</v>
      </c>
      <c r="BE11" s="284"/>
      <c r="BF11" s="284"/>
      <c r="BG11" s="284"/>
      <c r="BH11" s="294"/>
      <c r="BI11" s="329"/>
      <c r="BJ11" s="330"/>
    </row>
    <row r="12" spans="1:62" ht="30" customHeight="1" x14ac:dyDescent="0.25">
      <c r="A12" s="1" t="s">
        <v>25</v>
      </c>
      <c r="B12" s="70" t="s">
        <v>288</v>
      </c>
      <c r="C12" s="256" t="str">
        <f>VLOOKUP(A12,Entries!A$2:F$400,5)</f>
        <v xml:space="preserve"> 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9" t="str">
        <f>VLOOKUP(A12,Entries!A$2:F$400,6)</f>
        <v/>
      </c>
      <c r="N12" s="260"/>
      <c r="O12" s="260"/>
      <c r="P12" s="260"/>
      <c r="Q12" s="260"/>
      <c r="R12" s="261"/>
      <c r="S12" s="293" t="s">
        <v>71</v>
      </c>
      <c r="T12" s="284"/>
      <c r="U12" s="284"/>
      <c r="V12" s="284"/>
      <c r="W12" s="294"/>
      <c r="X12" s="293" t="s">
        <v>71</v>
      </c>
      <c r="Y12" s="284"/>
      <c r="Z12" s="284"/>
      <c r="AA12" s="284"/>
      <c r="AB12" s="294"/>
      <c r="AC12" s="293" t="s">
        <v>71</v>
      </c>
      <c r="AD12" s="284"/>
      <c r="AE12" s="284"/>
      <c r="AF12" s="284"/>
      <c r="AG12" s="294"/>
      <c r="AH12" s="293" t="s">
        <v>71</v>
      </c>
      <c r="AI12" s="284"/>
      <c r="AJ12" s="284"/>
      <c r="AK12" s="284"/>
      <c r="AL12" s="294"/>
      <c r="AM12" s="293"/>
      <c r="AN12" s="294"/>
      <c r="AO12" s="293" t="s">
        <v>71</v>
      </c>
      <c r="AP12" s="284"/>
      <c r="AQ12" s="284"/>
      <c r="AR12" s="284"/>
      <c r="AS12" s="294"/>
      <c r="AT12" s="293" t="s">
        <v>71</v>
      </c>
      <c r="AU12" s="284"/>
      <c r="AV12" s="284"/>
      <c r="AW12" s="284"/>
      <c r="AX12" s="294"/>
      <c r="AY12" s="293" t="s">
        <v>71</v>
      </c>
      <c r="AZ12" s="284"/>
      <c r="BA12" s="284"/>
      <c r="BB12" s="284"/>
      <c r="BC12" s="294"/>
      <c r="BD12" s="293" t="s">
        <v>71</v>
      </c>
      <c r="BE12" s="284"/>
      <c r="BF12" s="284"/>
      <c r="BG12" s="284"/>
      <c r="BH12" s="294"/>
      <c r="BI12" s="329"/>
      <c r="BJ12" s="330"/>
    </row>
    <row r="13" spans="1:62" ht="30" customHeight="1" x14ac:dyDescent="0.25">
      <c r="A13" s="1">
        <v>280</v>
      </c>
      <c r="B13" s="70">
        <f t="shared" si="0"/>
        <v>80</v>
      </c>
      <c r="C13" s="256" t="str">
        <f>VLOOKUP(A13,Entries!A$2:F$400,5)</f>
        <v>Dasia Oladele</v>
      </c>
      <c r="D13" s="257"/>
      <c r="E13" s="257"/>
      <c r="F13" s="257"/>
      <c r="G13" s="257"/>
      <c r="H13" s="257"/>
      <c r="I13" s="257"/>
      <c r="J13" s="257"/>
      <c r="K13" s="257"/>
      <c r="L13" s="258"/>
      <c r="M13" s="259" t="str">
        <f>VLOOKUP(A13,Entries!A$2:F$400,6)</f>
        <v>Thurrock Harriers</v>
      </c>
      <c r="N13" s="260"/>
      <c r="O13" s="260"/>
      <c r="P13" s="260"/>
      <c r="Q13" s="260"/>
      <c r="R13" s="261"/>
      <c r="S13" s="293" t="s">
        <v>71</v>
      </c>
      <c r="T13" s="284"/>
      <c r="U13" s="284"/>
      <c r="V13" s="284"/>
      <c r="W13" s="294"/>
      <c r="X13" s="293" t="s">
        <v>71</v>
      </c>
      <c r="Y13" s="284"/>
      <c r="Z13" s="284"/>
      <c r="AA13" s="284"/>
      <c r="AB13" s="294"/>
      <c r="AC13" s="293" t="s">
        <v>71</v>
      </c>
      <c r="AD13" s="284"/>
      <c r="AE13" s="284"/>
      <c r="AF13" s="284"/>
      <c r="AG13" s="294"/>
      <c r="AH13" s="293" t="s">
        <v>71</v>
      </c>
      <c r="AI13" s="284"/>
      <c r="AJ13" s="284"/>
      <c r="AK13" s="284"/>
      <c r="AL13" s="294"/>
      <c r="AM13" s="293"/>
      <c r="AN13" s="294"/>
      <c r="AO13" s="293" t="s">
        <v>71</v>
      </c>
      <c r="AP13" s="284"/>
      <c r="AQ13" s="284"/>
      <c r="AR13" s="284"/>
      <c r="AS13" s="294"/>
      <c r="AT13" s="293" t="s">
        <v>71</v>
      </c>
      <c r="AU13" s="284"/>
      <c r="AV13" s="284"/>
      <c r="AW13" s="284"/>
      <c r="AX13" s="294"/>
      <c r="AY13" s="293" t="s">
        <v>71</v>
      </c>
      <c r="AZ13" s="284"/>
      <c r="BA13" s="284"/>
      <c r="BB13" s="284"/>
      <c r="BC13" s="294"/>
      <c r="BD13" s="293" t="s">
        <v>71</v>
      </c>
      <c r="BE13" s="284"/>
      <c r="BF13" s="284"/>
      <c r="BG13" s="284"/>
      <c r="BH13" s="294"/>
      <c r="BI13" s="329"/>
      <c r="BJ13" s="330"/>
    </row>
    <row r="14" spans="1:62" ht="30" customHeight="1" x14ac:dyDescent="0.25">
      <c r="A14" s="1">
        <v>278</v>
      </c>
      <c r="B14" s="70">
        <f t="shared" si="0"/>
        <v>78</v>
      </c>
      <c r="C14" s="256" t="str">
        <f>VLOOKUP(A14,Entries!A$2:F$400,5)</f>
        <v>Rosie Belham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9" t="str">
        <f>VLOOKUP(A14,Entries!A$2:F$400,6)</f>
        <v>Finborough School</v>
      </c>
      <c r="N14" s="260"/>
      <c r="O14" s="260"/>
      <c r="P14" s="260"/>
      <c r="Q14" s="260"/>
      <c r="R14" s="261"/>
      <c r="S14" s="293" t="s">
        <v>71</v>
      </c>
      <c r="T14" s="284"/>
      <c r="U14" s="284"/>
      <c r="V14" s="284"/>
      <c r="W14" s="294"/>
      <c r="X14" s="293" t="s">
        <v>71</v>
      </c>
      <c r="Y14" s="284"/>
      <c r="Z14" s="284"/>
      <c r="AA14" s="284"/>
      <c r="AB14" s="294"/>
      <c r="AC14" s="293" t="s">
        <v>71</v>
      </c>
      <c r="AD14" s="284"/>
      <c r="AE14" s="284"/>
      <c r="AF14" s="284"/>
      <c r="AG14" s="294"/>
      <c r="AH14" s="293" t="s">
        <v>71</v>
      </c>
      <c r="AI14" s="284"/>
      <c r="AJ14" s="284"/>
      <c r="AK14" s="284"/>
      <c r="AL14" s="294"/>
      <c r="AM14" s="293"/>
      <c r="AN14" s="294"/>
      <c r="AO14" s="293" t="s">
        <v>71</v>
      </c>
      <c r="AP14" s="284"/>
      <c r="AQ14" s="284"/>
      <c r="AR14" s="284"/>
      <c r="AS14" s="294"/>
      <c r="AT14" s="293" t="s">
        <v>71</v>
      </c>
      <c r="AU14" s="284"/>
      <c r="AV14" s="284"/>
      <c r="AW14" s="284"/>
      <c r="AX14" s="294"/>
      <c r="AY14" s="293" t="s">
        <v>71</v>
      </c>
      <c r="AZ14" s="284"/>
      <c r="BA14" s="284"/>
      <c r="BB14" s="284"/>
      <c r="BC14" s="294"/>
      <c r="BD14" s="293" t="s">
        <v>71</v>
      </c>
      <c r="BE14" s="284"/>
      <c r="BF14" s="284"/>
      <c r="BG14" s="284"/>
      <c r="BH14" s="294"/>
      <c r="BI14" s="329"/>
      <c r="BJ14" s="330"/>
    </row>
    <row r="15" spans="1:62" ht="30" customHeight="1" x14ac:dyDescent="0.25">
      <c r="A15" s="1">
        <v>295</v>
      </c>
      <c r="B15" s="70">
        <f t="shared" si="0"/>
        <v>95</v>
      </c>
      <c r="C15" s="256" t="str">
        <f>VLOOKUP(A15,Entries!A$2:F$400,5)</f>
        <v>Jess Lamprell</v>
      </c>
      <c r="D15" s="257"/>
      <c r="E15" s="257"/>
      <c r="F15" s="257"/>
      <c r="G15" s="257"/>
      <c r="H15" s="257"/>
      <c r="I15" s="257"/>
      <c r="J15" s="257"/>
      <c r="K15" s="257"/>
      <c r="L15" s="258"/>
      <c r="M15" s="259" t="str">
        <f>VLOOKUP(A15,Entries!A$2:F$400,6)</f>
        <v>Ipswich School</v>
      </c>
      <c r="N15" s="260"/>
      <c r="O15" s="260"/>
      <c r="P15" s="260"/>
      <c r="Q15" s="260"/>
      <c r="R15" s="261"/>
      <c r="S15" s="293" t="s">
        <v>71</v>
      </c>
      <c r="T15" s="284"/>
      <c r="U15" s="284"/>
      <c r="V15" s="284"/>
      <c r="W15" s="294"/>
      <c r="X15" s="293" t="s">
        <v>71</v>
      </c>
      <c r="Y15" s="284"/>
      <c r="Z15" s="284"/>
      <c r="AA15" s="284"/>
      <c r="AB15" s="294"/>
      <c r="AC15" s="293" t="s">
        <v>71</v>
      </c>
      <c r="AD15" s="284"/>
      <c r="AE15" s="284"/>
      <c r="AF15" s="284"/>
      <c r="AG15" s="294"/>
      <c r="AH15" s="293" t="s">
        <v>71</v>
      </c>
      <c r="AI15" s="284"/>
      <c r="AJ15" s="284"/>
      <c r="AK15" s="284"/>
      <c r="AL15" s="294"/>
      <c r="AM15" s="293"/>
      <c r="AN15" s="294"/>
      <c r="AO15" s="293" t="s">
        <v>71</v>
      </c>
      <c r="AP15" s="284"/>
      <c r="AQ15" s="284"/>
      <c r="AR15" s="284"/>
      <c r="AS15" s="294"/>
      <c r="AT15" s="293" t="s">
        <v>71</v>
      </c>
      <c r="AU15" s="284"/>
      <c r="AV15" s="284"/>
      <c r="AW15" s="284"/>
      <c r="AX15" s="294"/>
      <c r="AY15" s="293" t="s">
        <v>71</v>
      </c>
      <c r="AZ15" s="284"/>
      <c r="BA15" s="284"/>
      <c r="BB15" s="284"/>
      <c r="BC15" s="294"/>
      <c r="BD15" s="293" t="s">
        <v>71</v>
      </c>
      <c r="BE15" s="284"/>
      <c r="BF15" s="284"/>
      <c r="BG15" s="284"/>
      <c r="BH15" s="294"/>
      <c r="BI15" s="329"/>
      <c r="BJ15" s="330"/>
    </row>
    <row r="16" spans="1:62" ht="30" customHeight="1" x14ac:dyDescent="0.25">
      <c r="A16" s="1" t="s">
        <v>25</v>
      </c>
      <c r="B16" s="70" t="s">
        <v>412</v>
      </c>
      <c r="C16" s="256" t="str">
        <f>VLOOKUP(A16,Entries!A$2:F$400,5)</f>
        <v xml:space="preserve"> </v>
      </c>
      <c r="D16" s="257"/>
      <c r="E16" s="257"/>
      <c r="F16" s="257"/>
      <c r="G16" s="257"/>
      <c r="H16" s="257"/>
      <c r="I16" s="257"/>
      <c r="J16" s="257"/>
      <c r="K16" s="257"/>
      <c r="L16" s="258"/>
      <c r="M16" s="259" t="str">
        <f>VLOOKUP(A16,Entries!A$2:F$400,6)</f>
        <v/>
      </c>
      <c r="N16" s="260"/>
      <c r="O16" s="260"/>
      <c r="P16" s="260"/>
      <c r="Q16" s="260"/>
      <c r="R16" s="261"/>
      <c r="S16" s="293" t="s">
        <v>71</v>
      </c>
      <c r="T16" s="284"/>
      <c r="U16" s="284"/>
      <c r="V16" s="284"/>
      <c r="W16" s="294"/>
      <c r="X16" s="293" t="s">
        <v>71</v>
      </c>
      <c r="Y16" s="284"/>
      <c r="Z16" s="284"/>
      <c r="AA16" s="284"/>
      <c r="AB16" s="294"/>
      <c r="AC16" s="293" t="s">
        <v>71</v>
      </c>
      <c r="AD16" s="284"/>
      <c r="AE16" s="284"/>
      <c r="AF16" s="284"/>
      <c r="AG16" s="294"/>
      <c r="AH16" s="293" t="s">
        <v>71</v>
      </c>
      <c r="AI16" s="284"/>
      <c r="AJ16" s="284"/>
      <c r="AK16" s="284"/>
      <c r="AL16" s="294"/>
      <c r="AM16" s="293"/>
      <c r="AN16" s="294"/>
      <c r="AO16" s="293" t="s">
        <v>71</v>
      </c>
      <c r="AP16" s="284"/>
      <c r="AQ16" s="284"/>
      <c r="AR16" s="284"/>
      <c r="AS16" s="294"/>
      <c r="AT16" s="293" t="s">
        <v>71</v>
      </c>
      <c r="AU16" s="284"/>
      <c r="AV16" s="284"/>
      <c r="AW16" s="284"/>
      <c r="AX16" s="294"/>
      <c r="AY16" s="293" t="s">
        <v>71</v>
      </c>
      <c r="AZ16" s="284"/>
      <c r="BA16" s="284"/>
      <c r="BB16" s="284"/>
      <c r="BC16" s="294"/>
      <c r="BD16" s="293" t="s">
        <v>71</v>
      </c>
      <c r="BE16" s="284"/>
      <c r="BF16" s="284"/>
      <c r="BG16" s="284"/>
      <c r="BH16" s="294"/>
      <c r="BI16" s="329"/>
      <c r="BJ16" s="330"/>
    </row>
    <row r="17" spans="1:62" ht="30" customHeight="1" x14ac:dyDescent="0.25">
      <c r="A17" s="1">
        <v>307</v>
      </c>
      <c r="B17" s="70">
        <f t="shared" si="0"/>
        <v>107</v>
      </c>
      <c r="C17" s="256" t="str">
        <f>VLOOKUP(A17,Entries!A$2:F$400,5)</f>
        <v>Agatha Gouldby</v>
      </c>
      <c r="D17" s="257"/>
      <c r="E17" s="257"/>
      <c r="F17" s="257"/>
      <c r="G17" s="257"/>
      <c r="H17" s="257"/>
      <c r="I17" s="257"/>
      <c r="J17" s="257"/>
      <c r="K17" s="257"/>
      <c r="L17" s="258"/>
      <c r="M17" s="259" t="str">
        <f>VLOOKUP(A17,Entries!A$2:F$400,6)</f>
        <v>Waveney Valley AC</v>
      </c>
      <c r="N17" s="260"/>
      <c r="O17" s="260"/>
      <c r="P17" s="260"/>
      <c r="Q17" s="260"/>
      <c r="R17" s="261"/>
      <c r="S17" s="293" t="s">
        <v>71</v>
      </c>
      <c r="T17" s="284"/>
      <c r="U17" s="284"/>
      <c r="V17" s="284"/>
      <c r="W17" s="294"/>
      <c r="X17" s="293" t="s">
        <v>71</v>
      </c>
      <c r="Y17" s="284"/>
      <c r="Z17" s="284"/>
      <c r="AA17" s="284"/>
      <c r="AB17" s="294"/>
      <c r="AC17" s="293" t="s">
        <v>71</v>
      </c>
      <c r="AD17" s="284"/>
      <c r="AE17" s="284"/>
      <c r="AF17" s="284"/>
      <c r="AG17" s="294"/>
      <c r="AH17" s="293" t="s">
        <v>71</v>
      </c>
      <c r="AI17" s="284"/>
      <c r="AJ17" s="284"/>
      <c r="AK17" s="284"/>
      <c r="AL17" s="294"/>
      <c r="AM17" s="293"/>
      <c r="AN17" s="294"/>
      <c r="AO17" s="293" t="s">
        <v>71</v>
      </c>
      <c r="AP17" s="284"/>
      <c r="AQ17" s="284"/>
      <c r="AR17" s="284"/>
      <c r="AS17" s="294"/>
      <c r="AT17" s="293" t="s">
        <v>71</v>
      </c>
      <c r="AU17" s="284"/>
      <c r="AV17" s="284"/>
      <c r="AW17" s="284"/>
      <c r="AX17" s="294"/>
      <c r="AY17" s="293" t="s">
        <v>71</v>
      </c>
      <c r="AZ17" s="284"/>
      <c r="BA17" s="284"/>
      <c r="BB17" s="284"/>
      <c r="BC17" s="294"/>
      <c r="BD17" s="293" t="s">
        <v>71</v>
      </c>
      <c r="BE17" s="284"/>
      <c r="BF17" s="284"/>
      <c r="BG17" s="284"/>
      <c r="BH17" s="294"/>
      <c r="BI17" s="329"/>
      <c r="BJ17" s="330"/>
    </row>
    <row r="18" spans="1:62" ht="30" customHeight="1" x14ac:dyDescent="0.25">
      <c r="A18" s="1">
        <v>313</v>
      </c>
      <c r="B18" s="70">
        <f t="shared" si="0"/>
        <v>113</v>
      </c>
      <c r="C18" s="256" t="str">
        <f>VLOOKUP(A18,Entries!A$2:F$400,5)</f>
        <v xml:space="preserve">Daniella Oladele 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9" t="str">
        <f>VLOOKUP(A18,Entries!A$2:F$400,6)</f>
        <v>Thurrock Harriers</v>
      </c>
      <c r="N18" s="260"/>
      <c r="O18" s="260"/>
      <c r="P18" s="260"/>
      <c r="Q18" s="260"/>
      <c r="R18" s="261"/>
      <c r="S18" s="293" t="s">
        <v>71</v>
      </c>
      <c r="T18" s="284"/>
      <c r="U18" s="284"/>
      <c r="V18" s="284"/>
      <c r="W18" s="294"/>
      <c r="X18" s="293" t="s">
        <v>71</v>
      </c>
      <c r="Y18" s="284"/>
      <c r="Z18" s="284"/>
      <c r="AA18" s="284"/>
      <c r="AB18" s="294"/>
      <c r="AC18" s="293" t="s">
        <v>71</v>
      </c>
      <c r="AD18" s="284"/>
      <c r="AE18" s="284"/>
      <c r="AF18" s="284"/>
      <c r="AG18" s="294"/>
      <c r="AH18" s="293" t="s">
        <v>71</v>
      </c>
      <c r="AI18" s="284"/>
      <c r="AJ18" s="284"/>
      <c r="AK18" s="284"/>
      <c r="AL18" s="294"/>
      <c r="AM18" s="293"/>
      <c r="AN18" s="294"/>
      <c r="AO18" s="293" t="s">
        <v>71</v>
      </c>
      <c r="AP18" s="284"/>
      <c r="AQ18" s="284"/>
      <c r="AR18" s="284"/>
      <c r="AS18" s="294"/>
      <c r="AT18" s="293" t="s">
        <v>71</v>
      </c>
      <c r="AU18" s="284"/>
      <c r="AV18" s="284"/>
      <c r="AW18" s="284"/>
      <c r="AX18" s="294"/>
      <c r="AY18" s="293" t="s">
        <v>71</v>
      </c>
      <c r="AZ18" s="284"/>
      <c r="BA18" s="284"/>
      <c r="BB18" s="284"/>
      <c r="BC18" s="294"/>
      <c r="BD18" s="293" t="s">
        <v>71</v>
      </c>
      <c r="BE18" s="284"/>
      <c r="BF18" s="284"/>
      <c r="BG18" s="284"/>
      <c r="BH18" s="294"/>
      <c r="BI18" s="329"/>
      <c r="BJ18" s="330"/>
    </row>
    <row r="19" spans="1:62" ht="30" customHeight="1" x14ac:dyDescent="0.25">
      <c r="A19" s="1" t="s">
        <v>25</v>
      </c>
      <c r="B19" s="70" t="s">
        <v>289</v>
      </c>
      <c r="C19" s="256" t="str">
        <f>VLOOKUP(A19,Entries!A$2:F$400,5)</f>
        <v xml:space="preserve"> </v>
      </c>
      <c r="D19" s="257"/>
      <c r="E19" s="257"/>
      <c r="F19" s="257"/>
      <c r="G19" s="257"/>
      <c r="H19" s="257"/>
      <c r="I19" s="257"/>
      <c r="J19" s="257"/>
      <c r="K19" s="257"/>
      <c r="L19" s="258"/>
      <c r="M19" s="259" t="str">
        <f>VLOOKUP(A19,Entries!A$2:F$400,6)</f>
        <v/>
      </c>
      <c r="N19" s="260"/>
      <c r="O19" s="260"/>
      <c r="P19" s="260"/>
      <c r="Q19" s="260"/>
      <c r="R19" s="261"/>
      <c r="S19" s="293" t="s">
        <v>71</v>
      </c>
      <c r="T19" s="284"/>
      <c r="U19" s="284"/>
      <c r="V19" s="284"/>
      <c r="W19" s="294"/>
      <c r="X19" s="293" t="s">
        <v>71</v>
      </c>
      <c r="Y19" s="284"/>
      <c r="Z19" s="284"/>
      <c r="AA19" s="284"/>
      <c r="AB19" s="294"/>
      <c r="AC19" s="293" t="s">
        <v>71</v>
      </c>
      <c r="AD19" s="284"/>
      <c r="AE19" s="284"/>
      <c r="AF19" s="284"/>
      <c r="AG19" s="294"/>
      <c r="AH19" s="293" t="s">
        <v>71</v>
      </c>
      <c r="AI19" s="284"/>
      <c r="AJ19" s="284"/>
      <c r="AK19" s="284"/>
      <c r="AL19" s="294"/>
      <c r="AM19" s="293"/>
      <c r="AN19" s="294"/>
      <c r="AO19" s="293" t="s">
        <v>71</v>
      </c>
      <c r="AP19" s="284"/>
      <c r="AQ19" s="284"/>
      <c r="AR19" s="284"/>
      <c r="AS19" s="294"/>
      <c r="AT19" s="293" t="s">
        <v>71</v>
      </c>
      <c r="AU19" s="284"/>
      <c r="AV19" s="284"/>
      <c r="AW19" s="284"/>
      <c r="AX19" s="294"/>
      <c r="AY19" s="293" t="s">
        <v>71</v>
      </c>
      <c r="AZ19" s="284"/>
      <c r="BA19" s="284"/>
      <c r="BB19" s="284"/>
      <c r="BC19" s="294"/>
      <c r="BD19" s="293" t="s">
        <v>71</v>
      </c>
      <c r="BE19" s="284"/>
      <c r="BF19" s="284"/>
      <c r="BG19" s="284"/>
      <c r="BH19" s="294"/>
      <c r="BI19" s="329"/>
      <c r="BJ19" s="330"/>
    </row>
    <row r="20" spans="1:62" ht="30" customHeight="1" x14ac:dyDescent="0.25">
      <c r="A20" s="1">
        <v>202</v>
      </c>
      <c r="B20" s="70">
        <f t="shared" si="0"/>
        <v>2</v>
      </c>
      <c r="C20" s="256" t="str">
        <f>VLOOKUP(A20,Entries!A$2:F$400,5)</f>
        <v>Charlotte Graham</v>
      </c>
      <c r="D20" s="257"/>
      <c r="E20" s="257"/>
      <c r="F20" s="257"/>
      <c r="G20" s="257"/>
      <c r="H20" s="257"/>
      <c r="I20" s="257"/>
      <c r="J20" s="257"/>
      <c r="K20" s="257"/>
      <c r="L20" s="258"/>
      <c r="M20" s="259" t="str">
        <f>VLOOKUP(A20,Entries!A$2:F$400,6)</f>
        <v>Chelmsford AC</v>
      </c>
      <c r="N20" s="260"/>
      <c r="O20" s="260"/>
      <c r="P20" s="260"/>
      <c r="Q20" s="260"/>
      <c r="R20" s="261"/>
      <c r="S20" s="293" t="s">
        <v>71</v>
      </c>
      <c r="T20" s="284"/>
      <c r="U20" s="284"/>
      <c r="V20" s="284"/>
      <c r="W20" s="294"/>
      <c r="X20" s="293" t="s">
        <v>71</v>
      </c>
      <c r="Y20" s="284"/>
      <c r="Z20" s="284"/>
      <c r="AA20" s="284"/>
      <c r="AB20" s="294"/>
      <c r="AC20" s="293" t="s">
        <v>71</v>
      </c>
      <c r="AD20" s="284"/>
      <c r="AE20" s="284"/>
      <c r="AF20" s="284"/>
      <c r="AG20" s="294"/>
      <c r="AH20" s="293" t="s">
        <v>71</v>
      </c>
      <c r="AI20" s="284"/>
      <c r="AJ20" s="284"/>
      <c r="AK20" s="284"/>
      <c r="AL20" s="294"/>
      <c r="AM20" s="293"/>
      <c r="AN20" s="294"/>
      <c r="AO20" s="293" t="s">
        <v>71</v>
      </c>
      <c r="AP20" s="284"/>
      <c r="AQ20" s="284"/>
      <c r="AR20" s="284"/>
      <c r="AS20" s="294"/>
      <c r="AT20" s="293" t="s">
        <v>71</v>
      </c>
      <c r="AU20" s="284"/>
      <c r="AV20" s="284"/>
      <c r="AW20" s="284"/>
      <c r="AX20" s="294"/>
      <c r="AY20" s="293" t="s">
        <v>71</v>
      </c>
      <c r="AZ20" s="284"/>
      <c r="BA20" s="284"/>
      <c r="BB20" s="284"/>
      <c r="BC20" s="294"/>
      <c r="BD20" s="293" t="s">
        <v>71</v>
      </c>
      <c r="BE20" s="284"/>
      <c r="BF20" s="284"/>
      <c r="BG20" s="284"/>
      <c r="BH20" s="294"/>
      <c r="BI20" s="329"/>
      <c r="BJ20" s="330"/>
    </row>
    <row r="21" spans="1:62" ht="30" customHeight="1" x14ac:dyDescent="0.25">
      <c r="A21" s="1" t="s">
        <v>25</v>
      </c>
      <c r="B21" s="70" t="str">
        <f t="shared" si="0"/>
        <v xml:space="preserve"> </v>
      </c>
      <c r="C21" s="256" t="str">
        <f>VLOOKUP(A21,Entries!A$2:F$400,5)</f>
        <v xml:space="preserve"> 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59" t="str">
        <f>VLOOKUP(A21,Entries!A$2:F$400,6)</f>
        <v/>
      </c>
      <c r="N21" s="260"/>
      <c r="O21" s="260"/>
      <c r="P21" s="260"/>
      <c r="Q21" s="260"/>
      <c r="R21" s="261"/>
      <c r="S21" s="293" t="s">
        <v>71</v>
      </c>
      <c r="T21" s="284"/>
      <c r="U21" s="284"/>
      <c r="V21" s="284"/>
      <c r="W21" s="294"/>
      <c r="X21" s="293" t="s">
        <v>71</v>
      </c>
      <c r="Y21" s="284"/>
      <c r="Z21" s="284"/>
      <c r="AA21" s="284"/>
      <c r="AB21" s="294"/>
      <c r="AC21" s="293" t="s">
        <v>71</v>
      </c>
      <c r="AD21" s="284"/>
      <c r="AE21" s="284"/>
      <c r="AF21" s="284"/>
      <c r="AG21" s="294"/>
      <c r="AH21" s="293" t="s">
        <v>71</v>
      </c>
      <c r="AI21" s="284"/>
      <c r="AJ21" s="284"/>
      <c r="AK21" s="284"/>
      <c r="AL21" s="294"/>
      <c r="AM21" s="293"/>
      <c r="AN21" s="294"/>
      <c r="AO21" s="293" t="s">
        <v>71</v>
      </c>
      <c r="AP21" s="284"/>
      <c r="AQ21" s="284"/>
      <c r="AR21" s="284"/>
      <c r="AS21" s="294"/>
      <c r="AT21" s="293" t="s">
        <v>71</v>
      </c>
      <c r="AU21" s="284"/>
      <c r="AV21" s="284"/>
      <c r="AW21" s="284"/>
      <c r="AX21" s="294"/>
      <c r="AY21" s="293" t="s">
        <v>71</v>
      </c>
      <c r="AZ21" s="284"/>
      <c r="BA21" s="284"/>
      <c r="BB21" s="284"/>
      <c r="BC21" s="294"/>
      <c r="BD21" s="293" t="s">
        <v>71</v>
      </c>
      <c r="BE21" s="284"/>
      <c r="BF21" s="284"/>
      <c r="BG21" s="284"/>
      <c r="BH21" s="294"/>
      <c r="BI21" s="329"/>
      <c r="BJ21" s="330"/>
    </row>
    <row r="22" spans="1:62" ht="30" customHeight="1" x14ac:dyDescent="0.25">
      <c r="A22" s="1" t="s">
        <v>25</v>
      </c>
      <c r="B22" s="70" t="str">
        <f t="shared" si="0"/>
        <v xml:space="preserve"> </v>
      </c>
      <c r="C22" s="256" t="str">
        <f>VLOOKUP(A22,Entries!A$2:F$400,5)</f>
        <v xml:space="preserve"> </v>
      </c>
      <c r="D22" s="257"/>
      <c r="E22" s="257"/>
      <c r="F22" s="257"/>
      <c r="G22" s="257"/>
      <c r="H22" s="257"/>
      <c r="I22" s="257"/>
      <c r="J22" s="257"/>
      <c r="K22" s="257"/>
      <c r="L22" s="258"/>
      <c r="M22" s="259" t="str">
        <f>VLOOKUP(A22,Entries!A$2:F$400,6)</f>
        <v/>
      </c>
      <c r="N22" s="260"/>
      <c r="O22" s="260"/>
      <c r="P22" s="260"/>
      <c r="Q22" s="260"/>
      <c r="R22" s="261"/>
      <c r="S22" s="293" t="s">
        <v>71</v>
      </c>
      <c r="T22" s="284"/>
      <c r="U22" s="284"/>
      <c r="V22" s="284"/>
      <c r="W22" s="294"/>
      <c r="X22" s="293" t="s">
        <v>71</v>
      </c>
      <c r="Y22" s="284"/>
      <c r="Z22" s="284"/>
      <c r="AA22" s="284"/>
      <c r="AB22" s="294"/>
      <c r="AC22" s="293" t="s">
        <v>71</v>
      </c>
      <c r="AD22" s="284"/>
      <c r="AE22" s="284"/>
      <c r="AF22" s="284"/>
      <c r="AG22" s="294"/>
      <c r="AH22" s="293" t="s">
        <v>71</v>
      </c>
      <c r="AI22" s="284"/>
      <c r="AJ22" s="284"/>
      <c r="AK22" s="284"/>
      <c r="AL22" s="294"/>
      <c r="AM22" s="293"/>
      <c r="AN22" s="294"/>
      <c r="AO22" s="293" t="s">
        <v>71</v>
      </c>
      <c r="AP22" s="284"/>
      <c r="AQ22" s="284"/>
      <c r="AR22" s="284"/>
      <c r="AS22" s="294"/>
      <c r="AT22" s="293" t="s">
        <v>71</v>
      </c>
      <c r="AU22" s="284"/>
      <c r="AV22" s="284"/>
      <c r="AW22" s="284"/>
      <c r="AX22" s="294"/>
      <c r="AY22" s="293" t="s">
        <v>71</v>
      </c>
      <c r="AZ22" s="284"/>
      <c r="BA22" s="284"/>
      <c r="BB22" s="284"/>
      <c r="BC22" s="294"/>
      <c r="BD22" s="293" t="s">
        <v>71</v>
      </c>
      <c r="BE22" s="284"/>
      <c r="BF22" s="284"/>
      <c r="BG22" s="284"/>
      <c r="BH22" s="294"/>
      <c r="BI22" s="329"/>
      <c r="BJ22" s="330"/>
    </row>
    <row r="23" spans="1:62" ht="30" customHeight="1" x14ac:dyDescent="0.25">
      <c r="A23" s="1" t="s">
        <v>25</v>
      </c>
      <c r="B23" s="70" t="str">
        <f t="shared" si="0"/>
        <v xml:space="preserve"> </v>
      </c>
      <c r="C23" s="256" t="str">
        <f>VLOOKUP(A23,Entries!A$2:F$400,5)</f>
        <v xml:space="preserve"> 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 t="str">
        <f>VLOOKUP(A23,Entries!A$2:F$400,6)</f>
        <v/>
      </c>
      <c r="N23" s="260"/>
      <c r="O23" s="260"/>
      <c r="P23" s="260"/>
      <c r="Q23" s="260"/>
      <c r="R23" s="261"/>
      <c r="S23" s="293" t="s">
        <v>71</v>
      </c>
      <c r="T23" s="284"/>
      <c r="U23" s="284"/>
      <c r="V23" s="284"/>
      <c r="W23" s="294"/>
      <c r="X23" s="293" t="s">
        <v>71</v>
      </c>
      <c r="Y23" s="284"/>
      <c r="Z23" s="284"/>
      <c r="AA23" s="284"/>
      <c r="AB23" s="294"/>
      <c r="AC23" s="293" t="s">
        <v>71</v>
      </c>
      <c r="AD23" s="284"/>
      <c r="AE23" s="284"/>
      <c r="AF23" s="284"/>
      <c r="AG23" s="294"/>
      <c r="AH23" s="293" t="s">
        <v>71</v>
      </c>
      <c r="AI23" s="284"/>
      <c r="AJ23" s="284"/>
      <c r="AK23" s="284"/>
      <c r="AL23" s="294"/>
      <c r="AM23" s="293"/>
      <c r="AN23" s="294"/>
      <c r="AO23" s="293" t="s">
        <v>71</v>
      </c>
      <c r="AP23" s="284"/>
      <c r="AQ23" s="284"/>
      <c r="AR23" s="284"/>
      <c r="AS23" s="294"/>
      <c r="AT23" s="293" t="s">
        <v>71</v>
      </c>
      <c r="AU23" s="284"/>
      <c r="AV23" s="284"/>
      <c r="AW23" s="284"/>
      <c r="AX23" s="294"/>
      <c r="AY23" s="293" t="s">
        <v>71</v>
      </c>
      <c r="AZ23" s="284"/>
      <c r="BA23" s="284"/>
      <c r="BB23" s="284"/>
      <c r="BC23" s="294"/>
      <c r="BD23" s="293" t="s">
        <v>71</v>
      </c>
      <c r="BE23" s="284"/>
      <c r="BF23" s="284"/>
      <c r="BG23" s="284"/>
      <c r="BH23" s="294"/>
      <c r="BI23" s="329"/>
      <c r="BJ23" s="330"/>
    </row>
    <row r="24" spans="1:62" ht="30" customHeight="1" x14ac:dyDescent="0.25">
      <c r="A24" s="1" t="s">
        <v>25</v>
      </c>
      <c r="B24" s="70" t="str">
        <f t="shared" si="0"/>
        <v xml:space="preserve"> </v>
      </c>
      <c r="C24" s="256" t="str">
        <f>VLOOKUP(A24,Entries!A$2:F$400,5)</f>
        <v xml:space="preserve"> 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59" t="str">
        <f>VLOOKUP(A24,Entries!A$2:F$400,6)</f>
        <v/>
      </c>
      <c r="N24" s="260"/>
      <c r="O24" s="260"/>
      <c r="P24" s="260"/>
      <c r="Q24" s="260"/>
      <c r="R24" s="261"/>
      <c r="S24" s="293" t="s">
        <v>71</v>
      </c>
      <c r="T24" s="284"/>
      <c r="U24" s="284"/>
      <c r="V24" s="284"/>
      <c r="W24" s="294"/>
      <c r="X24" s="293" t="s">
        <v>71</v>
      </c>
      <c r="Y24" s="284"/>
      <c r="Z24" s="284"/>
      <c r="AA24" s="284"/>
      <c r="AB24" s="294"/>
      <c r="AC24" s="293" t="s">
        <v>71</v>
      </c>
      <c r="AD24" s="284"/>
      <c r="AE24" s="284"/>
      <c r="AF24" s="284"/>
      <c r="AG24" s="294"/>
      <c r="AH24" s="293" t="s">
        <v>71</v>
      </c>
      <c r="AI24" s="284"/>
      <c r="AJ24" s="284"/>
      <c r="AK24" s="284"/>
      <c r="AL24" s="294"/>
      <c r="AM24" s="293"/>
      <c r="AN24" s="294"/>
      <c r="AO24" s="293" t="s">
        <v>71</v>
      </c>
      <c r="AP24" s="284"/>
      <c r="AQ24" s="284"/>
      <c r="AR24" s="284"/>
      <c r="AS24" s="294"/>
      <c r="AT24" s="293" t="s">
        <v>71</v>
      </c>
      <c r="AU24" s="284"/>
      <c r="AV24" s="284"/>
      <c r="AW24" s="284"/>
      <c r="AX24" s="294"/>
      <c r="AY24" s="293" t="s">
        <v>71</v>
      </c>
      <c r="AZ24" s="284"/>
      <c r="BA24" s="284"/>
      <c r="BB24" s="284"/>
      <c r="BC24" s="294"/>
      <c r="BD24" s="293" t="s">
        <v>71</v>
      </c>
      <c r="BE24" s="284"/>
      <c r="BF24" s="284"/>
      <c r="BG24" s="284"/>
      <c r="BH24" s="294"/>
      <c r="BI24" s="329"/>
      <c r="BJ24" s="330"/>
    </row>
    <row r="25" spans="1:62" ht="30" customHeight="1" x14ac:dyDescent="0.25">
      <c r="A25" s="1" t="s">
        <v>25</v>
      </c>
      <c r="B25" s="70" t="s">
        <v>25</v>
      </c>
      <c r="C25" s="256" t="str">
        <f>VLOOKUP(A25,Entries!A$2:F$400,5)</f>
        <v xml:space="preserve"> </v>
      </c>
      <c r="D25" s="257"/>
      <c r="E25" s="257"/>
      <c r="F25" s="257"/>
      <c r="G25" s="257"/>
      <c r="H25" s="257"/>
      <c r="I25" s="257"/>
      <c r="J25" s="257"/>
      <c r="K25" s="257"/>
      <c r="L25" s="258"/>
      <c r="M25" s="259" t="str">
        <f>VLOOKUP(A25,Entries!A$2:F$400,6)</f>
        <v/>
      </c>
      <c r="N25" s="260"/>
      <c r="O25" s="260"/>
      <c r="P25" s="260"/>
      <c r="Q25" s="260"/>
      <c r="R25" s="261"/>
      <c r="S25" s="293" t="s">
        <v>71</v>
      </c>
      <c r="T25" s="284"/>
      <c r="U25" s="284"/>
      <c r="V25" s="284"/>
      <c r="W25" s="294"/>
      <c r="X25" s="293" t="s">
        <v>71</v>
      </c>
      <c r="Y25" s="284"/>
      <c r="Z25" s="284"/>
      <c r="AA25" s="284"/>
      <c r="AB25" s="294"/>
      <c r="AC25" s="293" t="s">
        <v>71</v>
      </c>
      <c r="AD25" s="284"/>
      <c r="AE25" s="284"/>
      <c r="AF25" s="284"/>
      <c r="AG25" s="294"/>
      <c r="AH25" s="293" t="s">
        <v>71</v>
      </c>
      <c r="AI25" s="284"/>
      <c r="AJ25" s="284"/>
      <c r="AK25" s="284"/>
      <c r="AL25" s="294"/>
      <c r="AM25" s="293"/>
      <c r="AN25" s="294"/>
      <c r="AO25" s="293" t="s">
        <v>71</v>
      </c>
      <c r="AP25" s="284"/>
      <c r="AQ25" s="284"/>
      <c r="AR25" s="284"/>
      <c r="AS25" s="294"/>
      <c r="AT25" s="293" t="s">
        <v>71</v>
      </c>
      <c r="AU25" s="284"/>
      <c r="AV25" s="284"/>
      <c r="AW25" s="284"/>
      <c r="AX25" s="294"/>
      <c r="AY25" s="293" t="s">
        <v>71</v>
      </c>
      <c r="AZ25" s="284"/>
      <c r="BA25" s="284"/>
      <c r="BB25" s="284"/>
      <c r="BC25" s="294"/>
      <c r="BD25" s="293" t="s">
        <v>71</v>
      </c>
      <c r="BE25" s="284"/>
      <c r="BF25" s="284"/>
      <c r="BG25" s="284"/>
      <c r="BH25" s="294"/>
      <c r="BI25" s="329"/>
      <c r="BJ25" s="330"/>
    </row>
    <row r="26" spans="1:62" ht="30" customHeight="1" x14ac:dyDescent="0.25">
      <c r="A26" s="1" t="s">
        <v>25</v>
      </c>
      <c r="B26" s="70" t="str">
        <f t="shared" si="0"/>
        <v xml:space="preserve"> </v>
      </c>
      <c r="C26" s="256" t="str">
        <f>VLOOKUP(A26,Entries!A$2:F$400,5)</f>
        <v xml:space="preserve"> </v>
      </c>
      <c r="D26" s="257"/>
      <c r="E26" s="257"/>
      <c r="F26" s="257"/>
      <c r="G26" s="257"/>
      <c r="H26" s="257"/>
      <c r="I26" s="257"/>
      <c r="J26" s="257"/>
      <c r="K26" s="257"/>
      <c r="L26" s="258"/>
      <c r="M26" s="259" t="str">
        <f>VLOOKUP(A26,Entries!A$2:F$400,6)</f>
        <v/>
      </c>
      <c r="N26" s="260"/>
      <c r="O26" s="260"/>
      <c r="P26" s="260"/>
      <c r="Q26" s="260"/>
      <c r="R26" s="261"/>
      <c r="S26" s="293" t="s">
        <v>71</v>
      </c>
      <c r="T26" s="284"/>
      <c r="U26" s="284"/>
      <c r="V26" s="284"/>
      <c r="W26" s="294"/>
      <c r="X26" s="293" t="s">
        <v>71</v>
      </c>
      <c r="Y26" s="284"/>
      <c r="Z26" s="284"/>
      <c r="AA26" s="284"/>
      <c r="AB26" s="294"/>
      <c r="AC26" s="293" t="s">
        <v>71</v>
      </c>
      <c r="AD26" s="284"/>
      <c r="AE26" s="284"/>
      <c r="AF26" s="284"/>
      <c r="AG26" s="294"/>
      <c r="AH26" s="293" t="s">
        <v>71</v>
      </c>
      <c r="AI26" s="284"/>
      <c r="AJ26" s="284"/>
      <c r="AK26" s="284"/>
      <c r="AL26" s="294"/>
      <c r="AM26" s="293"/>
      <c r="AN26" s="294"/>
      <c r="AO26" s="293" t="s">
        <v>71</v>
      </c>
      <c r="AP26" s="284"/>
      <c r="AQ26" s="284"/>
      <c r="AR26" s="284"/>
      <c r="AS26" s="294"/>
      <c r="AT26" s="293" t="s">
        <v>71</v>
      </c>
      <c r="AU26" s="284"/>
      <c r="AV26" s="284"/>
      <c r="AW26" s="284"/>
      <c r="AX26" s="294"/>
      <c r="AY26" s="293" t="s">
        <v>71</v>
      </c>
      <c r="AZ26" s="284"/>
      <c r="BA26" s="284"/>
      <c r="BB26" s="284"/>
      <c r="BC26" s="294"/>
      <c r="BD26" s="293" t="s">
        <v>71</v>
      </c>
      <c r="BE26" s="284"/>
      <c r="BF26" s="284"/>
      <c r="BG26" s="284"/>
      <c r="BH26" s="294"/>
      <c r="BI26" s="329"/>
      <c r="BJ26" s="330"/>
    </row>
    <row r="27" spans="1:62" ht="30" customHeight="1" x14ac:dyDescent="0.25">
      <c r="A27" s="1" t="s">
        <v>25</v>
      </c>
      <c r="B27" s="70" t="str">
        <f t="shared" si="0"/>
        <v xml:space="preserve"> </v>
      </c>
      <c r="C27" s="256" t="str">
        <f>VLOOKUP(A27,Entries!A$2:F$400,5)</f>
        <v xml:space="preserve"> </v>
      </c>
      <c r="D27" s="257"/>
      <c r="E27" s="257"/>
      <c r="F27" s="257"/>
      <c r="G27" s="257"/>
      <c r="H27" s="257"/>
      <c r="I27" s="257"/>
      <c r="J27" s="257"/>
      <c r="K27" s="257"/>
      <c r="L27" s="258"/>
      <c r="M27" s="259" t="str">
        <f>VLOOKUP(A27,Entries!A$2:F$400,6)</f>
        <v/>
      </c>
      <c r="N27" s="260"/>
      <c r="O27" s="260"/>
      <c r="P27" s="260"/>
      <c r="Q27" s="260"/>
      <c r="R27" s="261"/>
      <c r="S27" s="293" t="s">
        <v>71</v>
      </c>
      <c r="T27" s="284"/>
      <c r="U27" s="284"/>
      <c r="V27" s="284"/>
      <c r="W27" s="294"/>
      <c r="X27" s="293" t="s">
        <v>71</v>
      </c>
      <c r="Y27" s="284"/>
      <c r="Z27" s="284"/>
      <c r="AA27" s="284"/>
      <c r="AB27" s="294"/>
      <c r="AC27" s="293" t="s">
        <v>71</v>
      </c>
      <c r="AD27" s="284"/>
      <c r="AE27" s="284"/>
      <c r="AF27" s="284"/>
      <c r="AG27" s="294"/>
      <c r="AH27" s="293" t="s">
        <v>71</v>
      </c>
      <c r="AI27" s="284"/>
      <c r="AJ27" s="284"/>
      <c r="AK27" s="284"/>
      <c r="AL27" s="294"/>
      <c r="AM27" s="293"/>
      <c r="AN27" s="294"/>
      <c r="AO27" s="293" t="s">
        <v>71</v>
      </c>
      <c r="AP27" s="284"/>
      <c r="AQ27" s="284"/>
      <c r="AR27" s="284"/>
      <c r="AS27" s="294"/>
      <c r="AT27" s="293" t="s">
        <v>71</v>
      </c>
      <c r="AU27" s="284"/>
      <c r="AV27" s="284"/>
      <c r="AW27" s="284"/>
      <c r="AX27" s="294"/>
      <c r="AY27" s="293" t="s">
        <v>71</v>
      </c>
      <c r="AZ27" s="284"/>
      <c r="BA27" s="284"/>
      <c r="BB27" s="284"/>
      <c r="BC27" s="294"/>
      <c r="BD27" s="293" t="s">
        <v>71</v>
      </c>
      <c r="BE27" s="284"/>
      <c r="BF27" s="284"/>
      <c r="BG27" s="284"/>
      <c r="BH27" s="294"/>
      <c r="BI27" s="329"/>
      <c r="BJ27" s="330"/>
    </row>
    <row r="28" spans="1:62" ht="30" customHeight="1" thickBot="1" x14ac:dyDescent="0.3">
      <c r="A28" s="1" t="s">
        <v>25</v>
      </c>
      <c r="B28" s="71" t="str">
        <f t="shared" si="0"/>
        <v xml:space="preserve"> </v>
      </c>
      <c r="C28" s="296" t="str">
        <f>VLOOKUP(A28,Entries!A$2:F$400,5)</f>
        <v xml:space="preserve"> </v>
      </c>
      <c r="D28" s="297"/>
      <c r="E28" s="297"/>
      <c r="F28" s="297"/>
      <c r="G28" s="297"/>
      <c r="H28" s="297"/>
      <c r="I28" s="297"/>
      <c r="J28" s="297"/>
      <c r="K28" s="297"/>
      <c r="L28" s="298"/>
      <c r="M28" s="299" t="str">
        <f>VLOOKUP(A28,Entries!A$2:F$400,6)</f>
        <v/>
      </c>
      <c r="N28" s="300"/>
      <c r="O28" s="300"/>
      <c r="P28" s="300"/>
      <c r="Q28" s="300"/>
      <c r="R28" s="301"/>
      <c r="S28" s="293" t="s">
        <v>71</v>
      </c>
      <c r="T28" s="284"/>
      <c r="U28" s="284"/>
      <c r="V28" s="284"/>
      <c r="W28" s="294"/>
      <c r="X28" s="293" t="s">
        <v>71</v>
      </c>
      <c r="Y28" s="284"/>
      <c r="Z28" s="284"/>
      <c r="AA28" s="284"/>
      <c r="AB28" s="294"/>
      <c r="AC28" s="293" t="s">
        <v>71</v>
      </c>
      <c r="AD28" s="284"/>
      <c r="AE28" s="284"/>
      <c r="AF28" s="284"/>
      <c r="AG28" s="294"/>
      <c r="AH28" s="293" t="s">
        <v>71</v>
      </c>
      <c r="AI28" s="284"/>
      <c r="AJ28" s="284"/>
      <c r="AK28" s="284"/>
      <c r="AL28" s="294"/>
      <c r="AM28" s="293"/>
      <c r="AN28" s="294"/>
      <c r="AO28" s="293" t="s">
        <v>71</v>
      </c>
      <c r="AP28" s="284"/>
      <c r="AQ28" s="284"/>
      <c r="AR28" s="284"/>
      <c r="AS28" s="294"/>
      <c r="AT28" s="293" t="s">
        <v>71</v>
      </c>
      <c r="AU28" s="284"/>
      <c r="AV28" s="284"/>
      <c r="AW28" s="284"/>
      <c r="AX28" s="294"/>
      <c r="AY28" s="293" t="s">
        <v>71</v>
      </c>
      <c r="AZ28" s="284"/>
      <c r="BA28" s="284"/>
      <c r="BB28" s="284"/>
      <c r="BC28" s="294"/>
      <c r="BD28" s="293" t="s">
        <v>71</v>
      </c>
      <c r="BE28" s="284"/>
      <c r="BF28" s="284"/>
      <c r="BG28" s="284"/>
      <c r="BH28" s="294"/>
      <c r="BI28" s="331"/>
      <c r="BJ28" s="332"/>
    </row>
    <row r="29" spans="1:62" ht="15" customHeight="1" x14ac:dyDescent="0.25">
      <c r="A29" s="1"/>
      <c r="B29" s="302" t="s">
        <v>77</v>
      </c>
      <c r="C29" s="303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7"/>
      <c r="AZ29" s="310" t="s">
        <v>72</v>
      </c>
      <c r="BA29" s="303"/>
      <c r="BB29" s="311"/>
      <c r="BC29" s="314"/>
      <c r="BD29" s="306"/>
      <c r="BE29" s="306"/>
      <c r="BF29" s="306"/>
      <c r="BG29" s="306"/>
      <c r="BH29" s="306"/>
      <c r="BI29" s="306"/>
      <c r="BJ29" s="315"/>
    </row>
    <row r="30" spans="1:62" ht="15" customHeight="1" thickBot="1" x14ac:dyDescent="0.3">
      <c r="A30" s="1"/>
      <c r="B30" s="304"/>
      <c r="C30" s="305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12"/>
      <c r="BA30" s="305"/>
      <c r="BB30" s="313"/>
      <c r="BC30" s="316"/>
      <c r="BD30" s="308"/>
      <c r="BE30" s="308"/>
      <c r="BF30" s="308"/>
      <c r="BG30" s="308"/>
      <c r="BH30" s="308"/>
      <c r="BI30" s="308"/>
      <c r="BJ30" s="317"/>
    </row>
    <row r="31" spans="1:62" ht="21" customHeight="1" thickBot="1" x14ac:dyDescent="0.3">
      <c r="A31" s="1"/>
      <c r="B31" s="111"/>
      <c r="C31" s="1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11"/>
      <c r="BA31" s="111"/>
      <c r="BB31" s="111"/>
      <c r="BC31" s="7"/>
      <c r="BD31" s="7"/>
      <c r="BE31" s="7"/>
      <c r="BF31" s="7"/>
      <c r="BG31" s="7"/>
      <c r="BH31" s="7"/>
      <c r="BI31" s="7"/>
      <c r="BJ31" s="7"/>
    </row>
    <row r="32" spans="1:62" ht="30" customHeight="1" thickBot="1" x14ac:dyDescent="0.3">
      <c r="A32" s="1"/>
      <c r="B32" s="112" t="s">
        <v>80</v>
      </c>
      <c r="C32" s="113"/>
      <c r="D32" s="113"/>
      <c r="E32" s="113"/>
      <c r="F32" s="113"/>
      <c r="G32" s="113"/>
      <c r="H32" s="113"/>
      <c r="I32" s="113"/>
      <c r="J32" s="114"/>
      <c r="K32" s="114"/>
      <c r="L32" s="114"/>
      <c r="M32" s="233" t="str">
        <f>DATA!F4</f>
        <v>Suffolk County Track &amp; Field Championships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2"/>
      <c r="AK32" s="233" t="s">
        <v>64</v>
      </c>
      <c r="AL32" s="231"/>
      <c r="AM32" s="231"/>
      <c r="AN32" s="231" t="str">
        <f>DATA!F8</f>
        <v>Bury St Edmunds</v>
      </c>
      <c r="AO32" s="231"/>
      <c r="AP32" s="231"/>
      <c r="AQ32" s="231"/>
      <c r="AR32" s="231"/>
      <c r="AS32" s="231"/>
      <c r="AT32" s="231"/>
      <c r="AU32" s="231"/>
      <c r="AV32" s="231"/>
      <c r="AW32" s="232"/>
      <c r="AX32" s="233" t="s">
        <v>66</v>
      </c>
      <c r="AY32" s="231"/>
      <c r="AZ32" s="231" t="str">
        <f>DATA!F6</f>
        <v>12th May 2024</v>
      </c>
      <c r="BA32" s="231"/>
      <c r="BB32" s="231"/>
      <c r="BC32" s="231"/>
      <c r="BD32" s="231"/>
      <c r="BE32" s="231"/>
      <c r="BF32" s="231"/>
      <c r="BG32" s="231"/>
      <c r="BH32" s="231"/>
      <c r="BI32" s="231"/>
      <c r="BJ32" s="232"/>
    </row>
    <row r="33" spans="1:62" ht="18" customHeight="1" x14ac:dyDescent="0.25">
      <c r="A33" s="1"/>
      <c r="B33" s="234" t="s">
        <v>51</v>
      </c>
      <c r="C33" s="230" t="str">
        <f>C2</f>
        <v>Shot</v>
      </c>
      <c r="D33" s="230"/>
      <c r="E33" s="230"/>
      <c r="F33" s="230"/>
      <c r="G33" s="230"/>
      <c r="H33" s="230"/>
      <c r="I33" s="227" t="s">
        <v>1228</v>
      </c>
      <c r="J33" s="227"/>
      <c r="K33" s="227"/>
      <c r="L33" s="227"/>
      <c r="M33" s="227"/>
      <c r="N33" s="227"/>
      <c r="O33" s="227" t="s">
        <v>1229</v>
      </c>
      <c r="P33" s="227"/>
      <c r="Q33" s="227"/>
      <c r="R33" s="227"/>
      <c r="S33" s="227"/>
      <c r="T33" s="227"/>
      <c r="U33" s="227" t="s">
        <v>1245</v>
      </c>
      <c r="V33" s="227"/>
      <c r="W33" s="227"/>
      <c r="X33" s="227"/>
      <c r="Y33" s="227"/>
      <c r="Z33" s="227"/>
      <c r="AA33" s="228"/>
      <c r="AB33" s="234" t="s">
        <v>65</v>
      </c>
      <c r="AC33" s="239"/>
      <c r="AD33" s="239"/>
      <c r="AE33" s="241">
        <v>14.3</v>
      </c>
      <c r="AF33" s="241"/>
      <c r="AG33" s="242"/>
      <c r="AH33" s="245" t="s">
        <v>78</v>
      </c>
      <c r="AI33" s="246"/>
      <c r="AJ33" s="246"/>
      <c r="AK33" s="246"/>
      <c r="AL33" s="246"/>
      <c r="AM33" s="249" t="s">
        <v>870</v>
      </c>
      <c r="AN33" s="249"/>
      <c r="AO33" s="249"/>
      <c r="AP33" s="249"/>
      <c r="AQ33" s="249"/>
      <c r="AR33" s="224" t="s">
        <v>871</v>
      </c>
      <c r="AS33" s="224"/>
      <c r="AT33" s="224"/>
      <c r="AU33" s="224"/>
      <c r="AV33" s="224"/>
      <c r="AW33" s="224" t="s">
        <v>468</v>
      </c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35"/>
      <c r="BJ33" s="36"/>
    </row>
    <row r="34" spans="1:62" ht="18" customHeight="1" thickBot="1" x14ac:dyDescent="0.3">
      <c r="A34" s="1"/>
      <c r="B34" s="235"/>
      <c r="C34" s="236"/>
      <c r="D34" s="236"/>
      <c r="E34" s="236"/>
      <c r="F34" s="236"/>
      <c r="G34" s="236"/>
      <c r="H34" s="236"/>
      <c r="I34" s="225" t="s">
        <v>1230</v>
      </c>
      <c r="J34" s="225"/>
      <c r="K34" s="225"/>
      <c r="L34" s="225"/>
      <c r="M34" s="225"/>
      <c r="N34" s="225"/>
      <c r="O34" s="225" t="s">
        <v>1246</v>
      </c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6"/>
      <c r="AB34" s="235"/>
      <c r="AC34" s="240"/>
      <c r="AD34" s="240"/>
      <c r="AE34" s="243"/>
      <c r="AF34" s="243"/>
      <c r="AG34" s="244"/>
      <c r="AH34" s="247"/>
      <c r="AI34" s="248"/>
      <c r="AJ34" s="248"/>
      <c r="AK34" s="248"/>
      <c r="AL34" s="248"/>
      <c r="AM34" s="237" t="s">
        <v>469</v>
      </c>
      <c r="AN34" s="237"/>
      <c r="AO34" s="237"/>
      <c r="AP34" s="237"/>
      <c r="AQ34" s="237"/>
      <c r="AR34" s="238" t="s">
        <v>470</v>
      </c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41"/>
      <c r="BJ34" s="37"/>
    </row>
    <row r="35" spans="1:62" ht="16.5" customHeight="1" x14ac:dyDescent="0.25">
      <c r="A35" s="1"/>
      <c r="B35" s="271" t="s">
        <v>82</v>
      </c>
      <c r="C35" s="229" t="s">
        <v>68</v>
      </c>
      <c r="D35" s="230"/>
      <c r="E35" s="230"/>
      <c r="F35" s="230"/>
      <c r="G35" s="230"/>
      <c r="H35" s="230"/>
      <c r="I35" s="230"/>
      <c r="J35" s="230"/>
      <c r="K35" s="230"/>
      <c r="L35" s="274"/>
      <c r="M35" s="229" t="s">
        <v>3</v>
      </c>
      <c r="N35" s="230"/>
      <c r="O35" s="230"/>
      <c r="P35" s="230"/>
      <c r="Q35" s="230"/>
      <c r="R35" s="274"/>
      <c r="S35" s="280" t="s">
        <v>83</v>
      </c>
      <c r="T35" s="281"/>
      <c r="U35" s="281"/>
      <c r="V35" s="281"/>
      <c r="W35" s="282"/>
      <c r="X35" s="280" t="s">
        <v>84</v>
      </c>
      <c r="Y35" s="281"/>
      <c r="Z35" s="281"/>
      <c r="AA35" s="281"/>
      <c r="AB35" s="282"/>
      <c r="AC35" s="280" t="s">
        <v>85</v>
      </c>
      <c r="AD35" s="281"/>
      <c r="AE35" s="281"/>
      <c r="AF35" s="281"/>
      <c r="AG35" s="282"/>
      <c r="AH35" s="280" t="s">
        <v>86</v>
      </c>
      <c r="AI35" s="281"/>
      <c r="AJ35" s="281"/>
      <c r="AK35" s="281"/>
      <c r="AL35" s="282"/>
      <c r="AM35" s="321" t="s">
        <v>87</v>
      </c>
      <c r="AN35" s="322"/>
      <c r="AO35" s="280" t="s">
        <v>88</v>
      </c>
      <c r="AP35" s="281"/>
      <c r="AQ35" s="281"/>
      <c r="AR35" s="281"/>
      <c r="AS35" s="282"/>
      <c r="AT35" s="280" t="s">
        <v>89</v>
      </c>
      <c r="AU35" s="281"/>
      <c r="AV35" s="281"/>
      <c r="AW35" s="281"/>
      <c r="AX35" s="282"/>
      <c r="AY35" s="280" t="s">
        <v>90</v>
      </c>
      <c r="AZ35" s="281"/>
      <c r="BA35" s="281"/>
      <c r="BB35" s="281"/>
      <c r="BC35" s="282"/>
      <c r="BD35" s="286" t="s">
        <v>91</v>
      </c>
      <c r="BE35" s="287"/>
      <c r="BF35" s="287"/>
      <c r="BG35" s="287"/>
      <c r="BH35" s="288"/>
      <c r="BI35" s="262" t="s">
        <v>76</v>
      </c>
      <c r="BJ35" s="263"/>
    </row>
    <row r="36" spans="1:62" ht="16.5" customHeight="1" x14ac:dyDescent="0.25">
      <c r="A36" s="1"/>
      <c r="B36" s="272"/>
      <c r="C36" s="275"/>
      <c r="D36" s="276"/>
      <c r="E36" s="276"/>
      <c r="F36" s="276"/>
      <c r="G36" s="276"/>
      <c r="H36" s="276"/>
      <c r="I36" s="276"/>
      <c r="J36" s="276"/>
      <c r="K36" s="276"/>
      <c r="L36" s="277"/>
      <c r="M36" s="275"/>
      <c r="N36" s="276"/>
      <c r="O36" s="276"/>
      <c r="P36" s="276"/>
      <c r="Q36" s="276"/>
      <c r="R36" s="277"/>
      <c r="S36" s="283"/>
      <c r="T36" s="284"/>
      <c r="U36" s="284"/>
      <c r="V36" s="284"/>
      <c r="W36" s="285"/>
      <c r="X36" s="283"/>
      <c r="Y36" s="284"/>
      <c r="Z36" s="284"/>
      <c r="AA36" s="284"/>
      <c r="AB36" s="285"/>
      <c r="AC36" s="283"/>
      <c r="AD36" s="284"/>
      <c r="AE36" s="284"/>
      <c r="AF36" s="284"/>
      <c r="AG36" s="285"/>
      <c r="AH36" s="283"/>
      <c r="AI36" s="284"/>
      <c r="AJ36" s="284"/>
      <c r="AK36" s="284"/>
      <c r="AL36" s="285"/>
      <c r="AM36" s="323"/>
      <c r="AN36" s="324"/>
      <c r="AO36" s="283"/>
      <c r="AP36" s="284"/>
      <c r="AQ36" s="284"/>
      <c r="AR36" s="284"/>
      <c r="AS36" s="285"/>
      <c r="AT36" s="283"/>
      <c r="AU36" s="284"/>
      <c r="AV36" s="284"/>
      <c r="AW36" s="284"/>
      <c r="AX36" s="285"/>
      <c r="AY36" s="283"/>
      <c r="AZ36" s="284"/>
      <c r="BA36" s="284"/>
      <c r="BB36" s="284"/>
      <c r="BC36" s="285"/>
      <c r="BD36" s="289"/>
      <c r="BE36" s="290"/>
      <c r="BF36" s="290"/>
      <c r="BG36" s="290"/>
      <c r="BH36" s="291"/>
      <c r="BI36" s="264"/>
      <c r="BJ36" s="265"/>
    </row>
    <row r="37" spans="1:62" ht="16.5" customHeight="1" thickBot="1" x14ac:dyDescent="0.3">
      <c r="A37" s="1"/>
      <c r="B37" s="273"/>
      <c r="C37" s="278"/>
      <c r="D37" s="236"/>
      <c r="E37" s="236"/>
      <c r="F37" s="236"/>
      <c r="G37" s="236"/>
      <c r="H37" s="236"/>
      <c r="I37" s="236"/>
      <c r="J37" s="236"/>
      <c r="K37" s="236"/>
      <c r="L37" s="279"/>
      <c r="M37" s="278"/>
      <c r="N37" s="236"/>
      <c r="O37" s="236"/>
      <c r="P37" s="236"/>
      <c r="Q37" s="236"/>
      <c r="R37" s="279"/>
      <c r="S37" s="268" t="s">
        <v>69</v>
      </c>
      <c r="T37" s="269"/>
      <c r="U37" s="269"/>
      <c r="V37" s="269"/>
      <c r="W37" s="270"/>
      <c r="X37" s="268" t="s">
        <v>69</v>
      </c>
      <c r="Y37" s="269"/>
      <c r="Z37" s="269"/>
      <c r="AA37" s="269"/>
      <c r="AB37" s="270"/>
      <c r="AC37" s="268" t="s">
        <v>69</v>
      </c>
      <c r="AD37" s="269"/>
      <c r="AE37" s="269"/>
      <c r="AF37" s="269"/>
      <c r="AG37" s="270"/>
      <c r="AH37" s="268" t="s">
        <v>69</v>
      </c>
      <c r="AI37" s="269"/>
      <c r="AJ37" s="269"/>
      <c r="AK37" s="269"/>
      <c r="AL37" s="270"/>
      <c r="AM37" s="325"/>
      <c r="AN37" s="326"/>
      <c r="AO37" s="318" t="s">
        <v>69</v>
      </c>
      <c r="AP37" s="319"/>
      <c r="AQ37" s="319"/>
      <c r="AR37" s="319"/>
      <c r="AS37" s="320"/>
      <c r="AT37" s="268" t="s">
        <v>69</v>
      </c>
      <c r="AU37" s="269"/>
      <c r="AV37" s="269"/>
      <c r="AW37" s="269"/>
      <c r="AX37" s="270"/>
      <c r="AY37" s="268" t="s">
        <v>69</v>
      </c>
      <c r="AZ37" s="269"/>
      <c r="BA37" s="269"/>
      <c r="BB37" s="269"/>
      <c r="BC37" s="270"/>
      <c r="BD37" s="268" t="s">
        <v>69</v>
      </c>
      <c r="BE37" s="269"/>
      <c r="BF37" s="269"/>
      <c r="BG37" s="269"/>
      <c r="BH37" s="270"/>
      <c r="BI37" s="266"/>
      <c r="BJ37" s="267"/>
    </row>
    <row r="38" spans="1:62" ht="30" customHeight="1" x14ac:dyDescent="0.25">
      <c r="A38" s="1" t="s">
        <v>25</v>
      </c>
      <c r="B38" s="70" t="s">
        <v>294</v>
      </c>
      <c r="C38" s="250" t="str">
        <f>VLOOKUP(A38,Entries!A$2:F$400,5)</f>
        <v xml:space="preserve"> </v>
      </c>
      <c r="D38" s="251"/>
      <c r="E38" s="251"/>
      <c r="F38" s="251"/>
      <c r="G38" s="251"/>
      <c r="H38" s="251"/>
      <c r="I38" s="251"/>
      <c r="J38" s="251"/>
      <c r="K38" s="251"/>
      <c r="L38" s="252"/>
      <c r="M38" s="253" t="str">
        <f>VLOOKUP(A38,Entries!A$2:F$400,6)</f>
        <v/>
      </c>
      <c r="N38" s="254"/>
      <c r="O38" s="254"/>
      <c r="P38" s="254"/>
      <c r="Q38" s="254"/>
      <c r="R38" s="255"/>
      <c r="S38" s="290" t="s">
        <v>71</v>
      </c>
      <c r="T38" s="290"/>
      <c r="U38" s="290"/>
      <c r="V38" s="290"/>
      <c r="W38" s="292"/>
      <c r="X38" s="293" t="s">
        <v>71</v>
      </c>
      <c r="Y38" s="284"/>
      <c r="Z38" s="284"/>
      <c r="AA38" s="284"/>
      <c r="AB38" s="294"/>
      <c r="AC38" s="293" t="s">
        <v>71</v>
      </c>
      <c r="AD38" s="284"/>
      <c r="AE38" s="284"/>
      <c r="AF38" s="284"/>
      <c r="AG38" s="294"/>
      <c r="AH38" s="293" t="s">
        <v>71</v>
      </c>
      <c r="AI38" s="284"/>
      <c r="AJ38" s="284"/>
      <c r="AK38" s="284"/>
      <c r="AL38" s="294"/>
      <c r="AM38" s="295"/>
      <c r="AN38" s="292"/>
      <c r="AO38" s="293" t="s">
        <v>71</v>
      </c>
      <c r="AP38" s="284"/>
      <c r="AQ38" s="284"/>
      <c r="AR38" s="284"/>
      <c r="AS38" s="294"/>
      <c r="AT38" s="293" t="s">
        <v>71</v>
      </c>
      <c r="AU38" s="284"/>
      <c r="AV38" s="284"/>
      <c r="AW38" s="284"/>
      <c r="AX38" s="294"/>
      <c r="AY38" s="293" t="s">
        <v>71</v>
      </c>
      <c r="AZ38" s="284"/>
      <c r="BA38" s="284"/>
      <c r="BB38" s="284"/>
      <c r="BC38" s="294"/>
      <c r="BD38" s="293" t="s">
        <v>71</v>
      </c>
      <c r="BE38" s="284"/>
      <c r="BF38" s="284"/>
      <c r="BG38" s="284"/>
      <c r="BH38" s="294"/>
      <c r="BI38" s="327"/>
      <c r="BJ38" s="328"/>
    </row>
    <row r="39" spans="1:62" ht="30" customHeight="1" x14ac:dyDescent="0.25">
      <c r="A39" s="1">
        <v>35</v>
      </c>
      <c r="B39" s="70">
        <f t="shared" ref="B39:B59" si="1">IF(A39=" "," ",IF(A39&gt;=200,A39-200,A39))</f>
        <v>35</v>
      </c>
      <c r="C39" s="256" t="str">
        <f>VLOOKUP(A39,Entries!A$2:F$400,5)</f>
        <v>Alfie Partridge-Kulczynski</v>
      </c>
      <c r="D39" s="257"/>
      <c r="E39" s="257"/>
      <c r="F39" s="257"/>
      <c r="G39" s="257"/>
      <c r="H39" s="257"/>
      <c r="I39" s="257"/>
      <c r="J39" s="257"/>
      <c r="K39" s="257"/>
      <c r="L39" s="258"/>
      <c r="M39" s="259" t="str">
        <f>VLOOKUP(A39,Entries!A$2:F$400,6)</f>
        <v>Ipswich Harriers</v>
      </c>
      <c r="N39" s="260"/>
      <c r="O39" s="260"/>
      <c r="P39" s="260"/>
      <c r="Q39" s="260"/>
      <c r="R39" s="261"/>
      <c r="S39" s="293" t="s">
        <v>71</v>
      </c>
      <c r="T39" s="284"/>
      <c r="U39" s="284"/>
      <c r="V39" s="284"/>
      <c r="W39" s="294"/>
      <c r="X39" s="293" t="s">
        <v>71</v>
      </c>
      <c r="Y39" s="284"/>
      <c r="Z39" s="284"/>
      <c r="AA39" s="284"/>
      <c r="AB39" s="294"/>
      <c r="AC39" s="293" t="s">
        <v>71</v>
      </c>
      <c r="AD39" s="284"/>
      <c r="AE39" s="284"/>
      <c r="AF39" s="284"/>
      <c r="AG39" s="294"/>
      <c r="AH39" s="293" t="s">
        <v>71</v>
      </c>
      <c r="AI39" s="284"/>
      <c r="AJ39" s="284"/>
      <c r="AK39" s="284"/>
      <c r="AL39" s="294"/>
      <c r="AM39" s="293"/>
      <c r="AN39" s="294"/>
      <c r="AO39" s="293" t="s">
        <v>71</v>
      </c>
      <c r="AP39" s="284"/>
      <c r="AQ39" s="284"/>
      <c r="AR39" s="284"/>
      <c r="AS39" s="294"/>
      <c r="AT39" s="293" t="s">
        <v>71</v>
      </c>
      <c r="AU39" s="284"/>
      <c r="AV39" s="284"/>
      <c r="AW39" s="284"/>
      <c r="AX39" s="294"/>
      <c r="AY39" s="293" t="s">
        <v>71</v>
      </c>
      <c r="AZ39" s="284"/>
      <c r="BA39" s="284"/>
      <c r="BB39" s="284"/>
      <c r="BC39" s="294"/>
      <c r="BD39" s="293" t="s">
        <v>71</v>
      </c>
      <c r="BE39" s="284"/>
      <c r="BF39" s="284"/>
      <c r="BG39" s="284"/>
      <c r="BH39" s="294"/>
      <c r="BI39" s="329"/>
      <c r="BJ39" s="330"/>
    </row>
    <row r="40" spans="1:62" ht="30" customHeight="1" x14ac:dyDescent="0.25">
      <c r="A40" s="1">
        <v>31</v>
      </c>
      <c r="B40" s="70">
        <f t="shared" si="1"/>
        <v>31</v>
      </c>
      <c r="C40" s="256" t="str">
        <f>VLOOKUP(A40,Entries!A$2:F$400,5)</f>
        <v>Luke Oldroyde</v>
      </c>
      <c r="D40" s="257"/>
      <c r="E40" s="257"/>
      <c r="F40" s="257"/>
      <c r="G40" s="257"/>
      <c r="H40" s="257"/>
      <c r="I40" s="257"/>
      <c r="J40" s="257"/>
      <c r="K40" s="257"/>
      <c r="L40" s="258"/>
      <c r="M40" s="259" t="str">
        <f>VLOOKUP(A40,Entries!A$2:F$400,6)</f>
        <v>Finborough School</v>
      </c>
      <c r="N40" s="260"/>
      <c r="O40" s="260"/>
      <c r="P40" s="260"/>
      <c r="Q40" s="260"/>
      <c r="R40" s="261"/>
      <c r="S40" s="293" t="s">
        <v>71</v>
      </c>
      <c r="T40" s="284"/>
      <c r="U40" s="284"/>
      <c r="V40" s="284"/>
      <c r="W40" s="294"/>
      <c r="X40" s="293" t="s">
        <v>71</v>
      </c>
      <c r="Y40" s="284"/>
      <c r="Z40" s="284"/>
      <c r="AA40" s="284"/>
      <c r="AB40" s="294"/>
      <c r="AC40" s="293" t="s">
        <v>71</v>
      </c>
      <c r="AD40" s="284"/>
      <c r="AE40" s="284"/>
      <c r="AF40" s="284"/>
      <c r="AG40" s="294"/>
      <c r="AH40" s="293" t="s">
        <v>71</v>
      </c>
      <c r="AI40" s="284"/>
      <c r="AJ40" s="284"/>
      <c r="AK40" s="284"/>
      <c r="AL40" s="294"/>
      <c r="AM40" s="293"/>
      <c r="AN40" s="294"/>
      <c r="AO40" s="293" t="s">
        <v>71</v>
      </c>
      <c r="AP40" s="284"/>
      <c r="AQ40" s="284"/>
      <c r="AR40" s="284"/>
      <c r="AS40" s="294"/>
      <c r="AT40" s="293" t="s">
        <v>71</v>
      </c>
      <c r="AU40" s="284"/>
      <c r="AV40" s="284"/>
      <c r="AW40" s="284"/>
      <c r="AX40" s="294"/>
      <c r="AY40" s="293" t="s">
        <v>71</v>
      </c>
      <c r="AZ40" s="284"/>
      <c r="BA40" s="284"/>
      <c r="BB40" s="284"/>
      <c r="BC40" s="294"/>
      <c r="BD40" s="293" t="s">
        <v>71</v>
      </c>
      <c r="BE40" s="284"/>
      <c r="BF40" s="284"/>
      <c r="BG40" s="284"/>
      <c r="BH40" s="294"/>
      <c r="BI40" s="329"/>
      <c r="BJ40" s="330"/>
    </row>
    <row r="41" spans="1:62" ht="30" customHeight="1" x14ac:dyDescent="0.25">
      <c r="A41" s="1">
        <v>19</v>
      </c>
      <c r="B41" s="70">
        <f t="shared" si="1"/>
        <v>19</v>
      </c>
      <c r="C41" s="256" t="str">
        <f>VLOOKUP(A41,Entries!A$2:F$400,5)</f>
        <v>Joe Armes</v>
      </c>
      <c r="D41" s="257"/>
      <c r="E41" s="257"/>
      <c r="F41" s="257"/>
      <c r="G41" s="257"/>
      <c r="H41" s="257"/>
      <c r="I41" s="257"/>
      <c r="J41" s="257"/>
      <c r="K41" s="257"/>
      <c r="L41" s="258"/>
      <c r="M41" s="259" t="str">
        <f>VLOOKUP(A41,Entries!A$2:F$400,6)</f>
        <v>Waveney Valley AC</v>
      </c>
      <c r="N41" s="260"/>
      <c r="O41" s="260"/>
      <c r="P41" s="260"/>
      <c r="Q41" s="260"/>
      <c r="R41" s="261"/>
      <c r="S41" s="293" t="s">
        <v>71</v>
      </c>
      <c r="T41" s="284"/>
      <c r="U41" s="284"/>
      <c r="V41" s="284"/>
      <c r="W41" s="294"/>
      <c r="X41" s="293" t="s">
        <v>71</v>
      </c>
      <c r="Y41" s="284"/>
      <c r="Z41" s="284"/>
      <c r="AA41" s="284"/>
      <c r="AB41" s="294"/>
      <c r="AC41" s="293" t="s">
        <v>71</v>
      </c>
      <c r="AD41" s="284"/>
      <c r="AE41" s="284"/>
      <c r="AF41" s="284"/>
      <c r="AG41" s="294"/>
      <c r="AH41" s="293" t="s">
        <v>71</v>
      </c>
      <c r="AI41" s="284"/>
      <c r="AJ41" s="284"/>
      <c r="AK41" s="284"/>
      <c r="AL41" s="294"/>
      <c r="AM41" s="293"/>
      <c r="AN41" s="294"/>
      <c r="AO41" s="293" t="s">
        <v>71</v>
      </c>
      <c r="AP41" s="284"/>
      <c r="AQ41" s="284"/>
      <c r="AR41" s="284"/>
      <c r="AS41" s="294"/>
      <c r="AT41" s="293" t="s">
        <v>71</v>
      </c>
      <c r="AU41" s="284"/>
      <c r="AV41" s="284"/>
      <c r="AW41" s="284"/>
      <c r="AX41" s="294"/>
      <c r="AY41" s="293" t="s">
        <v>71</v>
      </c>
      <c r="AZ41" s="284"/>
      <c r="BA41" s="284"/>
      <c r="BB41" s="284"/>
      <c r="BC41" s="294"/>
      <c r="BD41" s="293" t="s">
        <v>71</v>
      </c>
      <c r="BE41" s="284"/>
      <c r="BF41" s="284"/>
      <c r="BG41" s="284"/>
      <c r="BH41" s="294"/>
      <c r="BI41" s="329"/>
      <c r="BJ41" s="330"/>
    </row>
    <row r="42" spans="1:62" ht="30" customHeight="1" x14ac:dyDescent="0.25">
      <c r="A42" s="1">
        <v>15</v>
      </c>
      <c r="B42" s="70">
        <f t="shared" si="1"/>
        <v>15</v>
      </c>
      <c r="C42" s="256" t="str">
        <f>VLOOKUP(A42,Entries!A$2:F$400,5)</f>
        <v>Charles Parry</v>
      </c>
      <c r="D42" s="257"/>
      <c r="E42" s="257"/>
      <c r="F42" s="257"/>
      <c r="G42" s="257"/>
      <c r="H42" s="257"/>
      <c r="I42" s="257"/>
      <c r="J42" s="257"/>
      <c r="K42" s="257"/>
      <c r="L42" s="258"/>
      <c r="M42" s="259" t="str">
        <f>VLOOKUP(A42,Entries!A$2:F$400,6)</f>
        <v xml:space="preserve">Framlingham College </v>
      </c>
      <c r="N42" s="260"/>
      <c r="O42" s="260"/>
      <c r="P42" s="260"/>
      <c r="Q42" s="260"/>
      <c r="R42" s="261"/>
      <c r="S42" s="293" t="s">
        <v>71</v>
      </c>
      <c r="T42" s="284"/>
      <c r="U42" s="284"/>
      <c r="V42" s="284"/>
      <c r="W42" s="294"/>
      <c r="X42" s="293" t="s">
        <v>71</v>
      </c>
      <c r="Y42" s="284"/>
      <c r="Z42" s="284"/>
      <c r="AA42" s="284"/>
      <c r="AB42" s="294"/>
      <c r="AC42" s="293" t="s">
        <v>71</v>
      </c>
      <c r="AD42" s="284"/>
      <c r="AE42" s="284"/>
      <c r="AF42" s="284"/>
      <c r="AG42" s="294"/>
      <c r="AH42" s="293" t="s">
        <v>71</v>
      </c>
      <c r="AI42" s="284"/>
      <c r="AJ42" s="284"/>
      <c r="AK42" s="284"/>
      <c r="AL42" s="294"/>
      <c r="AM42" s="293"/>
      <c r="AN42" s="294"/>
      <c r="AO42" s="293" t="s">
        <v>71</v>
      </c>
      <c r="AP42" s="284"/>
      <c r="AQ42" s="284"/>
      <c r="AR42" s="284"/>
      <c r="AS42" s="294"/>
      <c r="AT42" s="293" t="s">
        <v>71</v>
      </c>
      <c r="AU42" s="284"/>
      <c r="AV42" s="284"/>
      <c r="AW42" s="284"/>
      <c r="AX42" s="294"/>
      <c r="AY42" s="293" t="s">
        <v>71</v>
      </c>
      <c r="AZ42" s="284"/>
      <c r="BA42" s="284"/>
      <c r="BB42" s="284"/>
      <c r="BC42" s="294"/>
      <c r="BD42" s="293" t="s">
        <v>71</v>
      </c>
      <c r="BE42" s="284"/>
      <c r="BF42" s="284"/>
      <c r="BG42" s="284"/>
      <c r="BH42" s="294"/>
      <c r="BI42" s="329"/>
      <c r="BJ42" s="330"/>
    </row>
    <row r="43" spans="1:62" ht="30" customHeight="1" x14ac:dyDescent="0.25">
      <c r="A43" s="1" t="s">
        <v>25</v>
      </c>
      <c r="B43" s="70" t="s">
        <v>291</v>
      </c>
      <c r="C43" s="256" t="str">
        <f>VLOOKUP(A43,Entries!A$2:F$400,5)</f>
        <v xml:space="preserve"> </v>
      </c>
      <c r="D43" s="257"/>
      <c r="E43" s="257"/>
      <c r="F43" s="257"/>
      <c r="G43" s="257"/>
      <c r="H43" s="257"/>
      <c r="I43" s="257"/>
      <c r="J43" s="257"/>
      <c r="K43" s="257"/>
      <c r="L43" s="258"/>
      <c r="M43" s="259" t="str">
        <f>VLOOKUP(A43,Entries!A$2:F$400,6)</f>
        <v/>
      </c>
      <c r="N43" s="260"/>
      <c r="O43" s="260"/>
      <c r="P43" s="260"/>
      <c r="Q43" s="260"/>
      <c r="R43" s="261"/>
      <c r="S43" s="293" t="s">
        <v>71</v>
      </c>
      <c r="T43" s="284"/>
      <c r="U43" s="284"/>
      <c r="V43" s="284"/>
      <c r="W43" s="294"/>
      <c r="X43" s="293" t="s">
        <v>71</v>
      </c>
      <c r="Y43" s="284"/>
      <c r="Z43" s="284"/>
      <c r="AA43" s="284"/>
      <c r="AB43" s="294"/>
      <c r="AC43" s="293" t="s">
        <v>71</v>
      </c>
      <c r="AD43" s="284"/>
      <c r="AE43" s="284"/>
      <c r="AF43" s="284"/>
      <c r="AG43" s="294"/>
      <c r="AH43" s="293" t="s">
        <v>71</v>
      </c>
      <c r="AI43" s="284"/>
      <c r="AJ43" s="284"/>
      <c r="AK43" s="284"/>
      <c r="AL43" s="294"/>
      <c r="AM43" s="293"/>
      <c r="AN43" s="294"/>
      <c r="AO43" s="293" t="s">
        <v>71</v>
      </c>
      <c r="AP43" s="284"/>
      <c r="AQ43" s="284"/>
      <c r="AR43" s="284"/>
      <c r="AS43" s="294"/>
      <c r="AT43" s="293" t="s">
        <v>71</v>
      </c>
      <c r="AU43" s="284"/>
      <c r="AV43" s="284"/>
      <c r="AW43" s="284"/>
      <c r="AX43" s="294"/>
      <c r="AY43" s="293" t="s">
        <v>71</v>
      </c>
      <c r="AZ43" s="284"/>
      <c r="BA43" s="284"/>
      <c r="BB43" s="284"/>
      <c r="BC43" s="294"/>
      <c r="BD43" s="293" t="s">
        <v>71</v>
      </c>
      <c r="BE43" s="284"/>
      <c r="BF43" s="284"/>
      <c r="BG43" s="284"/>
      <c r="BH43" s="294"/>
      <c r="BI43" s="329"/>
      <c r="BJ43" s="330"/>
    </row>
    <row r="44" spans="1:62" ht="30" customHeight="1" x14ac:dyDescent="0.25">
      <c r="A44" s="1">
        <v>43</v>
      </c>
      <c r="B44" s="70">
        <f t="shared" si="1"/>
        <v>43</v>
      </c>
      <c r="C44" s="256" t="str">
        <f>VLOOKUP(A44,Entries!A$2:F$400,5)</f>
        <v>Elliot Hobson</v>
      </c>
      <c r="D44" s="257"/>
      <c r="E44" s="257"/>
      <c r="F44" s="257"/>
      <c r="G44" s="257"/>
      <c r="H44" s="257"/>
      <c r="I44" s="257"/>
      <c r="J44" s="257"/>
      <c r="K44" s="257"/>
      <c r="L44" s="258"/>
      <c r="M44" s="259" t="str">
        <f>VLOOKUP(A44,Entries!A$2:F$400,6)</f>
        <v>Ipswich Jaffa RC</v>
      </c>
      <c r="N44" s="260"/>
      <c r="O44" s="260"/>
      <c r="P44" s="260"/>
      <c r="Q44" s="260"/>
      <c r="R44" s="261"/>
      <c r="S44" s="293" t="s">
        <v>71</v>
      </c>
      <c r="T44" s="284"/>
      <c r="U44" s="284"/>
      <c r="V44" s="284"/>
      <c r="W44" s="294"/>
      <c r="X44" s="293" t="s">
        <v>71</v>
      </c>
      <c r="Y44" s="284"/>
      <c r="Z44" s="284"/>
      <c r="AA44" s="284"/>
      <c r="AB44" s="294"/>
      <c r="AC44" s="293" t="s">
        <v>71</v>
      </c>
      <c r="AD44" s="284"/>
      <c r="AE44" s="284"/>
      <c r="AF44" s="284"/>
      <c r="AG44" s="294"/>
      <c r="AH44" s="293" t="s">
        <v>71</v>
      </c>
      <c r="AI44" s="284"/>
      <c r="AJ44" s="284"/>
      <c r="AK44" s="284"/>
      <c r="AL44" s="294"/>
      <c r="AM44" s="293"/>
      <c r="AN44" s="294"/>
      <c r="AO44" s="293" t="s">
        <v>71</v>
      </c>
      <c r="AP44" s="284"/>
      <c r="AQ44" s="284"/>
      <c r="AR44" s="284"/>
      <c r="AS44" s="294"/>
      <c r="AT44" s="293" t="s">
        <v>71</v>
      </c>
      <c r="AU44" s="284"/>
      <c r="AV44" s="284"/>
      <c r="AW44" s="284"/>
      <c r="AX44" s="294"/>
      <c r="AY44" s="293" t="s">
        <v>71</v>
      </c>
      <c r="AZ44" s="284"/>
      <c r="BA44" s="284"/>
      <c r="BB44" s="284"/>
      <c r="BC44" s="294"/>
      <c r="BD44" s="293" t="s">
        <v>71</v>
      </c>
      <c r="BE44" s="284"/>
      <c r="BF44" s="284"/>
      <c r="BG44" s="284"/>
      <c r="BH44" s="294"/>
      <c r="BI44" s="329"/>
      <c r="BJ44" s="330"/>
    </row>
    <row r="45" spans="1:62" ht="30" customHeight="1" x14ac:dyDescent="0.25">
      <c r="A45" s="1">
        <v>48</v>
      </c>
      <c r="B45" s="70">
        <f t="shared" si="1"/>
        <v>48</v>
      </c>
      <c r="C45" s="256" t="str">
        <f>VLOOKUP(A45,Entries!A$2:F$400,5)</f>
        <v>Timothy Page</v>
      </c>
      <c r="D45" s="257"/>
      <c r="E45" s="257"/>
      <c r="F45" s="257"/>
      <c r="G45" s="257"/>
      <c r="H45" s="257"/>
      <c r="I45" s="257"/>
      <c r="J45" s="257"/>
      <c r="K45" s="257"/>
      <c r="L45" s="258"/>
      <c r="M45" s="259" t="str">
        <f>VLOOKUP(A45,Entries!A$2:F$400,6)</f>
        <v>Royal Hospital School</v>
      </c>
      <c r="N45" s="260"/>
      <c r="O45" s="260"/>
      <c r="P45" s="260"/>
      <c r="Q45" s="260"/>
      <c r="R45" s="261"/>
      <c r="S45" s="293" t="s">
        <v>71</v>
      </c>
      <c r="T45" s="284"/>
      <c r="U45" s="284"/>
      <c r="V45" s="284"/>
      <c r="W45" s="294"/>
      <c r="X45" s="293" t="s">
        <v>71</v>
      </c>
      <c r="Y45" s="284"/>
      <c r="Z45" s="284"/>
      <c r="AA45" s="284"/>
      <c r="AB45" s="294"/>
      <c r="AC45" s="293" t="s">
        <v>71</v>
      </c>
      <c r="AD45" s="284"/>
      <c r="AE45" s="284"/>
      <c r="AF45" s="284"/>
      <c r="AG45" s="294"/>
      <c r="AH45" s="293" t="s">
        <v>71</v>
      </c>
      <c r="AI45" s="284"/>
      <c r="AJ45" s="284"/>
      <c r="AK45" s="284"/>
      <c r="AL45" s="294"/>
      <c r="AM45" s="293"/>
      <c r="AN45" s="294"/>
      <c r="AO45" s="293" t="s">
        <v>71</v>
      </c>
      <c r="AP45" s="284"/>
      <c r="AQ45" s="284"/>
      <c r="AR45" s="284"/>
      <c r="AS45" s="294"/>
      <c r="AT45" s="293" t="s">
        <v>71</v>
      </c>
      <c r="AU45" s="284"/>
      <c r="AV45" s="284"/>
      <c r="AW45" s="284"/>
      <c r="AX45" s="294"/>
      <c r="AY45" s="293" t="s">
        <v>71</v>
      </c>
      <c r="AZ45" s="284"/>
      <c r="BA45" s="284"/>
      <c r="BB45" s="284"/>
      <c r="BC45" s="294"/>
      <c r="BD45" s="293" t="s">
        <v>71</v>
      </c>
      <c r="BE45" s="284"/>
      <c r="BF45" s="284"/>
      <c r="BG45" s="284"/>
      <c r="BH45" s="294"/>
      <c r="BI45" s="329"/>
      <c r="BJ45" s="330"/>
    </row>
    <row r="46" spans="1:62" ht="30" customHeight="1" x14ac:dyDescent="0.25">
      <c r="A46" s="1">
        <v>42</v>
      </c>
      <c r="B46" s="70">
        <f t="shared" si="1"/>
        <v>42</v>
      </c>
      <c r="C46" s="256" t="str">
        <f>VLOOKUP(A46,Entries!A$2:F$400,5)</f>
        <v>Miles Lugo-Hankins</v>
      </c>
      <c r="D46" s="257"/>
      <c r="E46" s="257"/>
      <c r="F46" s="257"/>
      <c r="G46" s="257"/>
      <c r="H46" s="257"/>
      <c r="I46" s="257"/>
      <c r="J46" s="257"/>
      <c r="K46" s="257"/>
      <c r="L46" s="258"/>
      <c r="M46" s="259" t="str">
        <f>VLOOKUP(A46,Entries!A$2:F$400,6)</f>
        <v>Ipswich Harriers</v>
      </c>
      <c r="N46" s="260"/>
      <c r="O46" s="260"/>
      <c r="P46" s="260"/>
      <c r="Q46" s="260"/>
      <c r="R46" s="261"/>
      <c r="S46" s="293" t="s">
        <v>71</v>
      </c>
      <c r="T46" s="284"/>
      <c r="U46" s="284"/>
      <c r="V46" s="284"/>
      <c r="W46" s="294"/>
      <c r="X46" s="293" t="s">
        <v>71</v>
      </c>
      <c r="Y46" s="284"/>
      <c r="Z46" s="284"/>
      <c r="AA46" s="284"/>
      <c r="AB46" s="294"/>
      <c r="AC46" s="293" t="s">
        <v>71</v>
      </c>
      <c r="AD46" s="284"/>
      <c r="AE46" s="284"/>
      <c r="AF46" s="284"/>
      <c r="AG46" s="294"/>
      <c r="AH46" s="293" t="s">
        <v>71</v>
      </c>
      <c r="AI46" s="284"/>
      <c r="AJ46" s="284"/>
      <c r="AK46" s="284"/>
      <c r="AL46" s="294"/>
      <c r="AM46" s="293"/>
      <c r="AN46" s="294"/>
      <c r="AO46" s="293" t="s">
        <v>71</v>
      </c>
      <c r="AP46" s="284"/>
      <c r="AQ46" s="284"/>
      <c r="AR46" s="284"/>
      <c r="AS46" s="294"/>
      <c r="AT46" s="293" t="s">
        <v>71</v>
      </c>
      <c r="AU46" s="284"/>
      <c r="AV46" s="284"/>
      <c r="AW46" s="284"/>
      <c r="AX46" s="294"/>
      <c r="AY46" s="293" t="s">
        <v>71</v>
      </c>
      <c r="AZ46" s="284"/>
      <c r="BA46" s="284"/>
      <c r="BB46" s="284"/>
      <c r="BC46" s="294"/>
      <c r="BD46" s="293" t="s">
        <v>71</v>
      </c>
      <c r="BE46" s="284"/>
      <c r="BF46" s="284"/>
      <c r="BG46" s="284"/>
      <c r="BH46" s="294"/>
      <c r="BI46" s="329"/>
      <c r="BJ46" s="330"/>
    </row>
    <row r="47" spans="1:62" ht="30" customHeight="1" x14ac:dyDescent="0.25">
      <c r="A47" s="1">
        <v>46</v>
      </c>
      <c r="B47" s="70">
        <f t="shared" si="1"/>
        <v>46</v>
      </c>
      <c r="C47" s="256" t="str">
        <f>VLOOKUP(A47,Entries!A$2:F$400,5)</f>
        <v>Deante Mavimbela</v>
      </c>
      <c r="D47" s="257"/>
      <c r="E47" s="257"/>
      <c r="F47" s="257"/>
      <c r="G47" s="257"/>
      <c r="H47" s="257"/>
      <c r="I47" s="257"/>
      <c r="J47" s="257"/>
      <c r="K47" s="257"/>
      <c r="L47" s="258"/>
      <c r="M47" s="259" t="str">
        <f>VLOOKUP(A47,Entries!A$2:F$400,6)</f>
        <v>Ipswich Harriers</v>
      </c>
      <c r="N47" s="260"/>
      <c r="O47" s="260"/>
      <c r="P47" s="260"/>
      <c r="Q47" s="260"/>
      <c r="R47" s="261"/>
      <c r="S47" s="293" t="s">
        <v>71</v>
      </c>
      <c r="T47" s="284"/>
      <c r="U47" s="284"/>
      <c r="V47" s="284"/>
      <c r="W47" s="294"/>
      <c r="X47" s="293" t="s">
        <v>71</v>
      </c>
      <c r="Y47" s="284"/>
      <c r="Z47" s="284"/>
      <c r="AA47" s="284"/>
      <c r="AB47" s="294"/>
      <c r="AC47" s="293" t="s">
        <v>71</v>
      </c>
      <c r="AD47" s="284"/>
      <c r="AE47" s="284"/>
      <c r="AF47" s="284"/>
      <c r="AG47" s="294"/>
      <c r="AH47" s="293" t="s">
        <v>71</v>
      </c>
      <c r="AI47" s="284"/>
      <c r="AJ47" s="284"/>
      <c r="AK47" s="284"/>
      <c r="AL47" s="294"/>
      <c r="AM47" s="293"/>
      <c r="AN47" s="294"/>
      <c r="AO47" s="293" t="s">
        <v>71</v>
      </c>
      <c r="AP47" s="284"/>
      <c r="AQ47" s="284"/>
      <c r="AR47" s="284"/>
      <c r="AS47" s="294"/>
      <c r="AT47" s="293" t="s">
        <v>71</v>
      </c>
      <c r="AU47" s="284"/>
      <c r="AV47" s="284"/>
      <c r="AW47" s="284"/>
      <c r="AX47" s="294"/>
      <c r="AY47" s="293" t="s">
        <v>71</v>
      </c>
      <c r="AZ47" s="284"/>
      <c r="BA47" s="284"/>
      <c r="BB47" s="284"/>
      <c r="BC47" s="294"/>
      <c r="BD47" s="293" t="s">
        <v>71</v>
      </c>
      <c r="BE47" s="284"/>
      <c r="BF47" s="284"/>
      <c r="BG47" s="284"/>
      <c r="BH47" s="294"/>
      <c r="BI47" s="329"/>
      <c r="BJ47" s="330"/>
    </row>
    <row r="48" spans="1:62" ht="30" customHeight="1" x14ac:dyDescent="0.25">
      <c r="A48" s="1" t="s">
        <v>25</v>
      </c>
      <c r="B48" s="70" t="s">
        <v>292</v>
      </c>
      <c r="C48" s="256" t="str">
        <f>VLOOKUP(A48,Entries!A$2:F$400,5)</f>
        <v xml:space="preserve"> </v>
      </c>
      <c r="D48" s="257"/>
      <c r="E48" s="257"/>
      <c r="F48" s="257"/>
      <c r="G48" s="257"/>
      <c r="H48" s="257"/>
      <c r="I48" s="257"/>
      <c r="J48" s="257"/>
      <c r="K48" s="257"/>
      <c r="L48" s="258"/>
      <c r="M48" s="259" t="str">
        <f>VLOOKUP(A48,Entries!A$2:F$400,6)</f>
        <v/>
      </c>
      <c r="N48" s="260"/>
      <c r="O48" s="260"/>
      <c r="P48" s="260"/>
      <c r="Q48" s="260"/>
      <c r="R48" s="261"/>
      <c r="S48" s="293" t="s">
        <v>71</v>
      </c>
      <c r="T48" s="284"/>
      <c r="U48" s="284"/>
      <c r="V48" s="284"/>
      <c r="W48" s="294"/>
      <c r="X48" s="293" t="s">
        <v>71</v>
      </c>
      <c r="Y48" s="284"/>
      <c r="Z48" s="284"/>
      <c r="AA48" s="284"/>
      <c r="AB48" s="294"/>
      <c r="AC48" s="293" t="s">
        <v>71</v>
      </c>
      <c r="AD48" s="284"/>
      <c r="AE48" s="284"/>
      <c r="AF48" s="284"/>
      <c r="AG48" s="294"/>
      <c r="AH48" s="293" t="s">
        <v>71</v>
      </c>
      <c r="AI48" s="284"/>
      <c r="AJ48" s="284"/>
      <c r="AK48" s="284"/>
      <c r="AL48" s="294"/>
      <c r="AM48" s="293"/>
      <c r="AN48" s="294"/>
      <c r="AO48" s="293" t="s">
        <v>71</v>
      </c>
      <c r="AP48" s="284"/>
      <c r="AQ48" s="284"/>
      <c r="AR48" s="284"/>
      <c r="AS48" s="294"/>
      <c r="AT48" s="293" t="s">
        <v>71</v>
      </c>
      <c r="AU48" s="284"/>
      <c r="AV48" s="284"/>
      <c r="AW48" s="284"/>
      <c r="AX48" s="294"/>
      <c r="AY48" s="293" t="s">
        <v>71</v>
      </c>
      <c r="AZ48" s="284"/>
      <c r="BA48" s="284"/>
      <c r="BB48" s="284"/>
      <c r="BC48" s="294"/>
      <c r="BD48" s="293" t="s">
        <v>71</v>
      </c>
      <c r="BE48" s="284"/>
      <c r="BF48" s="284"/>
      <c r="BG48" s="284"/>
      <c r="BH48" s="294"/>
      <c r="BI48" s="329"/>
      <c r="BJ48" s="330"/>
    </row>
    <row r="49" spans="1:62" ht="30" customHeight="1" x14ac:dyDescent="0.25">
      <c r="A49" s="1">
        <v>83</v>
      </c>
      <c r="B49" s="70">
        <f t="shared" si="1"/>
        <v>83</v>
      </c>
      <c r="C49" s="256" t="str">
        <f>VLOOKUP(A49,Entries!A$2:F$400,5)</f>
        <v>Tobi Dada</v>
      </c>
      <c r="D49" s="257"/>
      <c r="E49" s="257"/>
      <c r="F49" s="257"/>
      <c r="G49" s="257"/>
      <c r="H49" s="257"/>
      <c r="I49" s="257"/>
      <c r="J49" s="257"/>
      <c r="K49" s="257"/>
      <c r="L49" s="258"/>
      <c r="M49" s="259" t="str">
        <f>VLOOKUP(A49,Entries!A$2:F$400,6)</f>
        <v>Royal Hospital School</v>
      </c>
      <c r="N49" s="260"/>
      <c r="O49" s="260"/>
      <c r="P49" s="260"/>
      <c r="Q49" s="260"/>
      <c r="R49" s="261"/>
      <c r="S49" s="293" t="s">
        <v>71</v>
      </c>
      <c r="T49" s="284"/>
      <c r="U49" s="284"/>
      <c r="V49" s="284"/>
      <c r="W49" s="294"/>
      <c r="X49" s="293" t="s">
        <v>71</v>
      </c>
      <c r="Y49" s="284"/>
      <c r="Z49" s="284"/>
      <c r="AA49" s="284"/>
      <c r="AB49" s="294"/>
      <c r="AC49" s="293" t="s">
        <v>71</v>
      </c>
      <c r="AD49" s="284"/>
      <c r="AE49" s="284"/>
      <c r="AF49" s="284"/>
      <c r="AG49" s="294"/>
      <c r="AH49" s="293" t="s">
        <v>71</v>
      </c>
      <c r="AI49" s="284"/>
      <c r="AJ49" s="284"/>
      <c r="AK49" s="284"/>
      <c r="AL49" s="294"/>
      <c r="AM49" s="293"/>
      <c r="AN49" s="294"/>
      <c r="AO49" s="293" t="s">
        <v>71</v>
      </c>
      <c r="AP49" s="284"/>
      <c r="AQ49" s="284"/>
      <c r="AR49" s="284"/>
      <c r="AS49" s="294"/>
      <c r="AT49" s="293" t="s">
        <v>71</v>
      </c>
      <c r="AU49" s="284"/>
      <c r="AV49" s="284"/>
      <c r="AW49" s="284"/>
      <c r="AX49" s="294"/>
      <c r="AY49" s="293" t="s">
        <v>71</v>
      </c>
      <c r="AZ49" s="284"/>
      <c r="BA49" s="284"/>
      <c r="BB49" s="284"/>
      <c r="BC49" s="294"/>
      <c r="BD49" s="293" t="s">
        <v>71</v>
      </c>
      <c r="BE49" s="284"/>
      <c r="BF49" s="284"/>
      <c r="BG49" s="284"/>
      <c r="BH49" s="294"/>
      <c r="BI49" s="329"/>
      <c r="BJ49" s="330"/>
    </row>
    <row r="50" spans="1:62" ht="30" customHeight="1" x14ac:dyDescent="0.25">
      <c r="A50" s="1">
        <v>71</v>
      </c>
      <c r="B50" s="70">
        <f t="shared" si="1"/>
        <v>71</v>
      </c>
      <c r="C50" s="256" t="str">
        <f>VLOOKUP(A50,Entries!A$2:F$400,5)</f>
        <v>James Campbell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59" t="str">
        <f>VLOOKUP(A50,Entries!A$2:F$400,6)</f>
        <v>Ipswich Harriers</v>
      </c>
      <c r="N50" s="260"/>
      <c r="O50" s="260"/>
      <c r="P50" s="260"/>
      <c r="Q50" s="260"/>
      <c r="R50" s="261"/>
      <c r="S50" s="293" t="s">
        <v>71</v>
      </c>
      <c r="T50" s="284"/>
      <c r="U50" s="284"/>
      <c r="V50" s="284"/>
      <c r="W50" s="294"/>
      <c r="X50" s="293" t="s">
        <v>71</v>
      </c>
      <c r="Y50" s="284"/>
      <c r="Z50" s="284"/>
      <c r="AA50" s="284"/>
      <c r="AB50" s="294"/>
      <c r="AC50" s="293" t="s">
        <v>71</v>
      </c>
      <c r="AD50" s="284"/>
      <c r="AE50" s="284"/>
      <c r="AF50" s="284"/>
      <c r="AG50" s="294"/>
      <c r="AH50" s="293" t="s">
        <v>71</v>
      </c>
      <c r="AI50" s="284"/>
      <c r="AJ50" s="284"/>
      <c r="AK50" s="284"/>
      <c r="AL50" s="294"/>
      <c r="AM50" s="293"/>
      <c r="AN50" s="294"/>
      <c r="AO50" s="293" t="s">
        <v>71</v>
      </c>
      <c r="AP50" s="284"/>
      <c r="AQ50" s="284"/>
      <c r="AR50" s="284"/>
      <c r="AS50" s="294"/>
      <c r="AT50" s="293" t="s">
        <v>71</v>
      </c>
      <c r="AU50" s="284"/>
      <c r="AV50" s="284"/>
      <c r="AW50" s="284"/>
      <c r="AX50" s="294"/>
      <c r="AY50" s="293" t="s">
        <v>71</v>
      </c>
      <c r="AZ50" s="284"/>
      <c r="BA50" s="284"/>
      <c r="BB50" s="284"/>
      <c r="BC50" s="294"/>
      <c r="BD50" s="293" t="s">
        <v>71</v>
      </c>
      <c r="BE50" s="284"/>
      <c r="BF50" s="284"/>
      <c r="BG50" s="284"/>
      <c r="BH50" s="294"/>
      <c r="BI50" s="329"/>
      <c r="BJ50" s="330"/>
    </row>
    <row r="51" spans="1:62" ht="30" customHeight="1" x14ac:dyDescent="0.25">
      <c r="A51" s="1">
        <v>88</v>
      </c>
      <c r="B51" s="70">
        <f t="shared" si="1"/>
        <v>88</v>
      </c>
      <c r="C51" s="256" t="str">
        <f>VLOOKUP(A51,Entries!A$2:F$400,5)</f>
        <v>Huw Beaumont</v>
      </c>
      <c r="D51" s="257"/>
      <c r="E51" s="257"/>
      <c r="F51" s="257"/>
      <c r="G51" s="257"/>
      <c r="H51" s="257"/>
      <c r="I51" s="257"/>
      <c r="J51" s="257"/>
      <c r="K51" s="257"/>
      <c r="L51" s="258"/>
      <c r="M51" s="259" t="str">
        <f>VLOOKUP(A51,Entries!A$2:F$400,6)</f>
        <v>Woodbridge School</v>
      </c>
      <c r="N51" s="260"/>
      <c r="O51" s="260"/>
      <c r="P51" s="260"/>
      <c r="Q51" s="260"/>
      <c r="R51" s="261"/>
      <c r="S51" s="293" t="s">
        <v>71</v>
      </c>
      <c r="T51" s="284"/>
      <c r="U51" s="284"/>
      <c r="V51" s="284"/>
      <c r="W51" s="294"/>
      <c r="X51" s="293" t="s">
        <v>71</v>
      </c>
      <c r="Y51" s="284"/>
      <c r="Z51" s="284"/>
      <c r="AA51" s="284"/>
      <c r="AB51" s="294"/>
      <c r="AC51" s="293" t="s">
        <v>71</v>
      </c>
      <c r="AD51" s="284"/>
      <c r="AE51" s="284"/>
      <c r="AF51" s="284"/>
      <c r="AG51" s="294"/>
      <c r="AH51" s="293" t="s">
        <v>71</v>
      </c>
      <c r="AI51" s="284"/>
      <c r="AJ51" s="284"/>
      <c r="AK51" s="284"/>
      <c r="AL51" s="294"/>
      <c r="AM51" s="293"/>
      <c r="AN51" s="294"/>
      <c r="AO51" s="293" t="s">
        <v>71</v>
      </c>
      <c r="AP51" s="284"/>
      <c r="AQ51" s="284"/>
      <c r="AR51" s="284"/>
      <c r="AS51" s="294"/>
      <c r="AT51" s="293" t="s">
        <v>71</v>
      </c>
      <c r="AU51" s="284"/>
      <c r="AV51" s="284"/>
      <c r="AW51" s="284"/>
      <c r="AX51" s="294"/>
      <c r="AY51" s="293" t="s">
        <v>71</v>
      </c>
      <c r="AZ51" s="284"/>
      <c r="BA51" s="284"/>
      <c r="BB51" s="284"/>
      <c r="BC51" s="294"/>
      <c r="BD51" s="293" t="s">
        <v>71</v>
      </c>
      <c r="BE51" s="284"/>
      <c r="BF51" s="284"/>
      <c r="BG51" s="284"/>
      <c r="BH51" s="294"/>
      <c r="BI51" s="329"/>
      <c r="BJ51" s="330"/>
    </row>
    <row r="52" spans="1:62" ht="30" customHeight="1" x14ac:dyDescent="0.25">
      <c r="A52" s="1">
        <v>60</v>
      </c>
      <c r="B52" s="70">
        <f t="shared" si="1"/>
        <v>60</v>
      </c>
      <c r="C52" s="256" t="str">
        <f>VLOOKUP(A52,Entries!A$2:F$400,5)</f>
        <v>Oscar Jerman</v>
      </c>
      <c r="D52" s="257"/>
      <c r="E52" s="257"/>
      <c r="F52" s="257"/>
      <c r="G52" s="257"/>
      <c r="H52" s="257"/>
      <c r="I52" s="257"/>
      <c r="J52" s="257"/>
      <c r="K52" s="257"/>
      <c r="L52" s="258"/>
      <c r="M52" s="259" t="str">
        <f>VLOOKUP(A52,Entries!A$2:F$400,6)</f>
        <v>City Of Norwich AC</v>
      </c>
      <c r="N52" s="260"/>
      <c r="O52" s="260"/>
      <c r="P52" s="260"/>
      <c r="Q52" s="260"/>
      <c r="R52" s="261"/>
      <c r="S52" s="293" t="s">
        <v>71</v>
      </c>
      <c r="T52" s="284"/>
      <c r="U52" s="284"/>
      <c r="V52" s="284"/>
      <c r="W52" s="294"/>
      <c r="X52" s="293" t="s">
        <v>71</v>
      </c>
      <c r="Y52" s="284"/>
      <c r="Z52" s="284"/>
      <c r="AA52" s="284"/>
      <c r="AB52" s="294"/>
      <c r="AC52" s="293" t="s">
        <v>71</v>
      </c>
      <c r="AD52" s="284"/>
      <c r="AE52" s="284"/>
      <c r="AF52" s="284"/>
      <c r="AG52" s="294"/>
      <c r="AH52" s="293" t="s">
        <v>71</v>
      </c>
      <c r="AI52" s="284"/>
      <c r="AJ52" s="284"/>
      <c r="AK52" s="284"/>
      <c r="AL52" s="294"/>
      <c r="AM52" s="293"/>
      <c r="AN52" s="294"/>
      <c r="AO52" s="293" t="s">
        <v>71</v>
      </c>
      <c r="AP52" s="284"/>
      <c r="AQ52" s="284"/>
      <c r="AR52" s="284"/>
      <c r="AS52" s="294"/>
      <c r="AT52" s="293" t="s">
        <v>71</v>
      </c>
      <c r="AU52" s="284"/>
      <c r="AV52" s="284"/>
      <c r="AW52" s="284"/>
      <c r="AX52" s="294"/>
      <c r="AY52" s="293" t="s">
        <v>71</v>
      </c>
      <c r="AZ52" s="284"/>
      <c r="BA52" s="284"/>
      <c r="BB52" s="284"/>
      <c r="BC52" s="294"/>
      <c r="BD52" s="293" t="s">
        <v>71</v>
      </c>
      <c r="BE52" s="284"/>
      <c r="BF52" s="284"/>
      <c r="BG52" s="284"/>
      <c r="BH52" s="294"/>
      <c r="BI52" s="329"/>
      <c r="BJ52" s="330"/>
    </row>
    <row r="53" spans="1:62" ht="30" customHeight="1" x14ac:dyDescent="0.25">
      <c r="A53" s="1">
        <v>64</v>
      </c>
      <c r="B53" s="70">
        <f t="shared" si="1"/>
        <v>64</v>
      </c>
      <c r="C53" s="256" t="str">
        <f>VLOOKUP(A53,Entries!A$2:F$400,5)</f>
        <v>Alfie Girling</v>
      </c>
      <c r="D53" s="257"/>
      <c r="E53" s="257"/>
      <c r="F53" s="257"/>
      <c r="G53" s="257"/>
      <c r="H53" s="257"/>
      <c r="I53" s="257"/>
      <c r="J53" s="257"/>
      <c r="K53" s="257"/>
      <c r="L53" s="258"/>
      <c r="M53" s="259" t="str">
        <f>VLOOKUP(A53,Entries!A$2:F$400,6)</f>
        <v>Waveney Valley AC</v>
      </c>
      <c r="N53" s="260"/>
      <c r="O53" s="260"/>
      <c r="P53" s="260"/>
      <c r="Q53" s="260"/>
      <c r="R53" s="261"/>
      <c r="S53" s="293" t="s">
        <v>71</v>
      </c>
      <c r="T53" s="284"/>
      <c r="U53" s="284"/>
      <c r="V53" s="284"/>
      <c r="W53" s="294"/>
      <c r="X53" s="293" t="s">
        <v>71</v>
      </c>
      <c r="Y53" s="284"/>
      <c r="Z53" s="284"/>
      <c r="AA53" s="284"/>
      <c r="AB53" s="294"/>
      <c r="AC53" s="293" t="s">
        <v>71</v>
      </c>
      <c r="AD53" s="284"/>
      <c r="AE53" s="284"/>
      <c r="AF53" s="284"/>
      <c r="AG53" s="294"/>
      <c r="AH53" s="293" t="s">
        <v>71</v>
      </c>
      <c r="AI53" s="284"/>
      <c r="AJ53" s="284"/>
      <c r="AK53" s="284"/>
      <c r="AL53" s="294"/>
      <c r="AM53" s="293"/>
      <c r="AN53" s="294"/>
      <c r="AO53" s="293" t="s">
        <v>71</v>
      </c>
      <c r="AP53" s="284"/>
      <c r="AQ53" s="284"/>
      <c r="AR53" s="284"/>
      <c r="AS53" s="294"/>
      <c r="AT53" s="293" t="s">
        <v>71</v>
      </c>
      <c r="AU53" s="284"/>
      <c r="AV53" s="284"/>
      <c r="AW53" s="284"/>
      <c r="AX53" s="294"/>
      <c r="AY53" s="293" t="s">
        <v>71</v>
      </c>
      <c r="AZ53" s="284"/>
      <c r="BA53" s="284"/>
      <c r="BB53" s="284"/>
      <c r="BC53" s="294"/>
      <c r="BD53" s="293" t="s">
        <v>71</v>
      </c>
      <c r="BE53" s="284"/>
      <c r="BF53" s="284"/>
      <c r="BG53" s="284"/>
      <c r="BH53" s="294"/>
      <c r="BI53" s="329"/>
      <c r="BJ53" s="330"/>
    </row>
    <row r="54" spans="1:62" ht="30" customHeight="1" x14ac:dyDescent="0.25">
      <c r="A54" s="1" t="s">
        <v>25</v>
      </c>
      <c r="B54" s="70" t="s">
        <v>285</v>
      </c>
      <c r="C54" s="256" t="str">
        <f>VLOOKUP(A54,Entries!A$2:F$400,5)</f>
        <v xml:space="preserve"> </v>
      </c>
      <c r="D54" s="257"/>
      <c r="E54" s="257"/>
      <c r="F54" s="257"/>
      <c r="G54" s="257"/>
      <c r="H54" s="257"/>
      <c r="I54" s="257"/>
      <c r="J54" s="257"/>
      <c r="K54" s="257"/>
      <c r="L54" s="258"/>
      <c r="M54" s="259" t="str">
        <f>VLOOKUP(A54,Entries!A$2:F$400,6)</f>
        <v/>
      </c>
      <c r="N54" s="260"/>
      <c r="O54" s="260"/>
      <c r="P54" s="260"/>
      <c r="Q54" s="260"/>
      <c r="R54" s="261"/>
      <c r="S54" s="293" t="s">
        <v>71</v>
      </c>
      <c r="T54" s="284"/>
      <c r="U54" s="284"/>
      <c r="V54" s="284"/>
      <c r="W54" s="294"/>
      <c r="X54" s="293" t="s">
        <v>71</v>
      </c>
      <c r="Y54" s="284"/>
      <c r="Z54" s="284"/>
      <c r="AA54" s="284"/>
      <c r="AB54" s="294"/>
      <c r="AC54" s="293" t="s">
        <v>71</v>
      </c>
      <c r="AD54" s="284"/>
      <c r="AE54" s="284"/>
      <c r="AF54" s="284"/>
      <c r="AG54" s="294"/>
      <c r="AH54" s="293" t="s">
        <v>71</v>
      </c>
      <c r="AI54" s="284"/>
      <c r="AJ54" s="284"/>
      <c r="AK54" s="284"/>
      <c r="AL54" s="294"/>
      <c r="AM54" s="293"/>
      <c r="AN54" s="294"/>
      <c r="AO54" s="293" t="s">
        <v>71</v>
      </c>
      <c r="AP54" s="284"/>
      <c r="AQ54" s="284"/>
      <c r="AR54" s="284"/>
      <c r="AS54" s="294"/>
      <c r="AT54" s="293" t="s">
        <v>71</v>
      </c>
      <c r="AU54" s="284"/>
      <c r="AV54" s="284"/>
      <c r="AW54" s="284"/>
      <c r="AX54" s="294"/>
      <c r="AY54" s="293" t="s">
        <v>71</v>
      </c>
      <c r="AZ54" s="284"/>
      <c r="BA54" s="284"/>
      <c r="BB54" s="284"/>
      <c r="BC54" s="294"/>
      <c r="BD54" s="293" t="s">
        <v>71</v>
      </c>
      <c r="BE54" s="284"/>
      <c r="BF54" s="284"/>
      <c r="BG54" s="284"/>
      <c r="BH54" s="294"/>
      <c r="BI54" s="329"/>
      <c r="BJ54" s="330"/>
    </row>
    <row r="55" spans="1:62" ht="30" customHeight="1" x14ac:dyDescent="0.25">
      <c r="A55" s="1">
        <v>95</v>
      </c>
      <c r="B55" s="70">
        <f t="shared" si="1"/>
        <v>95</v>
      </c>
      <c r="C55" s="256" t="str">
        <f>VLOOKUP(A55,Entries!A$2:F$400,5)</f>
        <v>Alastair Brown</v>
      </c>
      <c r="D55" s="257"/>
      <c r="E55" s="257"/>
      <c r="F55" s="257"/>
      <c r="G55" s="257"/>
      <c r="H55" s="257"/>
      <c r="I55" s="257"/>
      <c r="J55" s="257"/>
      <c r="K55" s="257"/>
      <c r="L55" s="258"/>
      <c r="M55" s="259" t="str">
        <f>VLOOKUP(A55,Entries!A$2:F$400,6)</f>
        <v>Chelmsford AC</v>
      </c>
      <c r="N55" s="260"/>
      <c r="O55" s="260"/>
      <c r="P55" s="260"/>
      <c r="Q55" s="260"/>
      <c r="R55" s="261"/>
      <c r="S55" s="293" t="s">
        <v>71</v>
      </c>
      <c r="T55" s="284"/>
      <c r="U55" s="284"/>
      <c r="V55" s="284"/>
      <c r="W55" s="294"/>
      <c r="X55" s="293" t="s">
        <v>71</v>
      </c>
      <c r="Y55" s="284"/>
      <c r="Z55" s="284"/>
      <c r="AA55" s="284"/>
      <c r="AB55" s="294"/>
      <c r="AC55" s="293" t="s">
        <v>71</v>
      </c>
      <c r="AD55" s="284"/>
      <c r="AE55" s="284"/>
      <c r="AF55" s="284"/>
      <c r="AG55" s="294"/>
      <c r="AH55" s="293" t="s">
        <v>71</v>
      </c>
      <c r="AI55" s="284"/>
      <c r="AJ55" s="284"/>
      <c r="AK55" s="284"/>
      <c r="AL55" s="294"/>
      <c r="AM55" s="293"/>
      <c r="AN55" s="294"/>
      <c r="AO55" s="293" t="s">
        <v>71</v>
      </c>
      <c r="AP55" s="284"/>
      <c r="AQ55" s="284"/>
      <c r="AR55" s="284"/>
      <c r="AS55" s="294"/>
      <c r="AT55" s="293" t="s">
        <v>71</v>
      </c>
      <c r="AU55" s="284"/>
      <c r="AV55" s="284"/>
      <c r="AW55" s="284"/>
      <c r="AX55" s="294"/>
      <c r="AY55" s="293" t="s">
        <v>71</v>
      </c>
      <c r="AZ55" s="284"/>
      <c r="BA55" s="284"/>
      <c r="BB55" s="284"/>
      <c r="BC55" s="294"/>
      <c r="BD55" s="293" t="s">
        <v>71</v>
      </c>
      <c r="BE55" s="284"/>
      <c r="BF55" s="284"/>
      <c r="BG55" s="284"/>
      <c r="BH55" s="294"/>
      <c r="BI55" s="329"/>
      <c r="BJ55" s="330"/>
    </row>
    <row r="56" spans="1:62" ht="30" customHeight="1" x14ac:dyDescent="0.25">
      <c r="A56" s="1" t="s">
        <v>25</v>
      </c>
      <c r="B56" s="70" t="s">
        <v>287</v>
      </c>
      <c r="C56" s="256" t="str">
        <f>VLOOKUP(A56,Entries!A$2:F$400,5)</f>
        <v xml:space="preserve"> </v>
      </c>
      <c r="D56" s="257"/>
      <c r="E56" s="257"/>
      <c r="F56" s="257"/>
      <c r="G56" s="257"/>
      <c r="H56" s="257"/>
      <c r="I56" s="257"/>
      <c r="J56" s="257"/>
      <c r="K56" s="257"/>
      <c r="L56" s="258"/>
      <c r="M56" s="259" t="str">
        <f>VLOOKUP(A56,Entries!A$2:F$400,6)</f>
        <v/>
      </c>
      <c r="N56" s="260"/>
      <c r="O56" s="260"/>
      <c r="P56" s="260"/>
      <c r="Q56" s="260"/>
      <c r="R56" s="261"/>
      <c r="S56" s="293" t="s">
        <v>71</v>
      </c>
      <c r="T56" s="284"/>
      <c r="U56" s="284"/>
      <c r="V56" s="284"/>
      <c r="W56" s="294"/>
      <c r="X56" s="293" t="s">
        <v>71</v>
      </c>
      <c r="Y56" s="284"/>
      <c r="Z56" s="284"/>
      <c r="AA56" s="284"/>
      <c r="AB56" s="294"/>
      <c r="AC56" s="293" t="s">
        <v>71</v>
      </c>
      <c r="AD56" s="284"/>
      <c r="AE56" s="284"/>
      <c r="AF56" s="284"/>
      <c r="AG56" s="294"/>
      <c r="AH56" s="293" t="s">
        <v>71</v>
      </c>
      <c r="AI56" s="284"/>
      <c r="AJ56" s="284"/>
      <c r="AK56" s="284"/>
      <c r="AL56" s="294"/>
      <c r="AM56" s="293"/>
      <c r="AN56" s="294"/>
      <c r="AO56" s="293" t="s">
        <v>71</v>
      </c>
      <c r="AP56" s="284"/>
      <c r="AQ56" s="284"/>
      <c r="AR56" s="284"/>
      <c r="AS56" s="294"/>
      <c r="AT56" s="293" t="s">
        <v>71</v>
      </c>
      <c r="AU56" s="284"/>
      <c r="AV56" s="284"/>
      <c r="AW56" s="284"/>
      <c r="AX56" s="294"/>
      <c r="AY56" s="293" t="s">
        <v>71</v>
      </c>
      <c r="AZ56" s="284"/>
      <c r="BA56" s="284"/>
      <c r="BB56" s="284"/>
      <c r="BC56" s="294"/>
      <c r="BD56" s="293" t="s">
        <v>71</v>
      </c>
      <c r="BE56" s="284"/>
      <c r="BF56" s="284"/>
      <c r="BG56" s="284"/>
      <c r="BH56" s="294"/>
      <c r="BI56" s="329"/>
      <c r="BJ56" s="330"/>
    </row>
    <row r="57" spans="1:62" ht="30" customHeight="1" x14ac:dyDescent="0.25">
      <c r="A57" s="1">
        <v>3</v>
      </c>
      <c r="B57" s="70">
        <f t="shared" si="1"/>
        <v>3</v>
      </c>
      <c r="C57" s="256" t="str">
        <f>VLOOKUP(A57,Entries!A$2:F$400,5)</f>
        <v>Oliver Graham</v>
      </c>
      <c r="D57" s="257"/>
      <c r="E57" s="257"/>
      <c r="F57" s="257"/>
      <c r="G57" s="257"/>
      <c r="H57" s="257"/>
      <c r="I57" s="257"/>
      <c r="J57" s="257"/>
      <c r="K57" s="257"/>
      <c r="L57" s="258"/>
      <c r="M57" s="259" t="str">
        <f>VLOOKUP(A57,Entries!A$2:F$400,6)</f>
        <v>Chelmsford AC</v>
      </c>
      <c r="N57" s="260"/>
      <c r="O57" s="260"/>
      <c r="P57" s="260"/>
      <c r="Q57" s="260"/>
      <c r="R57" s="261"/>
      <c r="S57" s="293" t="s">
        <v>71</v>
      </c>
      <c r="T57" s="284"/>
      <c r="U57" s="284"/>
      <c r="V57" s="284"/>
      <c r="W57" s="294"/>
      <c r="X57" s="293" t="s">
        <v>71</v>
      </c>
      <c r="Y57" s="284"/>
      <c r="Z57" s="284"/>
      <c r="AA57" s="284"/>
      <c r="AB57" s="294"/>
      <c r="AC57" s="293" t="s">
        <v>71</v>
      </c>
      <c r="AD57" s="284"/>
      <c r="AE57" s="284"/>
      <c r="AF57" s="284"/>
      <c r="AG57" s="294"/>
      <c r="AH57" s="293" t="s">
        <v>71</v>
      </c>
      <c r="AI57" s="284"/>
      <c r="AJ57" s="284"/>
      <c r="AK57" s="284"/>
      <c r="AL57" s="294"/>
      <c r="AM57" s="293"/>
      <c r="AN57" s="294"/>
      <c r="AO57" s="293" t="s">
        <v>71</v>
      </c>
      <c r="AP57" s="284"/>
      <c r="AQ57" s="284"/>
      <c r="AR57" s="284"/>
      <c r="AS57" s="294"/>
      <c r="AT57" s="293" t="s">
        <v>71</v>
      </c>
      <c r="AU57" s="284"/>
      <c r="AV57" s="284"/>
      <c r="AW57" s="284"/>
      <c r="AX57" s="294"/>
      <c r="AY57" s="293" t="s">
        <v>71</v>
      </c>
      <c r="AZ57" s="284"/>
      <c r="BA57" s="284"/>
      <c r="BB57" s="284"/>
      <c r="BC57" s="294"/>
      <c r="BD57" s="293" t="s">
        <v>71</v>
      </c>
      <c r="BE57" s="284"/>
      <c r="BF57" s="284"/>
      <c r="BG57" s="284"/>
      <c r="BH57" s="294"/>
      <c r="BI57" s="329"/>
      <c r="BJ57" s="330"/>
    </row>
    <row r="58" spans="1:62" ht="30" customHeight="1" x14ac:dyDescent="0.25">
      <c r="A58" s="1">
        <v>6</v>
      </c>
      <c r="B58" s="70">
        <f t="shared" si="1"/>
        <v>6</v>
      </c>
      <c r="C58" s="256" t="str">
        <f>VLOOKUP(A58,Entries!A$2:F$400,5)</f>
        <v>Christopher Kent</v>
      </c>
      <c r="D58" s="257"/>
      <c r="E58" s="257"/>
      <c r="F58" s="257"/>
      <c r="G58" s="257"/>
      <c r="H58" s="257"/>
      <c r="I58" s="257"/>
      <c r="J58" s="257"/>
      <c r="K58" s="257"/>
      <c r="L58" s="258"/>
      <c r="M58" s="259" t="str">
        <f>VLOOKUP(A58,Entries!A$2:F$400,6)</f>
        <v>West Suffolk AC</v>
      </c>
      <c r="N58" s="260"/>
      <c r="O58" s="260"/>
      <c r="P58" s="260"/>
      <c r="Q58" s="260"/>
      <c r="R58" s="261"/>
      <c r="S58" s="293" t="s">
        <v>71</v>
      </c>
      <c r="T58" s="284"/>
      <c r="U58" s="284"/>
      <c r="V58" s="284"/>
      <c r="W58" s="294"/>
      <c r="X58" s="293" t="s">
        <v>71</v>
      </c>
      <c r="Y58" s="284"/>
      <c r="Z58" s="284"/>
      <c r="AA58" s="284"/>
      <c r="AB58" s="294"/>
      <c r="AC58" s="293" t="s">
        <v>71</v>
      </c>
      <c r="AD58" s="284"/>
      <c r="AE58" s="284"/>
      <c r="AF58" s="284"/>
      <c r="AG58" s="294"/>
      <c r="AH58" s="293" t="s">
        <v>71</v>
      </c>
      <c r="AI58" s="284"/>
      <c r="AJ58" s="284"/>
      <c r="AK58" s="284"/>
      <c r="AL58" s="294"/>
      <c r="AM58" s="293"/>
      <c r="AN58" s="294"/>
      <c r="AO58" s="293" t="s">
        <v>71</v>
      </c>
      <c r="AP58" s="284"/>
      <c r="AQ58" s="284"/>
      <c r="AR58" s="284"/>
      <c r="AS58" s="294"/>
      <c r="AT58" s="293" t="s">
        <v>71</v>
      </c>
      <c r="AU58" s="284"/>
      <c r="AV58" s="284"/>
      <c r="AW58" s="284"/>
      <c r="AX58" s="294"/>
      <c r="AY58" s="293" t="s">
        <v>71</v>
      </c>
      <c r="AZ58" s="284"/>
      <c r="BA58" s="284"/>
      <c r="BB58" s="284"/>
      <c r="BC58" s="294"/>
      <c r="BD58" s="293" t="s">
        <v>71</v>
      </c>
      <c r="BE58" s="284"/>
      <c r="BF58" s="284"/>
      <c r="BG58" s="284"/>
      <c r="BH58" s="294"/>
      <c r="BI58" s="329"/>
      <c r="BJ58" s="330"/>
    </row>
    <row r="59" spans="1:62" ht="30" customHeight="1" thickBot="1" x14ac:dyDescent="0.3">
      <c r="A59" s="1">
        <v>7</v>
      </c>
      <c r="B59" s="71">
        <f t="shared" si="1"/>
        <v>7</v>
      </c>
      <c r="C59" s="296" t="str">
        <f>VLOOKUP(A59,Entries!A$2:F$400,5)</f>
        <v>David Bush</v>
      </c>
      <c r="D59" s="297"/>
      <c r="E59" s="297"/>
      <c r="F59" s="297"/>
      <c r="G59" s="297"/>
      <c r="H59" s="297"/>
      <c r="I59" s="297"/>
      <c r="J59" s="297"/>
      <c r="K59" s="297"/>
      <c r="L59" s="298"/>
      <c r="M59" s="299" t="str">
        <f>VLOOKUP(A59,Entries!A$2:F$400,6)</f>
        <v>Peterborough &amp; Nene Valley AC</v>
      </c>
      <c r="N59" s="300"/>
      <c r="O59" s="300"/>
      <c r="P59" s="300"/>
      <c r="Q59" s="300"/>
      <c r="R59" s="301"/>
      <c r="S59" s="293" t="s">
        <v>71</v>
      </c>
      <c r="T59" s="284"/>
      <c r="U59" s="284"/>
      <c r="V59" s="284"/>
      <c r="W59" s="294"/>
      <c r="X59" s="293" t="s">
        <v>71</v>
      </c>
      <c r="Y59" s="284"/>
      <c r="Z59" s="284"/>
      <c r="AA59" s="284"/>
      <c r="AB59" s="294"/>
      <c r="AC59" s="293" t="s">
        <v>71</v>
      </c>
      <c r="AD59" s="284"/>
      <c r="AE59" s="284"/>
      <c r="AF59" s="284"/>
      <c r="AG59" s="294"/>
      <c r="AH59" s="293" t="s">
        <v>71</v>
      </c>
      <c r="AI59" s="284"/>
      <c r="AJ59" s="284"/>
      <c r="AK59" s="284"/>
      <c r="AL59" s="294"/>
      <c r="AM59" s="293"/>
      <c r="AN59" s="294"/>
      <c r="AO59" s="293" t="s">
        <v>71</v>
      </c>
      <c r="AP59" s="284"/>
      <c r="AQ59" s="284"/>
      <c r="AR59" s="284"/>
      <c r="AS59" s="294"/>
      <c r="AT59" s="293" t="s">
        <v>71</v>
      </c>
      <c r="AU59" s="284"/>
      <c r="AV59" s="284"/>
      <c r="AW59" s="284"/>
      <c r="AX59" s="294"/>
      <c r="AY59" s="293" t="s">
        <v>71</v>
      </c>
      <c r="AZ59" s="284"/>
      <c r="BA59" s="284"/>
      <c r="BB59" s="284"/>
      <c r="BC59" s="294"/>
      <c r="BD59" s="293" t="s">
        <v>71</v>
      </c>
      <c r="BE59" s="284"/>
      <c r="BF59" s="284"/>
      <c r="BG59" s="284"/>
      <c r="BH59" s="294"/>
      <c r="BI59" s="331"/>
      <c r="BJ59" s="332"/>
    </row>
    <row r="60" spans="1:62" ht="18" customHeight="1" x14ac:dyDescent="0.25">
      <c r="A60" s="1"/>
      <c r="B60" s="302" t="s">
        <v>77</v>
      </c>
      <c r="C60" s="303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7"/>
      <c r="AZ60" s="310" t="s">
        <v>72</v>
      </c>
      <c r="BA60" s="303"/>
      <c r="BB60" s="311"/>
      <c r="BC60" s="314"/>
      <c r="BD60" s="306"/>
      <c r="BE60" s="306"/>
      <c r="BF60" s="306"/>
      <c r="BG60" s="306"/>
      <c r="BH60" s="306"/>
      <c r="BI60" s="306"/>
      <c r="BJ60" s="315"/>
    </row>
    <row r="61" spans="1:62" ht="18" customHeight="1" thickBot="1" x14ac:dyDescent="0.3">
      <c r="A61" s="1"/>
      <c r="B61" s="304"/>
      <c r="C61" s="305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12"/>
      <c r="BA61" s="305"/>
      <c r="BB61" s="313"/>
      <c r="BC61" s="316"/>
      <c r="BD61" s="308"/>
      <c r="BE61" s="308"/>
      <c r="BF61" s="308"/>
      <c r="BG61" s="308"/>
      <c r="BH61" s="308"/>
      <c r="BI61" s="308"/>
      <c r="BJ61" s="317"/>
    </row>
    <row r="62" spans="1:62" ht="21" customHeight="1" thickBot="1" x14ac:dyDescent="0.3"/>
    <row r="63" spans="1:62" ht="30" customHeight="1" thickBot="1" x14ac:dyDescent="0.3">
      <c r="A63" s="1"/>
      <c r="B63" s="65" t="s">
        <v>80</v>
      </c>
      <c r="C63" s="66"/>
      <c r="D63" s="66"/>
      <c r="E63" s="66"/>
      <c r="F63" s="66"/>
      <c r="G63" s="66"/>
      <c r="H63" s="66"/>
      <c r="I63" s="66"/>
      <c r="J63" s="40"/>
      <c r="K63" s="40"/>
      <c r="L63" s="40"/>
      <c r="M63" s="229" t="str">
        <f>DATA!F4</f>
        <v>Suffolk County Track &amp; Field Championships</v>
      </c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1"/>
      <c r="AC63" s="231"/>
      <c r="AD63" s="231"/>
      <c r="AE63" s="231"/>
      <c r="AF63" s="231"/>
      <c r="AG63" s="231"/>
      <c r="AH63" s="231"/>
      <c r="AI63" s="231"/>
      <c r="AJ63" s="232"/>
      <c r="AK63" s="233" t="s">
        <v>64</v>
      </c>
      <c r="AL63" s="231"/>
      <c r="AM63" s="231"/>
      <c r="AN63" s="231" t="str">
        <f>DATA!F8</f>
        <v>Bury St Edmunds</v>
      </c>
      <c r="AO63" s="231"/>
      <c r="AP63" s="231"/>
      <c r="AQ63" s="231"/>
      <c r="AR63" s="231"/>
      <c r="AS63" s="231"/>
      <c r="AT63" s="231"/>
      <c r="AU63" s="231"/>
      <c r="AV63" s="231"/>
      <c r="AW63" s="232"/>
      <c r="AX63" s="233" t="s">
        <v>66</v>
      </c>
      <c r="AY63" s="231"/>
      <c r="AZ63" s="231" t="str">
        <f>DATA!F6</f>
        <v>12th May 2024</v>
      </c>
      <c r="BA63" s="231"/>
      <c r="BB63" s="231"/>
      <c r="BC63" s="231"/>
      <c r="BD63" s="231"/>
      <c r="BE63" s="231"/>
      <c r="BF63" s="231"/>
      <c r="BG63" s="231"/>
      <c r="BH63" s="231"/>
      <c r="BI63" s="231"/>
      <c r="BJ63" s="232"/>
    </row>
    <row r="64" spans="1:62" ht="18" customHeight="1" x14ac:dyDescent="0.25">
      <c r="A64" s="1"/>
      <c r="B64" s="234" t="s">
        <v>51</v>
      </c>
      <c r="C64" s="230" t="str">
        <f>C2</f>
        <v>Shot</v>
      </c>
      <c r="D64" s="230"/>
      <c r="E64" s="230"/>
      <c r="F64" s="230"/>
      <c r="G64" s="230"/>
      <c r="H64" s="230"/>
      <c r="I64" s="227" t="s">
        <v>1211</v>
      </c>
      <c r="J64" s="227"/>
      <c r="K64" s="227"/>
      <c r="L64" s="227"/>
      <c r="M64" s="227"/>
      <c r="N64" s="227"/>
      <c r="O64" s="227" t="s">
        <v>481</v>
      </c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8"/>
      <c r="AB64" s="234" t="s">
        <v>65</v>
      </c>
      <c r="AC64" s="239"/>
      <c r="AD64" s="239"/>
      <c r="AE64" s="241">
        <v>16.45</v>
      </c>
      <c r="AF64" s="241"/>
      <c r="AG64" s="242"/>
      <c r="AH64" s="245" t="s">
        <v>78</v>
      </c>
      <c r="AI64" s="246"/>
      <c r="AJ64" s="246"/>
      <c r="AK64" s="246"/>
      <c r="AL64" s="246"/>
      <c r="AM64" s="249" t="s">
        <v>453</v>
      </c>
      <c r="AN64" s="249"/>
      <c r="AO64" s="249"/>
      <c r="AP64" s="249"/>
      <c r="AQ64" s="249"/>
      <c r="AR64" s="224" t="s">
        <v>454</v>
      </c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35"/>
      <c r="BJ64" s="36"/>
    </row>
    <row r="65" spans="1:62" ht="18" customHeight="1" thickBot="1" x14ac:dyDescent="0.3">
      <c r="A65" s="1"/>
      <c r="B65" s="235"/>
      <c r="C65" s="236"/>
      <c r="D65" s="236"/>
      <c r="E65" s="236"/>
      <c r="F65" s="236"/>
      <c r="G65" s="236"/>
      <c r="H65" s="236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6"/>
      <c r="AB65" s="235"/>
      <c r="AC65" s="240"/>
      <c r="AD65" s="240"/>
      <c r="AE65" s="243"/>
      <c r="AF65" s="243"/>
      <c r="AG65" s="244"/>
      <c r="AH65" s="247"/>
      <c r="AI65" s="248"/>
      <c r="AJ65" s="248"/>
      <c r="AK65" s="248"/>
      <c r="AL65" s="248"/>
      <c r="AM65" s="237"/>
      <c r="AN65" s="237"/>
      <c r="AO65" s="237"/>
      <c r="AP65" s="237"/>
      <c r="AQ65" s="237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41"/>
      <c r="BJ65" s="37"/>
    </row>
    <row r="66" spans="1:62" ht="16.5" customHeight="1" x14ac:dyDescent="0.25">
      <c r="A66" s="1"/>
      <c r="B66" s="271" t="s">
        <v>82</v>
      </c>
      <c r="C66" s="229" t="s">
        <v>68</v>
      </c>
      <c r="D66" s="230"/>
      <c r="E66" s="230"/>
      <c r="F66" s="230"/>
      <c r="G66" s="230"/>
      <c r="H66" s="230"/>
      <c r="I66" s="230"/>
      <c r="J66" s="230"/>
      <c r="K66" s="230"/>
      <c r="L66" s="274"/>
      <c r="M66" s="229" t="s">
        <v>3</v>
      </c>
      <c r="N66" s="230"/>
      <c r="O66" s="230"/>
      <c r="P66" s="230"/>
      <c r="Q66" s="230"/>
      <c r="R66" s="274"/>
      <c r="S66" s="280" t="s">
        <v>83</v>
      </c>
      <c r="T66" s="281"/>
      <c r="U66" s="281"/>
      <c r="V66" s="281"/>
      <c r="W66" s="282"/>
      <c r="X66" s="280" t="s">
        <v>84</v>
      </c>
      <c r="Y66" s="281"/>
      <c r="Z66" s="281"/>
      <c r="AA66" s="281"/>
      <c r="AB66" s="282"/>
      <c r="AC66" s="280" t="s">
        <v>85</v>
      </c>
      <c r="AD66" s="281"/>
      <c r="AE66" s="281"/>
      <c r="AF66" s="281"/>
      <c r="AG66" s="282"/>
      <c r="AH66" s="280" t="s">
        <v>86</v>
      </c>
      <c r="AI66" s="281"/>
      <c r="AJ66" s="281"/>
      <c r="AK66" s="281"/>
      <c r="AL66" s="282"/>
      <c r="AM66" s="321" t="s">
        <v>87</v>
      </c>
      <c r="AN66" s="322"/>
      <c r="AO66" s="280" t="s">
        <v>88</v>
      </c>
      <c r="AP66" s="281"/>
      <c r="AQ66" s="281"/>
      <c r="AR66" s="281"/>
      <c r="AS66" s="282"/>
      <c r="AT66" s="280" t="s">
        <v>89</v>
      </c>
      <c r="AU66" s="281"/>
      <c r="AV66" s="281"/>
      <c r="AW66" s="281"/>
      <c r="AX66" s="282"/>
      <c r="AY66" s="280" t="s">
        <v>90</v>
      </c>
      <c r="AZ66" s="281"/>
      <c r="BA66" s="281"/>
      <c r="BB66" s="281"/>
      <c r="BC66" s="282"/>
      <c r="BD66" s="286" t="s">
        <v>91</v>
      </c>
      <c r="BE66" s="287"/>
      <c r="BF66" s="287"/>
      <c r="BG66" s="287"/>
      <c r="BH66" s="288"/>
      <c r="BI66" s="262" t="s">
        <v>76</v>
      </c>
      <c r="BJ66" s="263"/>
    </row>
    <row r="67" spans="1:62" ht="16.5" customHeight="1" x14ac:dyDescent="0.25">
      <c r="A67" s="1"/>
      <c r="B67" s="272"/>
      <c r="C67" s="275"/>
      <c r="D67" s="276"/>
      <c r="E67" s="276"/>
      <c r="F67" s="276"/>
      <c r="G67" s="276"/>
      <c r="H67" s="276"/>
      <c r="I67" s="276"/>
      <c r="J67" s="276"/>
      <c r="K67" s="276"/>
      <c r="L67" s="277"/>
      <c r="M67" s="275"/>
      <c r="N67" s="276"/>
      <c r="O67" s="276"/>
      <c r="P67" s="276"/>
      <c r="Q67" s="276"/>
      <c r="R67" s="277"/>
      <c r="S67" s="283"/>
      <c r="T67" s="284"/>
      <c r="U67" s="284"/>
      <c r="V67" s="284"/>
      <c r="W67" s="285"/>
      <c r="X67" s="283"/>
      <c r="Y67" s="284"/>
      <c r="Z67" s="284"/>
      <c r="AA67" s="284"/>
      <c r="AB67" s="285"/>
      <c r="AC67" s="283"/>
      <c r="AD67" s="284"/>
      <c r="AE67" s="284"/>
      <c r="AF67" s="284"/>
      <c r="AG67" s="285"/>
      <c r="AH67" s="283"/>
      <c r="AI67" s="284"/>
      <c r="AJ67" s="284"/>
      <c r="AK67" s="284"/>
      <c r="AL67" s="285"/>
      <c r="AM67" s="323"/>
      <c r="AN67" s="324"/>
      <c r="AO67" s="283"/>
      <c r="AP67" s="284"/>
      <c r="AQ67" s="284"/>
      <c r="AR67" s="284"/>
      <c r="AS67" s="285"/>
      <c r="AT67" s="283"/>
      <c r="AU67" s="284"/>
      <c r="AV67" s="284"/>
      <c r="AW67" s="284"/>
      <c r="AX67" s="285"/>
      <c r="AY67" s="283"/>
      <c r="AZ67" s="284"/>
      <c r="BA67" s="284"/>
      <c r="BB67" s="284"/>
      <c r="BC67" s="285"/>
      <c r="BD67" s="289"/>
      <c r="BE67" s="290"/>
      <c r="BF67" s="290"/>
      <c r="BG67" s="290"/>
      <c r="BH67" s="291"/>
      <c r="BI67" s="264"/>
      <c r="BJ67" s="265"/>
    </row>
    <row r="68" spans="1:62" ht="16.5" customHeight="1" thickBot="1" x14ac:dyDescent="0.3">
      <c r="A68" s="1"/>
      <c r="B68" s="273"/>
      <c r="C68" s="278"/>
      <c r="D68" s="236"/>
      <c r="E68" s="236"/>
      <c r="F68" s="236"/>
      <c r="G68" s="236"/>
      <c r="H68" s="236"/>
      <c r="I68" s="236"/>
      <c r="J68" s="236"/>
      <c r="K68" s="236"/>
      <c r="L68" s="279"/>
      <c r="M68" s="278"/>
      <c r="N68" s="236"/>
      <c r="O68" s="236"/>
      <c r="P68" s="236"/>
      <c r="Q68" s="236"/>
      <c r="R68" s="279"/>
      <c r="S68" s="268" t="s">
        <v>69</v>
      </c>
      <c r="T68" s="269"/>
      <c r="U68" s="269"/>
      <c r="V68" s="269"/>
      <c r="W68" s="270"/>
      <c r="X68" s="268" t="s">
        <v>69</v>
      </c>
      <c r="Y68" s="269"/>
      <c r="Z68" s="269"/>
      <c r="AA68" s="269"/>
      <c r="AB68" s="270"/>
      <c r="AC68" s="268" t="s">
        <v>69</v>
      </c>
      <c r="AD68" s="269"/>
      <c r="AE68" s="269"/>
      <c r="AF68" s="269"/>
      <c r="AG68" s="270"/>
      <c r="AH68" s="268" t="s">
        <v>69</v>
      </c>
      <c r="AI68" s="269"/>
      <c r="AJ68" s="269"/>
      <c r="AK68" s="269"/>
      <c r="AL68" s="270"/>
      <c r="AM68" s="325"/>
      <c r="AN68" s="326"/>
      <c r="AO68" s="318" t="s">
        <v>69</v>
      </c>
      <c r="AP68" s="319"/>
      <c r="AQ68" s="319"/>
      <c r="AR68" s="319"/>
      <c r="AS68" s="320"/>
      <c r="AT68" s="268" t="s">
        <v>69</v>
      </c>
      <c r="AU68" s="269"/>
      <c r="AV68" s="269"/>
      <c r="AW68" s="269"/>
      <c r="AX68" s="270"/>
      <c r="AY68" s="268" t="s">
        <v>69</v>
      </c>
      <c r="AZ68" s="269"/>
      <c r="BA68" s="269"/>
      <c r="BB68" s="269"/>
      <c r="BC68" s="270"/>
      <c r="BD68" s="268" t="s">
        <v>69</v>
      </c>
      <c r="BE68" s="269"/>
      <c r="BF68" s="269"/>
      <c r="BG68" s="269"/>
      <c r="BH68" s="270"/>
      <c r="BI68" s="266"/>
      <c r="BJ68" s="267"/>
    </row>
    <row r="69" spans="1:62" ht="30" customHeight="1" x14ac:dyDescent="0.25">
      <c r="A69" s="1" t="s">
        <v>25</v>
      </c>
      <c r="B69" s="70" t="str">
        <f t="shared" ref="B69:B78" si="2">IF(A69=" "," ",IF(A69&gt;=200,A69-200,A69))</f>
        <v xml:space="preserve"> </v>
      </c>
      <c r="C69" s="250" t="str">
        <f>VLOOKUP(A69,Entries!A$2:F$400,5)</f>
        <v xml:space="preserve"> </v>
      </c>
      <c r="D69" s="251"/>
      <c r="E69" s="251"/>
      <c r="F69" s="251"/>
      <c r="G69" s="251"/>
      <c r="H69" s="251"/>
      <c r="I69" s="251"/>
      <c r="J69" s="251"/>
      <c r="K69" s="251"/>
      <c r="L69" s="252"/>
      <c r="M69" s="253" t="str">
        <f>VLOOKUP(A69,Entries!A$2:F$400,6)</f>
        <v/>
      </c>
      <c r="N69" s="254"/>
      <c r="O69" s="254"/>
      <c r="P69" s="254"/>
      <c r="Q69" s="254"/>
      <c r="R69" s="255"/>
      <c r="S69" s="290" t="s">
        <v>71</v>
      </c>
      <c r="T69" s="290"/>
      <c r="U69" s="290"/>
      <c r="V69" s="290"/>
      <c r="W69" s="292"/>
      <c r="X69" s="293" t="s">
        <v>71</v>
      </c>
      <c r="Y69" s="284"/>
      <c r="Z69" s="284"/>
      <c r="AA69" s="284"/>
      <c r="AB69" s="294"/>
      <c r="AC69" s="293" t="s">
        <v>71</v>
      </c>
      <c r="AD69" s="284"/>
      <c r="AE69" s="284"/>
      <c r="AF69" s="284"/>
      <c r="AG69" s="294"/>
      <c r="AH69" s="293" t="s">
        <v>71</v>
      </c>
      <c r="AI69" s="284"/>
      <c r="AJ69" s="284"/>
      <c r="AK69" s="284"/>
      <c r="AL69" s="294"/>
      <c r="AM69" s="295"/>
      <c r="AN69" s="292"/>
      <c r="AO69" s="293" t="s">
        <v>71</v>
      </c>
      <c r="AP69" s="284"/>
      <c r="AQ69" s="284"/>
      <c r="AR69" s="284"/>
      <c r="AS69" s="294"/>
      <c r="AT69" s="293" t="s">
        <v>71</v>
      </c>
      <c r="AU69" s="284"/>
      <c r="AV69" s="284"/>
      <c r="AW69" s="284"/>
      <c r="AX69" s="294"/>
      <c r="AY69" s="293" t="s">
        <v>71</v>
      </c>
      <c r="AZ69" s="284"/>
      <c r="BA69" s="284"/>
      <c r="BB69" s="284"/>
      <c r="BC69" s="294"/>
      <c r="BD69" s="293" t="s">
        <v>71</v>
      </c>
      <c r="BE69" s="284"/>
      <c r="BF69" s="284"/>
      <c r="BG69" s="284"/>
      <c r="BH69" s="294"/>
      <c r="BI69" s="327"/>
      <c r="BJ69" s="328"/>
    </row>
    <row r="70" spans="1:62" ht="30" customHeight="1" x14ac:dyDescent="0.25">
      <c r="A70" s="1" t="s">
        <v>25</v>
      </c>
      <c r="B70" s="70" t="str">
        <f t="shared" si="2"/>
        <v xml:space="preserve"> </v>
      </c>
      <c r="C70" s="256" t="str">
        <f>VLOOKUP(A70,Entries!A$2:F$400,5)</f>
        <v xml:space="preserve"> </v>
      </c>
      <c r="D70" s="257"/>
      <c r="E70" s="257"/>
      <c r="F70" s="257"/>
      <c r="G70" s="257"/>
      <c r="H70" s="257"/>
      <c r="I70" s="257"/>
      <c r="J70" s="257"/>
      <c r="K70" s="257"/>
      <c r="L70" s="258"/>
      <c r="M70" s="259" t="str">
        <f>VLOOKUP(A70,Entries!A$2:F$400,6)</f>
        <v/>
      </c>
      <c r="N70" s="260"/>
      <c r="O70" s="260"/>
      <c r="P70" s="260"/>
      <c r="Q70" s="260"/>
      <c r="R70" s="261"/>
      <c r="S70" s="293" t="s">
        <v>71</v>
      </c>
      <c r="T70" s="284"/>
      <c r="U70" s="284"/>
      <c r="V70" s="284"/>
      <c r="W70" s="294"/>
      <c r="X70" s="293" t="s">
        <v>71</v>
      </c>
      <c r="Y70" s="284"/>
      <c r="Z70" s="284"/>
      <c r="AA70" s="284"/>
      <c r="AB70" s="294"/>
      <c r="AC70" s="293" t="s">
        <v>71</v>
      </c>
      <c r="AD70" s="284"/>
      <c r="AE70" s="284"/>
      <c r="AF70" s="284"/>
      <c r="AG70" s="294"/>
      <c r="AH70" s="293" t="s">
        <v>71</v>
      </c>
      <c r="AI70" s="284"/>
      <c r="AJ70" s="284"/>
      <c r="AK70" s="284"/>
      <c r="AL70" s="294"/>
      <c r="AM70" s="293"/>
      <c r="AN70" s="294"/>
      <c r="AO70" s="293" t="s">
        <v>71</v>
      </c>
      <c r="AP70" s="284"/>
      <c r="AQ70" s="284"/>
      <c r="AR70" s="284"/>
      <c r="AS70" s="294"/>
      <c r="AT70" s="293" t="s">
        <v>71</v>
      </c>
      <c r="AU70" s="284"/>
      <c r="AV70" s="284"/>
      <c r="AW70" s="284"/>
      <c r="AX70" s="294"/>
      <c r="AY70" s="293" t="s">
        <v>71</v>
      </c>
      <c r="AZ70" s="284"/>
      <c r="BA70" s="284"/>
      <c r="BB70" s="284"/>
      <c r="BC70" s="294"/>
      <c r="BD70" s="293" t="s">
        <v>71</v>
      </c>
      <c r="BE70" s="284"/>
      <c r="BF70" s="284"/>
      <c r="BG70" s="284"/>
      <c r="BH70" s="294"/>
      <c r="BI70" s="329"/>
      <c r="BJ70" s="330"/>
    </row>
    <row r="71" spans="1:62" ht="30" customHeight="1" x14ac:dyDescent="0.25">
      <c r="A71" s="1" t="s">
        <v>25</v>
      </c>
      <c r="B71" s="70" t="str">
        <f t="shared" si="2"/>
        <v xml:space="preserve"> </v>
      </c>
      <c r="C71" s="256" t="str">
        <f>VLOOKUP(A71,Entries!A$2:F$400,5)</f>
        <v xml:space="preserve"> </v>
      </c>
      <c r="D71" s="257"/>
      <c r="E71" s="257"/>
      <c r="F71" s="257"/>
      <c r="G71" s="257"/>
      <c r="H71" s="257"/>
      <c r="I71" s="257"/>
      <c r="J71" s="257"/>
      <c r="K71" s="257"/>
      <c r="L71" s="258"/>
      <c r="M71" s="259" t="str">
        <f>VLOOKUP(A71,Entries!A$2:F$400,6)</f>
        <v/>
      </c>
      <c r="N71" s="260"/>
      <c r="O71" s="260"/>
      <c r="P71" s="260"/>
      <c r="Q71" s="260"/>
      <c r="R71" s="261"/>
      <c r="S71" s="293" t="s">
        <v>71</v>
      </c>
      <c r="T71" s="284"/>
      <c r="U71" s="284"/>
      <c r="V71" s="284"/>
      <c r="W71" s="294"/>
      <c r="X71" s="293" t="s">
        <v>71</v>
      </c>
      <c r="Y71" s="284"/>
      <c r="Z71" s="284"/>
      <c r="AA71" s="284"/>
      <c r="AB71" s="294"/>
      <c r="AC71" s="293" t="s">
        <v>71</v>
      </c>
      <c r="AD71" s="284"/>
      <c r="AE71" s="284"/>
      <c r="AF71" s="284"/>
      <c r="AG71" s="294"/>
      <c r="AH71" s="293" t="s">
        <v>71</v>
      </c>
      <c r="AI71" s="284"/>
      <c r="AJ71" s="284"/>
      <c r="AK71" s="284"/>
      <c r="AL71" s="294"/>
      <c r="AM71" s="293"/>
      <c r="AN71" s="294"/>
      <c r="AO71" s="293" t="s">
        <v>71</v>
      </c>
      <c r="AP71" s="284"/>
      <c r="AQ71" s="284"/>
      <c r="AR71" s="284"/>
      <c r="AS71" s="294"/>
      <c r="AT71" s="293" t="s">
        <v>71</v>
      </c>
      <c r="AU71" s="284"/>
      <c r="AV71" s="284"/>
      <c r="AW71" s="284"/>
      <c r="AX71" s="294"/>
      <c r="AY71" s="293" t="s">
        <v>71</v>
      </c>
      <c r="AZ71" s="284"/>
      <c r="BA71" s="284"/>
      <c r="BB71" s="284"/>
      <c r="BC71" s="294"/>
      <c r="BD71" s="293" t="s">
        <v>71</v>
      </c>
      <c r="BE71" s="284"/>
      <c r="BF71" s="284"/>
      <c r="BG71" s="284"/>
      <c r="BH71" s="294"/>
      <c r="BI71" s="329"/>
      <c r="BJ71" s="330"/>
    </row>
    <row r="72" spans="1:62" ht="30" customHeight="1" x14ac:dyDescent="0.25">
      <c r="A72" s="1" t="s">
        <v>25</v>
      </c>
      <c r="B72" s="70" t="str">
        <f t="shared" si="2"/>
        <v xml:space="preserve"> </v>
      </c>
      <c r="C72" s="256" t="str">
        <f>VLOOKUP(A72,Entries!A$2:F$400,5)</f>
        <v xml:space="preserve"> </v>
      </c>
      <c r="D72" s="257"/>
      <c r="E72" s="257"/>
      <c r="F72" s="257"/>
      <c r="G72" s="257"/>
      <c r="H72" s="257"/>
      <c r="I72" s="257"/>
      <c r="J72" s="257"/>
      <c r="K72" s="257"/>
      <c r="L72" s="258"/>
      <c r="M72" s="259" t="str">
        <f>VLOOKUP(A72,Entries!A$2:F$400,6)</f>
        <v/>
      </c>
      <c r="N72" s="260"/>
      <c r="O72" s="260"/>
      <c r="P72" s="260"/>
      <c r="Q72" s="260"/>
      <c r="R72" s="261"/>
      <c r="S72" s="293" t="s">
        <v>71</v>
      </c>
      <c r="T72" s="284"/>
      <c r="U72" s="284"/>
      <c r="V72" s="284"/>
      <c r="W72" s="294"/>
      <c r="X72" s="293" t="s">
        <v>71</v>
      </c>
      <c r="Y72" s="284"/>
      <c r="Z72" s="284"/>
      <c r="AA72" s="284"/>
      <c r="AB72" s="294"/>
      <c r="AC72" s="293" t="s">
        <v>71</v>
      </c>
      <c r="AD72" s="284"/>
      <c r="AE72" s="284"/>
      <c r="AF72" s="284"/>
      <c r="AG72" s="294"/>
      <c r="AH72" s="293" t="s">
        <v>71</v>
      </c>
      <c r="AI72" s="284"/>
      <c r="AJ72" s="284"/>
      <c r="AK72" s="284"/>
      <c r="AL72" s="294"/>
      <c r="AM72" s="293"/>
      <c r="AN72" s="294"/>
      <c r="AO72" s="293" t="s">
        <v>71</v>
      </c>
      <c r="AP72" s="284"/>
      <c r="AQ72" s="284"/>
      <c r="AR72" s="284"/>
      <c r="AS72" s="294"/>
      <c r="AT72" s="293" t="s">
        <v>71</v>
      </c>
      <c r="AU72" s="284"/>
      <c r="AV72" s="284"/>
      <c r="AW72" s="284"/>
      <c r="AX72" s="294"/>
      <c r="AY72" s="293" t="s">
        <v>71</v>
      </c>
      <c r="AZ72" s="284"/>
      <c r="BA72" s="284"/>
      <c r="BB72" s="284"/>
      <c r="BC72" s="294"/>
      <c r="BD72" s="293" t="s">
        <v>71</v>
      </c>
      <c r="BE72" s="284"/>
      <c r="BF72" s="284"/>
      <c r="BG72" s="284"/>
      <c r="BH72" s="294"/>
      <c r="BI72" s="329"/>
      <c r="BJ72" s="330"/>
    </row>
    <row r="73" spans="1:62" ht="30" customHeight="1" x14ac:dyDescent="0.25">
      <c r="A73" s="1" t="s">
        <v>25</v>
      </c>
      <c r="B73" s="70" t="str">
        <f t="shared" si="2"/>
        <v xml:space="preserve"> </v>
      </c>
      <c r="C73" s="256" t="str">
        <f>VLOOKUP(A73,Entries!A$2:F$400,5)</f>
        <v xml:space="preserve"> </v>
      </c>
      <c r="D73" s="257"/>
      <c r="E73" s="257"/>
      <c r="F73" s="257"/>
      <c r="G73" s="257"/>
      <c r="H73" s="257"/>
      <c r="I73" s="257"/>
      <c r="J73" s="257"/>
      <c r="K73" s="257"/>
      <c r="L73" s="258"/>
      <c r="M73" s="259" t="str">
        <f>VLOOKUP(A73,Entries!A$2:F$400,6)</f>
        <v/>
      </c>
      <c r="N73" s="260"/>
      <c r="O73" s="260"/>
      <c r="P73" s="260"/>
      <c r="Q73" s="260"/>
      <c r="R73" s="261"/>
      <c r="S73" s="293" t="s">
        <v>71</v>
      </c>
      <c r="T73" s="284"/>
      <c r="U73" s="284"/>
      <c r="V73" s="284"/>
      <c r="W73" s="294"/>
      <c r="X73" s="293" t="s">
        <v>71</v>
      </c>
      <c r="Y73" s="284"/>
      <c r="Z73" s="284"/>
      <c r="AA73" s="284"/>
      <c r="AB73" s="294"/>
      <c r="AC73" s="293" t="s">
        <v>71</v>
      </c>
      <c r="AD73" s="284"/>
      <c r="AE73" s="284"/>
      <c r="AF73" s="284"/>
      <c r="AG73" s="294"/>
      <c r="AH73" s="293" t="s">
        <v>71</v>
      </c>
      <c r="AI73" s="284"/>
      <c r="AJ73" s="284"/>
      <c r="AK73" s="284"/>
      <c r="AL73" s="294"/>
      <c r="AM73" s="293"/>
      <c r="AN73" s="294"/>
      <c r="AO73" s="293" t="s">
        <v>71</v>
      </c>
      <c r="AP73" s="284"/>
      <c r="AQ73" s="284"/>
      <c r="AR73" s="284"/>
      <c r="AS73" s="294"/>
      <c r="AT73" s="293" t="s">
        <v>71</v>
      </c>
      <c r="AU73" s="284"/>
      <c r="AV73" s="284"/>
      <c r="AW73" s="284"/>
      <c r="AX73" s="294"/>
      <c r="AY73" s="293" t="s">
        <v>71</v>
      </c>
      <c r="AZ73" s="284"/>
      <c r="BA73" s="284"/>
      <c r="BB73" s="284"/>
      <c r="BC73" s="294"/>
      <c r="BD73" s="293" t="s">
        <v>71</v>
      </c>
      <c r="BE73" s="284"/>
      <c r="BF73" s="284"/>
      <c r="BG73" s="284"/>
      <c r="BH73" s="294"/>
      <c r="BI73" s="329"/>
      <c r="BJ73" s="330"/>
    </row>
    <row r="74" spans="1:62" ht="30" customHeight="1" x14ac:dyDescent="0.25">
      <c r="A74" s="1" t="s">
        <v>25</v>
      </c>
      <c r="B74" s="70" t="str">
        <f t="shared" si="2"/>
        <v xml:space="preserve"> </v>
      </c>
      <c r="C74" s="256" t="str">
        <f>VLOOKUP(A74,Entries!A$2:F$400,5)</f>
        <v xml:space="preserve"> </v>
      </c>
      <c r="D74" s="257"/>
      <c r="E74" s="257"/>
      <c r="F74" s="257"/>
      <c r="G74" s="257"/>
      <c r="H74" s="257"/>
      <c r="I74" s="257"/>
      <c r="J74" s="257"/>
      <c r="K74" s="257"/>
      <c r="L74" s="258"/>
      <c r="M74" s="259" t="str">
        <f>VLOOKUP(A74,Entries!A$2:F$400,6)</f>
        <v/>
      </c>
      <c r="N74" s="260"/>
      <c r="O74" s="260"/>
      <c r="P74" s="260"/>
      <c r="Q74" s="260"/>
      <c r="R74" s="261"/>
      <c r="S74" s="293" t="s">
        <v>71</v>
      </c>
      <c r="T74" s="284"/>
      <c r="U74" s="284"/>
      <c r="V74" s="284"/>
      <c r="W74" s="294"/>
      <c r="X74" s="293" t="s">
        <v>71</v>
      </c>
      <c r="Y74" s="284"/>
      <c r="Z74" s="284"/>
      <c r="AA74" s="284"/>
      <c r="AB74" s="294"/>
      <c r="AC74" s="293" t="s">
        <v>71</v>
      </c>
      <c r="AD74" s="284"/>
      <c r="AE74" s="284"/>
      <c r="AF74" s="284"/>
      <c r="AG74" s="294"/>
      <c r="AH74" s="293" t="s">
        <v>71</v>
      </c>
      <c r="AI74" s="284"/>
      <c r="AJ74" s="284"/>
      <c r="AK74" s="284"/>
      <c r="AL74" s="294"/>
      <c r="AM74" s="293"/>
      <c r="AN74" s="294"/>
      <c r="AO74" s="293" t="s">
        <v>71</v>
      </c>
      <c r="AP74" s="284"/>
      <c r="AQ74" s="284"/>
      <c r="AR74" s="284"/>
      <c r="AS74" s="294"/>
      <c r="AT74" s="293" t="s">
        <v>71</v>
      </c>
      <c r="AU74" s="284"/>
      <c r="AV74" s="284"/>
      <c r="AW74" s="284"/>
      <c r="AX74" s="294"/>
      <c r="AY74" s="293" t="s">
        <v>71</v>
      </c>
      <c r="AZ74" s="284"/>
      <c r="BA74" s="284"/>
      <c r="BB74" s="284"/>
      <c r="BC74" s="294"/>
      <c r="BD74" s="293" t="s">
        <v>71</v>
      </c>
      <c r="BE74" s="284"/>
      <c r="BF74" s="284"/>
      <c r="BG74" s="284"/>
      <c r="BH74" s="294"/>
      <c r="BI74" s="329"/>
      <c r="BJ74" s="330"/>
    </row>
    <row r="75" spans="1:62" ht="30" customHeight="1" x14ac:dyDescent="0.25">
      <c r="A75" s="1" t="s">
        <v>25</v>
      </c>
      <c r="B75" s="70" t="str">
        <f t="shared" si="2"/>
        <v xml:space="preserve"> </v>
      </c>
      <c r="C75" s="256" t="str">
        <f>VLOOKUP(A75,Entries!A$2:F$400,5)</f>
        <v xml:space="preserve"> </v>
      </c>
      <c r="D75" s="257"/>
      <c r="E75" s="257"/>
      <c r="F75" s="257"/>
      <c r="G75" s="257"/>
      <c r="H75" s="257"/>
      <c r="I75" s="257"/>
      <c r="J75" s="257"/>
      <c r="K75" s="257"/>
      <c r="L75" s="258"/>
      <c r="M75" s="259" t="str">
        <f>VLOOKUP(A75,Entries!A$2:F$400,6)</f>
        <v/>
      </c>
      <c r="N75" s="260"/>
      <c r="O75" s="260"/>
      <c r="P75" s="260"/>
      <c r="Q75" s="260"/>
      <c r="R75" s="261"/>
      <c r="S75" s="293" t="s">
        <v>71</v>
      </c>
      <c r="T75" s="284"/>
      <c r="U75" s="284"/>
      <c r="V75" s="284"/>
      <c r="W75" s="294"/>
      <c r="X75" s="293" t="s">
        <v>71</v>
      </c>
      <c r="Y75" s="284"/>
      <c r="Z75" s="284"/>
      <c r="AA75" s="284"/>
      <c r="AB75" s="294"/>
      <c r="AC75" s="293" t="s">
        <v>71</v>
      </c>
      <c r="AD75" s="284"/>
      <c r="AE75" s="284"/>
      <c r="AF75" s="284"/>
      <c r="AG75" s="294"/>
      <c r="AH75" s="293" t="s">
        <v>71</v>
      </c>
      <c r="AI75" s="284"/>
      <c r="AJ75" s="284"/>
      <c r="AK75" s="284"/>
      <c r="AL75" s="294"/>
      <c r="AM75" s="293"/>
      <c r="AN75" s="294"/>
      <c r="AO75" s="293" t="s">
        <v>71</v>
      </c>
      <c r="AP75" s="284"/>
      <c r="AQ75" s="284"/>
      <c r="AR75" s="284"/>
      <c r="AS75" s="294"/>
      <c r="AT75" s="293" t="s">
        <v>71</v>
      </c>
      <c r="AU75" s="284"/>
      <c r="AV75" s="284"/>
      <c r="AW75" s="284"/>
      <c r="AX75" s="294"/>
      <c r="AY75" s="293" t="s">
        <v>71</v>
      </c>
      <c r="AZ75" s="284"/>
      <c r="BA75" s="284"/>
      <c r="BB75" s="284"/>
      <c r="BC75" s="294"/>
      <c r="BD75" s="293" t="s">
        <v>71</v>
      </c>
      <c r="BE75" s="284"/>
      <c r="BF75" s="284"/>
      <c r="BG75" s="284"/>
      <c r="BH75" s="294"/>
      <c r="BI75" s="329"/>
      <c r="BJ75" s="330"/>
    </row>
    <row r="76" spans="1:62" ht="30" customHeight="1" x14ac:dyDescent="0.25">
      <c r="A76" s="1" t="s">
        <v>25</v>
      </c>
      <c r="B76" s="70" t="str">
        <f t="shared" si="2"/>
        <v xml:space="preserve"> </v>
      </c>
      <c r="C76" s="256" t="str">
        <f>VLOOKUP(A76,Entries!A$2:F$400,5)</f>
        <v xml:space="preserve"> </v>
      </c>
      <c r="D76" s="257"/>
      <c r="E76" s="257"/>
      <c r="F76" s="257"/>
      <c r="G76" s="257"/>
      <c r="H76" s="257"/>
      <c r="I76" s="257"/>
      <c r="J76" s="257"/>
      <c r="K76" s="257"/>
      <c r="L76" s="258"/>
      <c r="M76" s="259" t="str">
        <f>VLOOKUP(A76,Entries!A$2:F$400,6)</f>
        <v/>
      </c>
      <c r="N76" s="260"/>
      <c r="O76" s="260"/>
      <c r="P76" s="260"/>
      <c r="Q76" s="260"/>
      <c r="R76" s="261"/>
      <c r="S76" s="293" t="s">
        <v>71</v>
      </c>
      <c r="T76" s="284"/>
      <c r="U76" s="284"/>
      <c r="V76" s="284"/>
      <c r="W76" s="294"/>
      <c r="X76" s="293" t="s">
        <v>71</v>
      </c>
      <c r="Y76" s="284"/>
      <c r="Z76" s="284"/>
      <c r="AA76" s="284"/>
      <c r="AB76" s="294"/>
      <c r="AC76" s="293" t="s">
        <v>71</v>
      </c>
      <c r="AD76" s="284"/>
      <c r="AE76" s="284"/>
      <c r="AF76" s="284"/>
      <c r="AG76" s="294"/>
      <c r="AH76" s="293" t="s">
        <v>71</v>
      </c>
      <c r="AI76" s="284"/>
      <c r="AJ76" s="284"/>
      <c r="AK76" s="284"/>
      <c r="AL76" s="294"/>
      <c r="AM76" s="293"/>
      <c r="AN76" s="294"/>
      <c r="AO76" s="293" t="s">
        <v>71</v>
      </c>
      <c r="AP76" s="284"/>
      <c r="AQ76" s="284"/>
      <c r="AR76" s="284"/>
      <c r="AS76" s="294"/>
      <c r="AT76" s="293" t="s">
        <v>71</v>
      </c>
      <c r="AU76" s="284"/>
      <c r="AV76" s="284"/>
      <c r="AW76" s="284"/>
      <c r="AX76" s="294"/>
      <c r="AY76" s="293" t="s">
        <v>71</v>
      </c>
      <c r="AZ76" s="284"/>
      <c r="BA76" s="284"/>
      <c r="BB76" s="284"/>
      <c r="BC76" s="294"/>
      <c r="BD76" s="293" t="s">
        <v>71</v>
      </c>
      <c r="BE76" s="284"/>
      <c r="BF76" s="284"/>
      <c r="BG76" s="284"/>
      <c r="BH76" s="294"/>
      <c r="BI76" s="329"/>
      <c r="BJ76" s="330"/>
    </row>
    <row r="77" spans="1:62" ht="30" customHeight="1" x14ac:dyDescent="0.25">
      <c r="A77" s="1" t="s">
        <v>25</v>
      </c>
      <c r="B77" s="70" t="str">
        <f t="shared" si="2"/>
        <v xml:space="preserve"> </v>
      </c>
      <c r="C77" s="256" t="str">
        <f>VLOOKUP(A77,Entries!A$2:F$400,5)</f>
        <v xml:space="preserve"> </v>
      </c>
      <c r="D77" s="257"/>
      <c r="E77" s="257"/>
      <c r="F77" s="257"/>
      <c r="G77" s="257"/>
      <c r="H77" s="257"/>
      <c r="I77" s="257"/>
      <c r="J77" s="257"/>
      <c r="K77" s="257"/>
      <c r="L77" s="258"/>
      <c r="M77" s="259" t="str">
        <f>VLOOKUP(A77,Entries!A$2:F$400,6)</f>
        <v/>
      </c>
      <c r="N77" s="260"/>
      <c r="O77" s="260"/>
      <c r="P77" s="260"/>
      <c r="Q77" s="260"/>
      <c r="R77" s="261"/>
      <c r="S77" s="293" t="s">
        <v>71</v>
      </c>
      <c r="T77" s="284"/>
      <c r="U77" s="284"/>
      <c r="V77" s="284"/>
      <c r="W77" s="294"/>
      <c r="X77" s="293" t="s">
        <v>71</v>
      </c>
      <c r="Y77" s="284"/>
      <c r="Z77" s="284"/>
      <c r="AA77" s="284"/>
      <c r="AB77" s="294"/>
      <c r="AC77" s="293" t="s">
        <v>71</v>
      </c>
      <c r="AD77" s="284"/>
      <c r="AE77" s="284"/>
      <c r="AF77" s="284"/>
      <c r="AG77" s="294"/>
      <c r="AH77" s="293" t="s">
        <v>71</v>
      </c>
      <c r="AI77" s="284"/>
      <c r="AJ77" s="284"/>
      <c r="AK77" s="284"/>
      <c r="AL77" s="294"/>
      <c r="AM77" s="293"/>
      <c r="AN77" s="294"/>
      <c r="AO77" s="293" t="s">
        <v>71</v>
      </c>
      <c r="AP77" s="284"/>
      <c r="AQ77" s="284"/>
      <c r="AR77" s="284"/>
      <c r="AS77" s="294"/>
      <c r="AT77" s="293" t="s">
        <v>71</v>
      </c>
      <c r="AU77" s="284"/>
      <c r="AV77" s="284"/>
      <c r="AW77" s="284"/>
      <c r="AX77" s="294"/>
      <c r="AY77" s="293" t="s">
        <v>71</v>
      </c>
      <c r="AZ77" s="284"/>
      <c r="BA77" s="284"/>
      <c r="BB77" s="284"/>
      <c r="BC77" s="294"/>
      <c r="BD77" s="293" t="s">
        <v>71</v>
      </c>
      <c r="BE77" s="284"/>
      <c r="BF77" s="284"/>
      <c r="BG77" s="284"/>
      <c r="BH77" s="294"/>
      <c r="BI77" s="329"/>
      <c r="BJ77" s="330"/>
    </row>
    <row r="78" spans="1:62" ht="30" customHeight="1" x14ac:dyDescent="0.25">
      <c r="A78" s="1" t="s">
        <v>25</v>
      </c>
      <c r="B78" s="70" t="str">
        <f t="shared" si="2"/>
        <v xml:space="preserve"> </v>
      </c>
      <c r="C78" s="256" t="str">
        <f>VLOOKUP(A78,Entries!A$2:F$400,5)</f>
        <v xml:space="preserve"> </v>
      </c>
      <c r="D78" s="257"/>
      <c r="E78" s="257"/>
      <c r="F78" s="257"/>
      <c r="G78" s="257"/>
      <c r="H78" s="257"/>
      <c r="I78" s="257"/>
      <c r="J78" s="257"/>
      <c r="K78" s="257"/>
      <c r="L78" s="258"/>
      <c r="M78" s="259" t="str">
        <f>VLOOKUP(A78,Entries!A$2:F$400,6)</f>
        <v/>
      </c>
      <c r="N78" s="260"/>
      <c r="O78" s="260"/>
      <c r="P78" s="260"/>
      <c r="Q78" s="260"/>
      <c r="R78" s="261"/>
      <c r="S78" s="293" t="s">
        <v>71</v>
      </c>
      <c r="T78" s="284"/>
      <c r="U78" s="284"/>
      <c r="V78" s="284"/>
      <c r="W78" s="294"/>
      <c r="X78" s="293" t="s">
        <v>71</v>
      </c>
      <c r="Y78" s="284"/>
      <c r="Z78" s="284"/>
      <c r="AA78" s="284"/>
      <c r="AB78" s="294"/>
      <c r="AC78" s="293" t="s">
        <v>71</v>
      </c>
      <c r="AD78" s="284"/>
      <c r="AE78" s="284"/>
      <c r="AF78" s="284"/>
      <c r="AG78" s="294"/>
      <c r="AH78" s="293" t="s">
        <v>71</v>
      </c>
      <c r="AI78" s="284"/>
      <c r="AJ78" s="284"/>
      <c r="AK78" s="284"/>
      <c r="AL78" s="294"/>
      <c r="AM78" s="293"/>
      <c r="AN78" s="294"/>
      <c r="AO78" s="293" t="s">
        <v>71</v>
      </c>
      <c r="AP78" s="284"/>
      <c r="AQ78" s="284"/>
      <c r="AR78" s="284"/>
      <c r="AS78" s="294"/>
      <c r="AT78" s="293" t="s">
        <v>71</v>
      </c>
      <c r="AU78" s="284"/>
      <c r="AV78" s="284"/>
      <c r="AW78" s="284"/>
      <c r="AX78" s="294"/>
      <c r="AY78" s="293" t="s">
        <v>71</v>
      </c>
      <c r="AZ78" s="284"/>
      <c r="BA78" s="284"/>
      <c r="BB78" s="284"/>
      <c r="BC78" s="294"/>
      <c r="BD78" s="293" t="s">
        <v>71</v>
      </c>
      <c r="BE78" s="284"/>
      <c r="BF78" s="284"/>
      <c r="BG78" s="284"/>
      <c r="BH78" s="294"/>
      <c r="BI78" s="329"/>
      <c r="BJ78" s="330"/>
    </row>
    <row r="79" spans="1:62" ht="30" customHeight="1" x14ac:dyDescent="0.25">
      <c r="A79" s="1" t="s">
        <v>25</v>
      </c>
      <c r="B79" s="70" t="str">
        <f t="shared" ref="B79:B90" si="3">IF(A79=" "," ",IF(A79&gt;=200,A79-200,A79))</f>
        <v xml:space="preserve"> </v>
      </c>
      <c r="C79" s="256" t="str">
        <f>VLOOKUP(A79,Entries!A$2:F$400,5)</f>
        <v xml:space="preserve"> </v>
      </c>
      <c r="D79" s="257"/>
      <c r="E79" s="257"/>
      <c r="F79" s="257"/>
      <c r="G79" s="257"/>
      <c r="H79" s="257"/>
      <c r="I79" s="257"/>
      <c r="J79" s="257"/>
      <c r="K79" s="257"/>
      <c r="L79" s="258"/>
      <c r="M79" s="259" t="str">
        <f>VLOOKUP(A79,Entries!A$2:F$400,6)</f>
        <v/>
      </c>
      <c r="N79" s="260"/>
      <c r="O79" s="260"/>
      <c r="P79" s="260"/>
      <c r="Q79" s="260"/>
      <c r="R79" s="261"/>
      <c r="S79" s="293" t="s">
        <v>71</v>
      </c>
      <c r="T79" s="284"/>
      <c r="U79" s="284"/>
      <c r="V79" s="284"/>
      <c r="W79" s="294"/>
      <c r="X79" s="293" t="s">
        <v>71</v>
      </c>
      <c r="Y79" s="284"/>
      <c r="Z79" s="284"/>
      <c r="AA79" s="284"/>
      <c r="AB79" s="294"/>
      <c r="AC79" s="293" t="s">
        <v>71</v>
      </c>
      <c r="AD79" s="284"/>
      <c r="AE79" s="284"/>
      <c r="AF79" s="284"/>
      <c r="AG79" s="294"/>
      <c r="AH79" s="293" t="s">
        <v>71</v>
      </c>
      <c r="AI79" s="284"/>
      <c r="AJ79" s="284"/>
      <c r="AK79" s="284"/>
      <c r="AL79" s="294"/>
      <c r="AM79" s="293"/>
      <c r="AN79" s="294"/>
      <c r="AO79" s="293" t="s">
        <v>71</v>
      </c>
      <c r="AP79" s="284"/>
      <c r="AQ79" s="284"/>
      <c r="AR79" s="284"/>
      <c r="AS79" s="294"/>
      <c r="AT79" s="293" t="s">
        <v>71</v>
      </c>
      <c r="AU79" s="284"/>
      <c r="AV79" s="284"/>
      <c r="AW79" s="284"/>
      <c r="AX79" s="294"/>
      <c r="AY79" s="293" t="s">
        <v>71</v>
      </c>
      <c r="AZ79" s="284"/>
      <c r="BA79" s="284"/>
      <c r="BB79" s="284"/>
      <c r="BC79" s="294"/>
      <c r="BD79" s="293" t="s">
        <v>71</v>
      </c>
      <c r="BE79" s="284"/>
      <c r="BF79" s="284"/>
      <c r="BG79" s="284"/>
      <c r="BH79" s="294"/>
      <c r="BI79" s="329"/>
      <c r="BJ79" s="330"/>
    </row>
    <row r="80" spans="1:62" ht="30" customHeight="1" x14ac:dyDescent="0.25">
      <c r="A80" s="1" t="s">
        <v>25</v>
      </c>
      <c r="B80" s="70" t="str">
        <f t="shared" si="3"/>
        <v xml:space="preserve"> </v>
      </c>
      <c r="C80" s="256" t="str">
        <f>VLOOKUP(A80,Entries!A$2:F$400,5)</f>
        <v xml:space="preserve"> </v>
      </c>
      <c r="D80" s="257"/>
      <c r="E80" s="257"/>
      <c r="F80" s="257"/>
      <c r="G80" s="257"/>
      <c r="H80" s="257"/>
      <c r="I80" s="257"/>
      <c r="J80" s="257"/>
      <c r="K80" s="257"/>
      <c r="L80" s="258"/>
      <c r="M80" s="259" t="str">
        <f>VLOOKUP(A80,Entries!A$2:F$400,6)</f>
        <v/>
      </c>
      <c r="N80" s="260"/>
      <c r="O80" s="260"/>
      <c r="P80" s="260"/>
      <c r="Q80" s="260"/>
      <c r="R80" s="261"/>
      <c r="S80" s="293" t="s">
        <v>71</v>
      </c>
      <c r="T80" s="284"/>
      <c r="U80" s="284"/>
      <c r="V80" s="284"/>
      <c r="W80" s="294"/>
      <c r="X80" s="293" t="s">
        <v>71</v>
      </c>
      <c r="Y80" s="284"/>
      <c r="Z80" s="284"/>
      <c r="AA80" s="284"/>
      <c r="AB80" s="294"/>
      <c r="AC80" s="293" t="s">
        <v>71</v>
      </c>
      <c r="AD80" s="284"/>
      <c r="AE80" s="284"/>
      <c r="AF80" s="284"/>
      <c r="AG80" s="294"/>
      <c r="AH80" s="293" t="s">
        <v>71</v>
      </c>
      <c r="AI80" s="284"/>
      <c r="AJ80" s="284"/>
      <c r="AK80" s="284"/>
      <c r="AL80" s="294"/>
      <c r="AM80" s="293"/>
      <c r="AN80" s="294"/>
      <c r="AO80" s="293" t="s">
        <v>71</v>
      </c>
      <c r="AP80" s="284"/>
      <c r="AQ80" s="284"/>
      <c r="AR80" s="284"/>
      <c r="AS80" s="294"/>
      <c r="AT80" s="293" t="s">
        <v>71</v>
      </c>
      <c r="AU80" s="284"/>
      <c r="AV80" s="284"/>
      <c r="AW80" s="284"/>
      <c r="AX80" s="294"/>
      <c r="AY80" s="293" t="s">
        <v>71</v>
      </c>
      <c r="AZ80" s="284"/>
      <c r="BA80" s="284"/>
      <c r="BB80" s="284"/>
      <c r="BC80" s="294"/>
      <c r="BD80" s="293" t="s">
        <v>71</v>
      </c>
      <c r="BE80" s="284"/>
      <c r="BF80" s="284"/>
      <c r="BG80" s="284"/>
      <c r="BH80" s="294"/>
      <c r="BI80" s="329"/>
      <c r="BJ80" s="330"/>
    </row>
    <row r="81" spans="1:62" ht="30" customHeight="1" x14ac:dyDescent="0.25">
      <c r="A81" s="1" t="s">
        <v>25</v>
      </c>
      <c r="B81" s="70" t="str">
        <f t="shared" si="3"/>
        <v xml:space="preserve"> </v>
      </c>
      <c r="C81" s="256" t="str">
        <f>VLOOKUP(A81,Entries!A$2:F$400,5)</f>
        <v xml:space="preserve"> </v>
      </c>
      <c r="D81" s="257"/>
      <c r="E81" s="257"/>
      <c r="F81" s="257"/>
      <c r="G81" s="257"/>
      <c r="H81" s="257"/>
      <c r="I81" s="257"/>
      <c r="J81" s="257"/>
      <c r="K81" s="257"/>
      <c r="L81" s="258"/>
      <c r="M81" s="259" t="str">
        <f>VLOOKUP(A81,Entries!A$2:F$400,6)</f>
        <v/>
      </c>
      <c r="N81" s="260"/>
      <c r="O81" s="260"/>
      <c r="P81" s="260"/>
      <c r="Q81" s="260"/>
      <c r="R81" s="261"/>
      <c r="S81" s="293" t="s">
        <v>71</v>
      </c>
      <c r="T81" s="284"/>
      <c r="U81" s="284"/>
      <c r="V81" s="284"/>
      <c r="W81" s="294"/>
      <c r="X81" s="293" t="s">
        <v>71</v>
      </c>
      <c r="Y81" s="284"/>
      <c r="Z81" s="284"/>
      <c r="AA81" s="284"/>
      <c r="AB81" s="294"/>
      <c r="AC81" s="293" t="s">
        <v>71</v>
      </c>
      <c r="AD81" s="284"/>
      <c r="AE81" s="284"/>
      <c r="AF81" s="284"/>
      <c r="AG81" s="294"/>
      <c r="AH81" s="293" t="s">
        <v>71</v>
      </c>
      <c r="AI81" s="284"/>
      <c r="AJ81" s="284"/>
      <c r="AK81" s="284"/>
      <c r="AL81" s="294"/>
      <c r="AM81" s="293"/>
      <c r="AN81" s="294"/>
      <c r="AO81" s="293" t="s">
        <v>71</v>
      </c>
      <c r="AP81" s="284"/>
      <c r="AQ81" s="284"/>
      <c r="AR81" s="284"/>
      <c r="AS81" s="294"/>
      <c r="AT81" s="293" t="s">
        <v>71</v>
      </c>
      <c r="AU81" s="284"/>
      <c r="AV81" s="284"/>
      <c r="AW81" s="284"/>
      <c r="AX81" s="294"/>
      <c r="AY81" s="293" t="s">
        <v>71</v>
      </c>
      <c r="AZ81" s="284"/>
      <c r="BA81" s="284"/>
      <c r="BB81" s="284"/>
      <c r="BC81" s="294"/>
      <c r="BD81" s="293" t="s">
        <v>71</v>
      </c>
      <c r="BE81" s="284"/>
      <c r="BF81" s="284"/>
      <c r="BG81" s="284"/>
      <c r="BH81" s="294"/>
      <c r="BI81" s="329"/>
      <c r="BJ81" s="330"/>
    </row>
    <row r="82" spans="1:62" ht="30" customHeight="1" x14ac:dyDescent="0.25">
      <c r="A82" s="1" t="s">
        <v>25</v>
      </c>
      <c r="B82" s="70" t="str">
        <f t="shared" si="3"/>
        <v xml:space="preserve"> </v>
      </c>
      <c r="C82" s="256" t="str">
        <f>VLOOKUP(A82,Entries!A$2:F$400,5)</f>
        <v xml:space="preserve"> </v>
      </c>
      <c r="D82" s="257"/>
      <c r="E82" s="257"/>
      <c r="F82" s="257"/>
      <c r="G82" s="257"/>
      <c r="H82" s="257"/>
      <c r="I82" s="257"/>
      <c r="J82" s="257"/>
      <c r="K82" s="257"/>
      <c r="L82" s="258"/>
      <c r="M82" s="259" t="str">
        <f>VLOOKUP(A82,Entries!A$2:F$400,6)</f>
        <v/>
      </c>
      <c r="N82" s="260"/>
      <c r="O82" s="260"/>
      <c r="P82" s="260"/>
      <c r="Q82" s="260"/>
      <c r="R82" s="261"/>
      <c r="S82" s="293" t="s">
        <v>71</v>
      </c>
      <c r="T82" s="284"/>
      <c r="U82" s="284"/>
      <c r="V82" s="284"/>
      <c r="W82" s="294"/>
      <c r="X82" s="293" t="s">
        <v>71</v>
      </c>
      <c r="Y82" s="284"/>
      <c r="Z82" s="284"/>
      <c r="AA82" s="284"/>
      <c r="AB82" s="294"/>
      <c r="AC82" s="293" t="s">
        <v>71</v>
      </c>
      <c r="AD82" s="284"/>
      <c r="AE82" s="284"/>
      <c r="AF82" s="284"/>
      <c r="AG82" s="294"/>
      <c r="AH82" s="293" t="s">
        <v>71</v>
      </c>
      <c r="AI82" s="284"/>
      <c r="AJ82" s="284"/>
      <c r="AK82" s="284"/>
      <c r="AL82" s="294"/>
      <c r="AM82" s="293"/>
      <c r="AN82" s="294"/>
      <c r="AO82" s="293" t="s">
        <v>71</v>
      </c>
      <c r="AP82" s="284"/>
      <c r="AQ82" s="284"/>
      <c r="AR82" s="284"/>
      <c r="AS82" s="294"/>
      <c r="AT82" s="293" t="s">
        <v>71</v>
      </c>
      <c r="AU82" s="284"/>
      <c r="AV82" s="284"/>
      <c r="AW82" s="284"/>
      <c r="AX82" s="294"/>
      <c r="AY82" s="293" t="s">
        <v>71</v>
      </c>
      <c r="AZ82" s="284"/>
      <c r="BA82" s="284"/>
      <c r="BB82" s="284"/>
      <c r="BC82" s="294"/>
      <c r="BD82" s="293" t="s">
        <v>71</v>
      </c>
      <c r="BE82" s="284"/>
      <c r="BF82" s="284"/>
      <c r="BG82" s="284"/>
      <c r="BH82" s="294"/>
      <c r="BI82" s="329"/>
      <c r="BJ82" s="330"/>
    </row>
    <row r="83" spans="1:62" ht="30" customHeight="1" x14ac:dyDescent="0.25">
      <c r="A83" s="1" t="s">
        <v>25</v>
      </c>
      <c r="B83" s="70" t="str">
        <f t="shared" si="3"/>
        <v xml:space="preserve"> </v>
      </c>
      <c r="C83" s="256" t="str">
        <f>VLOOKUP(A83,Entries!A$2:F$400,5)</f>
        <v xml:space="preserve"> </v>
      </c>
      <c r="D83" s="257"/>
      <c r="E83" s="257"/>
      <c r="F83" s="257"/>
      <c r="G83" s="257"/>
      <c r="H83" s="257"/>
      <c r="I83" s="257"/>
      <c r="J83" s="257"/>
      <c r="K83" s="257"/>
      <c r="L83" s="258"/>
      <c r="M83" s="259" t="str">
        <f>VLOOKUP(A83,Entries!A$2:F$400,6)</f>
        <v/>
      </c>
      <c r="N83" s="260"/>
      <c r="O83" s="260"/>
      <c r="P83" s="260"/>
      <c r="Q83" s="260"/>
      <c r="R83" s="261"/>
      <c r="S83" s="293" t="s">
        <v>71</v>
      </c>
      <c r="T83" s="284"/>
      <c r="U83" s="284"/>
      <c r="V83" s="284"/>
      <c r="W83" s="294"/>
      <c r="X83" s="293" t="s">
        <v>71</v>
      </c>
      <c r="Y83" s="284"/>
      <c r="Z83" s="284"/>
      <c r="AA83" s="284"/>
      <c r="AB83" s="294"/>
      <c r="AC83" s="293" t="s">
        <v>71</v>
      </c>
      <c r="AD83" s="284"/>
      <c r="AE83" s="284"/>
      <c r="AF83" s="284"/>
      <c r="AG83" s="294"/>
      <c r="AH83" s="293" t="s">
        <v>71</v>
      </c>
      <c r="AI83" s="284"/>
      <c r="AJ83" s="284"/>
      <c r="AK83" s="284"/>
      <c r="AL83" s="294"/>
      <c r="AM83" s="293"/>
      <c r="AN83" s="294"/>
      <c r="AO83" s="293" t="s">
        <v>71</v>
      </c>
      <c r="AP83" s="284"/>
      <c r="AQ83" s="284"/>
      <c r="AR83" s="284"/>
      <c r="AS83" s="294"/>
      <c r="AT83" s="293" t="s">
        <v>71</v>
      </c>
      <c r="AU83" s="284"/>
      <c r="AV83" s="284"/>
      <c r="AW83" s="284"/>
      <c r="AX83" s="294"/>
      <c r="AY83" s="293" t="s">
        <v>71</v>
      </c>
      <c r="AZ83" s="284"/>
      <c r="BA83" s="284"/>
      <c r="BB83" s="284"/>
      <c r="BC83" s="294"/>
      <c r="BD83" s="293" t="s">
        <v>71</v>
      </c>
      <c r="BE83" s="284"/>
      <c r="BF83" s="284"/>
      <c r="BG83" s="284"/>
      <c r="BH83" s="294"/>
      <c r="BI83" s="329"/>
      <c r="BJ83" s="330"/>
    </row>
    <row r="84" spans="1:62" ht="30" customHeight="1" x14ac:dyDescent="0.25">
      <c r="A84" s="1" t="s">
        <v>25</v>
      </c>
      <c r="B84" s="70" t="str">
        <f t="shared" si="3"/>
        <v xml:space="preserve"> </v>
      </c>
      <c r="C84" s="256" t="str">
        <f>VLOOKUP(A84,Entries!A$2:F$400,5)</f>
        <v xml:space="preserve"> </v>
      </c>
      <c r="D84" s="257"/>
      <c r="E84" s="257"/>
      <c r="F84" s="257"/>
      <c r="G84" s="257"/>
      <c r="H84" s="257"/>
      <c r="I84" s="257"/>
      <c r="J84" s="257"/>
      <c r="K84" s="257"/>
      <c r="L84" s="258"/>
      <c r="M84" s="259" t="str">
        <f>VLOOKUP(A84,Entries!A$2:F$400,6)</f>
        <v/>
      </c>
      <c r="N84" s="260"/>
      <c r="O84" s="260"/>
      <c r="P84" s="260"/>
      <c r="Q84" s="260"/>
      <c r="R84" s="261"/>
      <c r="S84" s="293" t="s">
        <v>71</v>
      </c>
      <c r="T84" s="284"/>
      <c r="U84" s="284"/>
      <c r="V84" s="284"/>
      <c r="W84" s="294"/>
      <c r="X84" s="293" t="s">
        <v>71</v>
      </c>
      <c r="Y84" s="284"/>
      <c r="Z84" s="284"/>
      <c r="AA84" s="284"/>
      <c r="AB84" s="294"/>
      <c r="AC84" s="293" t="s">
        <v>71</v>
      </c>
      <c r="AD84" s="284"/>
      <c r="AE84" s="284"/>
      <c r="AF84" s="284"/>
      <c r="AG84" s="294"/>
      <c r="AH84" s="293" t="s">
        <v>71</v>
      </c>
      <c r="AI84" s="284"/>
      <c r="AJ84" s="284"/>
      <c r="AK84" s="284"/>
      <c r="AL84" s="294"/>
      <c r="AM84" s="293"/>
      <c r="AN84" s="294"/>
      <c r="AO84" s="293" t="s">
        <v>71</v>
      </c>
      <c r="AP84" s="284"/>
      <c r="AQ84" s="284"/>
      <c r="AR84" s="284"/>
      <c r="AS84" s="294"/>
      <c r="AT84" s="293" t="s">
        <v>71</v>
      </c>
      <c r="AU84" s="284"/>
      <c r="AV84" s="284"/>
      <c r="AW84" s="284"/>
      <c r="AX84" s="294"/>
      <c r="AY84" s="293" t="s">
        <v>71</v>
      </c>
      <c r="AZ84" s="284"/>
      <c r="BA84" s="284"/>
      <c r="BB84" s="284"/>
      <c r="BC84" s="294"/>
      <c r="BD84" s="293" t="s">
        <v>71</v>
      </c>
      <c r="BE84" s="284"/>
      <c r="BF84" s="284"/>
      <c r="BG84" s="284"/>
      <c r="BH84" s="294"/>
      <c r="BI84" s="329"/>
      <c r="BJ84" s="330"/>
    </row>
    <row r="85" spans="1:62" ht="30" customHeight="1" x14ac:dyDescent="0.25">
      <c r="A85" s="1" t="s">
        <v>25</v>
      </c>
      <c r="B85" s="70" t="str">
        <f t="shared" si="3"/>
        <v xml:space="preserve"> </v>
      </c>
      <c r="C85" s="256" t="str">
        <f>VLOOKUP(A85,Entries!A$2:F$400,5)</f>
        <v xml:space="preserve"> </v>
      </c>
      <c r="D85" s="257"/>
      <c r="E85" s="257"/>
      <c r="F85" s="257"/>
      <c r="G85" s="257"/>
      <c r="H85" s="257"/>
      <c r="I85" s="257"/>
      <c r="J85" s="257"/>
      <c r="K85" s="257"/>
      <c r="L85" s="258"/>
      <c r="M85" s="259" t="str">
        <f>VLOOKUP(A85,Entries!A$2:F$400,6)</f>
        <v/>
      </c>
      <c r="N85" s="260"/>
      <c r="O85" s="260"/>
      <c r="P85" s="260"/>
      <c r="Q85" s="260"/>
      <c r="R85" s="261"/>
      <c r="S85" s="293" t="s">
        <v>71</v>
      </c>
      <c r="T85" s="284"/>
      <c r="U85" s="284"/>
      <c r="V85" s="284"/>
      <c r="W85" s="294"/>
      <c r="X85" s="293" t="s">
        <v>71</v>
      </c>
      <c r="Y85" s="284"/>
      <c r="Z85" s="284"/>
      <c r="AA85" s="284"/>
      <c r="AB85" s="294"/>
      <c r="AC85" s="293" t="s">
        <v>71</v>
      </c>
      <c r="AD85" s="284"/>
      <c r="AE85" s="284"/>
      <c r="AF85" s="284"/>
      <c r="AG85" s="294"/>
      <c r="AH85" s="293" t="s">
        <v>71</v>
      </c>
      <c r="AI85" s="284"/>
      <c r="AJ85" s="284"/>
      <c r="AK85" s="284"/>
      <c r="AL85" s="294"/>
      <c r="AM85" s="293"/>
      <c r="AN85" s="294"/>
      <c r="AO85" s="293" t="s">
        <v>71</v>
      </c>
      <c r="AP85" s="284"/>
      <c r="AQ85" s="284"/>
      <c r="AR85" s="284"/>
      <c r="AS85" s="294"/>
      <c r="AT85" s="293" t="s">
        <v>71</v>
      </c>
      <c r="AU85" s="284"/>
      <c r="AV85" s="284"/>
      <c r="AW85" s="284"/>
      <c r="AX85" s="294"/>
      <c r="AY85" s="293" t="s">
        <v>71</v>
      </c>
      <c r="AZ85" s="284"/>
      <c r="BA85" s="284"/>
      <c r="BB85" s="284"/>
      <c r="BC85" s="294"/>
      <c r="BD85" s="293" t="s">
        <v>71</v>
      </c>
      <c r="BE85" s="284"/>
      <c r="BF85" s="284"/>
      <c r="BG85" s="284"/>
      <c r="BH85" s="294"/>
      <c r="BI85" s="329"/>
      <c r="BJ85" s="330"/>
    </row>
    <row r="86" spans="1:62" ht="30" customHeight="1" x14ac:dyDescent="0.25">
      <c r="A86" s="1" t="s">
        <v>25</v>
      </c>
      <c r="B86" s="70" t="str">
        <f t="shared" si="3"/>
        <v xml:space="preserve"> </v>
      </c>
      <c r="C86" s="256" t="str">
        <f>VLOOKUP(A86,Entries!A$2:F$400,5)</f>
        <v xml:space="preserve"> </v>
      </c>
      <c r="D86" s="257"/>
      <c r="E86" s="257"/>
      <c r="F86" s="257"/>
      <c r="G86" s="257"/>
      <c r="H86" s="257"/>
      <c r="I86" s="257"/>
      <c r="J86" s="257"/>
      <c r="K86" s="257"/>
      <c r="L86" s="258"/>
      <c r="M86" s="259" t="str">
        <f>VLOOKUP(A86,Entries!A$2:F$400,6)</f>
        <v/>
      </c>
      <c r="N86" s="260"/>
      <c r="O86" s="260"/>
      <c r="P86" s="260"/>
      <c r="Q86" s="260"/>
      <c r="R86" s="261"/>
      <c r="S86" s="293" t="s">
        <v>71</v>
      </c>
      <c r="T86" s="284"/>
      <c r="U86" s="284"/>
      <c r="V86" s="284"/>
      <c r="W86" s="294"/>
      <c r="X86" s="293" t="s">
        <v>71</v>
      </c>
      <c r="Y86" s="284"/>
      <c r="Z86" s="284"/>
      <c r="AA86" s="284"/>
      <c r="AB86" s="294"/>
      <c r="AC86" s="293" t="s">
        <v>71</v>
      </c>
      <c r="AD86" s="284"/>
      <c r="AE86" s="284"/>
      <c r="AF86" s="284"/>
      <c r="AG86" s="294"/>
      <c r="AH86" s="293" t="s">
        <v>71</v>
      </c>
      <c r="AI86" s="284"/>
      <c r="AJ86" s="284"/>
      <c r="AK86" s="284"/>
      <c r="AL86" s="294"/>
      <c r="AM86" s="293"/>
      <c r="AN86" s="294"/>
      <c r="AO86" s="293" t="s">
        <v>71</v>
      </c>
      <c r="AP86" s="284"/>
      <c r="AQ86" s="284"/>
      <c r="AR86" s="284"/>
      <c r="AS86" s="294"/>
      <c r="AT86" s="293" t="s">
        <v>71</v>
      </c>
      <c r="AU86" s="284"/>
      <c r="AV86" s="284"/>
      <c r="AW86" s="284"/>
      <c r="AX86" s="294"/>
      <c r="AY86" s="293" t="s">
        <v>71</v>
      </c>
      <c r="AZ86" s="284"/>
      <c r="BA86" s="284"/>
      <c r="BB86" s="284"/>
      <c r="BC86" s="294"/>
      <c r="BD86" s="293" t="s">
        <v>71</v>
      </c>
      <c r="BE86" s="284"/>
      <c r="BF86" s="284"/>
      <c r="BG86" s="284"/>
      <c r="BH86" s="294"/>
      <c r="BI86" s="329"/>
      <c r="BJ86" s="330"/>
    </row>
    <row r="87" spans="1:62" ht="30" customHeight="1" x14ac:dyDescent="0.25">
      <c r="A87" s="1" t="s">
        <v>25</v>
      </c>
      <c r="B87" s="70" t="str">
        <f t="shared" si="3"/>
        <v xml:space="preserve"> </v>
      </c>
      <c r="C87" s="256" t="str">
        <f>VLOOKUP(A87,Entries!A$2:F$400,5)</f>
        <v xml:space="preserve"> </v>
      </c>
      <c r="D87" s="257"/>
      <c r="E87" s="257"/>
      <c r="F87" s="257"/>
      <c r="G87" s="257"/>
      <c r="H87" s="257"/>
      <c r="I87" s="257"/>
      <c r="J87" s="257"/>
      <c r="K87" s="257"/>
      <c r="L87" s="258"/>
      <c r="M87" s="259" t="str">
        <f>VLOOKUP(A87,Entries!A$2:F$400,6)</f>
        <v/>
      </c>
      <c r="N87" s="260"/>
      <c r="O87" s="260"/>
      <c r="P87" s="260"/>
      <c r="Q87" s="260"/>
      <c r="R87" s="261"/>
      <c r="S87" s="293" t="s">
        <v>71</v>
      </c>
      <c r="T87" s="284"/>
      <c r="U87" s="284"/>
      <c r="V87" s="284"/>
      <c r="W87" s="294"/>
      <c r="X87" s="293" t="s">
        <v>71</v>
      </c>
      <c r="Y87" s="284"/>
      <c r="Z87" s="284"/>
      <c r="AA87" s="284"/>
      <c r="AB87" s="294"/>
      <c r="AC87" s="293" t="s">
        <v>71</v>
      </c>
      <c r="AD87" s="284"/>
      <c r="AE87" s="284"/>
      <c r="AF87" s="284"/>
      <c r="AG87" s="294"/>
      <c r="AH87" s="293" t="s">
        <v>71</v>
      </c>
      <c r="AI87" s="284"/>
      <c r="AJ87" s="284"/>
      <c r="AK87" s="284"/>
      <c r="AL87" s="294"/>
      <c r="AM87" s="293"/>
      <c r="AN87" s="294"/>
      <c r="AO87" s="293" t="s">
        <v>71</v>
      </c>
      <c r="AP87" s="284"/>
      <c r="AQ87" s="284"/>
      <c r="AR87" s="284"/>
      <c r="AS87" s="294"/>
      <c r="AT87" s="293" t="s">
        <v>71</v>
      </c>
      <c r="AU87" s="284"/>
      <c r="AV87" s="284"/>
      <c r="AW87" s="284"/>
      <c r="AX87" s="294"/>
      <c r="AY87" s="293" t="s">
        <v>71</v>
      </c>
      <c r="AZ87" s="284"/>
      <c r="BA87" s="284"/>
      <c r="BB87" s="284"/>
      <c r="BC87" s="294"/>
      <c r="BD87" s="293" t="s">
        <v>71</v>
      </c>
      <c r="BE87" s="284"/>
      <c r="BF87" s="284"/>
      <c r="BG87" s="284"/>
      <c r="BH87" s="294"/>
      <c r="BI87" s="329"/>
      <c r="BJ87" s="330"/>
    </row>
    <row r="88" spans="1:62" ht="30" customHeight="1" x14ac:dyDescent="0.25">
      <c r="A88" s="1" t="s">
        <v>25</v>
      </c>
      <c r="B88" s="70" t="str">
        <f t="shared" si="3"/>
        <v xml:space="preserve"> </v>
      </c>
      <c r="C88" s="256" t="str">
        <f>VLOOKUP(A88,Entries!A$2:F$400,5)</f>
        <v xml:space="preserve"> </v>
      </c>
      <c r="D88" s="257"/>
      <c r="E88" s="257"/>
      <c r="F88" s="257"/>
      <c r="G88" s="257"/>
      <c r="H88" s="257"/>
      <c r="I88" s="257"/>
      <c r="J88" s="257"/>
      <c r="K88" s="257"/>
      <c r="L88" s="258"/>
      <c r="M88" s="259" t="str">
        <f>VLOOKUP(A88,Entries!A$2:F$400,6)</f>
        <v/>
      </c>
      <c r="N88" s="260"/>
      <c r="O88" s="260"/>
      <c r="P88" s="260"/>
      <c r="Q88" s="260"/>
      <c r="R88" s="261"/>
      <c r="S88" s="293" t="s">
        <v>71</v>
      </c>
      <c r="T88" s="284"/>
      <c r="U88" s="284"/>
      <c r="V88" s="284"/>
      <c r="W88" s="294"/>
      <c r="X88" s="293" t="s">
        <v>71</v>
      </c>
      <c r="Y88" s="284"/>
      <c r="Z88" s="284"/>
      <c r="AA88" s="284"/>
      <c r="AB88" s="294"/>
      <c r="AC88" s="293" t="s">
        <v>71</v>
      </c>
      <c r="AD88" s="284"/>
      <c r="AE88" s="284"/>
      <c r="AF88" s="284"/>
      <c r="AG88" s="294"/>
      <c r="AH88" s="293" t="s">
        <v>71</v>
      </c>
      <c r="AI88" s="284"/>
      <c r="AJ88" s="284"/>
      <c r="AK88" s="284"/>
      <c r="AL88" s="294"/>
      <c r="AM88" s="293"/>
      <c r="AN88" s="294"/>
      <c r="AO88" s="293" t="s">
        <v>71</v>
      </c>
      <c r="AP88" s="284"/>
      <c r="AQ88" s="284"/>
      <c r="AR88" s="284"/>
      <c r="AS88" s="294"/>
      <c r="AT88" s="293" t="s">
        <v>71</v>
      </c>
      <c r="AU88" s="284"/>
      <c r="AV88" s="284"/>
      <c r="AW88" s="284"/>
      <c r="AX88" s="294"/>
      <c r="AY88" s="293" t="s">
        <v>71</v>
      </c>
      <c r="AZ88" s="284"/>
      <c r="BA88" s="284"/>
      <c r="BB88" s="284"/>
      <c r="BC88" s="294"/>
      <c r="BD88" s="293" t="s">
        <v>71</v>
      </c>
      <c r="BE88" s="284"/>
      <c r="BF88" s="284"/>
      <c r="BG88" s="284"/>
      <c r="BH88" s="294"/>
      <c r="BI88" s="329"/>
      <c r="BJ88" s="330"/>
    </row>
    <row r="89" spans="1:62" ht="30" customHeight="1" x14ac:dyDescent="0.25">
      <c r="A89" s="1" t="s">
        <v>25</v>
      </c>
      <c r="B89" s="70" t="str">
        <f t="shared" si="3"/>
        <v xml:space="preserve"> </v>
      </c>
      <c r="C89" s="256" t="str">
        <f>VLOOKUP(A89,Entries!A$2:F$400,5)</f>
        <v xml:space="preserve"> </v>
      </c>
      <c r="D89" s="257"/>
      <c r="E89" s="257"/>
      <c r="F89" s="257"/>
      <c r="G89" s="257"/>
      <c r="H89" s="257"/>
      <c r="I89" s="257"/>
      <c r="J89" s="257"/>
      <c r="K89" s="257"/>
      <c r="L89" s="258"/>
      <c r="M89" s="259" t="str">
        <f>VLOOKUP(A89,Entries!A$2:F$400,6)</f>
        <v/>
      </c>
      <c r="N89" s="260"/>
      <c r="O89" s="260"/>
      <c r="P89" s="260"/>
      <c r="Q89" s="260"/>
      <c r="R89" s="261"/>
      <c r="S89" s="293" t="s">
        <v>71</v>
      </c>
      <c r="T89" s="284"/>
      <c r="U89" s="284"/>
      <c r="V89" s="284"/>
      <c r="W89" s="294"/>
      <c r="X89" s="293" t="s">
        <v>71</v>
      </c>
      <c r="Y89" s="284"/>
      <c r="Z89" s="284"/>
      <c r="AA89" s="284"/>
      <c r="AB89" s="294"/>
      <c r="AC89" s="293" t="s">
        <v>71</v>
      </c>
      <c r="AD89" s="284"/>
      <c r="AE89" s="284"/>
      <c r="AF89" s="284"/>
      <c r="AG89" s="294"/>
      <c r="AH89" s="293" t="s">
        <v>71</v>
      </c>
      <c r="AI89" s="284"/>
      <c r="AJ89" s="284"/>
      <c r="AK89" s="284"/>
      <c r="AL89" s="294"/>
      <c r="AM89" s="293"/>
      <c r="AN89" s="294"/>
      <c r="AO89" s="293" t="s">
        <v>71</v>
      </c>
      <c r="AP89" s="284"/>
      <c r="AQ89" s="284"/>
      <c r="AR89" s="284"/>
      <c r="AS89" s="294"/>
      <c r="AT89" s="293" t="s">
        <v>71</v>
      </c>
      <c r="AU89" s="284"/>
      <c r="AV89" s="284"/>
      <c r="AW89" s="284"/>
      <c r="AX89" s="294"/>
      <c r="AY89" s="293" t="s">
        <v>71</v>
      </c>
      <c r="AZ89" s="284"/>
      <c r="BA89" s="284"/>
      <c r="BB89" s="284"/>
      <c r="BC89" s="294"/>
      <c r="BD89" s="293" t="s">
        <v>71</v>
      </c>
      <c r="BE89" s="284"/>
      <c r="BF89" s="284"/>
      <c r="BG89" s="284"/>
      <c r="BH89" s="294"/>
      <c r="BI89" s="329"/>
      <c r="BJ89" s="330"/>
    </row>
    <row r="90" spans="1:62" ht="30" customHeight="1" thickBot="1" x14ac:dyDescent="0.3">
      <c r="A90" s="1" t="s">
        <v>25</v>
      </c>
      <c r="B90" s="71" t="str">
        <f t="shared" si="3"/>
        <v xml:space="preserve"> </v>
      </c>
      <c r="C90" s="296" t="str">
        <f>VLOOKUP(A90,Entries!A$2:F$400,5)</f>
        <v xml:space="preserve"> </v>
      </c>
      <c r="D90" s="297"/>
      <c r="E90" s="297"/>
      <c r="F90" s="297"/>
      <c r="G90" s="297"/>
      <c r="H90" s="297"/>
      <c r="I90" s="297"/>
      <c r="J90" s="297"/>
      <c r="K90" s="297"/>
      <c r="L90" s="298"/>
      <c r="M90" s="299" t="str">
        <f>VLOOKUP(A90,Entries!A$2:F$400,6)</f>
        <v/>
      </c>
      <c r="N90" s="300"/>
      <c r="O90" s="300"/>
      <c r="P90" s="300"/>
      <c r="Q90" s="300"/>
      <c r="R90" s="301"/>
      <c r="S90" s="293" t="s">
        <v>71</v>
      </c>
      <c r="T90" s="284"/>
      <c r="U90" s="284"/>
      <c r="V90" s="284"/>
      <c r="W90" s="294"/>
      <c r="X90" s="293" t="s">
        <v>71</v>
      </c>
      <c r="Y90" s="284"/>
      <c r="Z90" s="284"/>
      <c r="AA90" s="284"/>
      <c r="AB90" s="294"/>
      <c r="AC90" s="293" t="s">
        <v>71</v>
      </c>
      <c r="AD90" s="284"/>
      <c r="AE90" s="284"/>
      <c r="AF90" s="284"/>
      <c r="AG90" s="294"/>
      <c r="AH90" s="293" t="s">
        <v>71</v>
      </c>
      <c r="AI90" s="284"/>
      <c r="AJ90" s="284"/>
      <c r="AK90" s="284"/>
      <c r="AL90" s="294"/>
      <c r="AM90" s="293"/>
      <c r="AN90" s="294"/>
      <c r="AO90" s="293" t="s">
        <v>71</v>
      </c>
      <c r="AP90" s="284"/>
      <c r="AQ90" s="284"/>
      <c r="AR90" s="284"/>
      <c r="AS90" s="294"/>
      <c r="AT90" s="293" t="s">
        <v>71</v>
      </c>
      <c r="AU90" s="284"/>
      <c r="AV90" s="284"/>
      <c r="AW90" s="284"/>
      <c r="AX90" s="294"/>
      <c r="AY90" s="293" t="s">
        <v>71</v>
      </c>
      <c r="AZ90" s="284"/>
      <c r="BA90" s="284"/>
      <c r="BB90" s="284"/>
      <c r="BC90" s="294"/>
      <c r="BD90" s="293" t="s">
        <v>71</v>
      </c>
      <c r="BE90" s="284"/>
      <c r="BF90" s="284"/>
      <c r="BG90" s="284"/>
      <c r="BH90" s="294"/>
      <c r="BI90" s="331"/>
      <c r="BJ90" s="332"/>
    </row>
    <row r="91" spans="1:62" ht="18" customHeight="1" x14ac:dyDescent="0.25">
      <c r="A91" s="1"/>
      <c r="B91" s="302" t="s">
        <v>77</v>
      </c>
      <c r="C91" s="303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6"/>
      <c r="AS91" s="306"/>
      <c r="AT91" s="306"/>
      <c r="AU91" s="306"/>
      <c r="AV91" s="306"/>
      <c r="AW91" s="306"/>
      <c r="AX91" s="306"/>
      <c r="AY91" s="307"/>
      <c r="AZ91" s="310" t="s">
        <v>72</v>
      </c>
      <c r="BA91" s="303"/>
      <c r="BB91" s="311"/>
      <c r="BC91" s="314"/>
      <c r="BD91" s="306"/>
      <c r="BE91" s="306"/>
      <c r="BF91" s="306"/>
      <c r="BG91" s="306"/>
      <c r="BH91" s="306"/>
      <c r="BI91" s="306"/>
      <c r="BJ91" s="315"/>
    </row>
    <row r="92" spans="1:62" ht="18" customHeight="1" thickBot="1" x14ac:dyDescent="0.3">
      <c r="A92" s="1"/>
      <c r="B92" s="304"/>
      <c r="C92" s="305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9"/>
      <c r="AZ92" s="312"/>
      <c r="BA92" s="305"/>
      <c r="BB92" s="313"/>
      <c r="BC92" s="316"/>
      <c r="BD92" s="308"/>
      <c r="BE92" s="308"/>
      <c r="BF92" s="308"/>
      <c r="BG92" s="308"/>
      <c r="BH92" s="308"/>
      <c r="BI92" s="308"/>
      <c r="BJ92" s="317"/>
    </row>
  </sheetData>
  <mergeCells count="939">
    <mergeCell ref="B91:C92"/>
    <mergeCell ref="D91:AY92"/>
    <mergeCell ref="AZ91:BB92"/>
    <mergeCell ref="BC91:BJ92"/>
    <mergeCell ref="AM90:AN90"/>
    <mergeCell ref="AO90:AS90"/>
    <mergeCell ref="AT90:AX90"/>
    <mergeCell ref="AY90:BC90"/>
    <mergeCell ref="BD90:BH90"/>
    <mergeCell ref="BI90:BJ90"/>
    <mergeCell ref="C90:L90"/>
    <mergeCell ref="M90:R90"/>
    <mergeCell ref="S90:W90"/>
    <mergeCell ref="X90:AB90"/>
    <mergeCell ref="AC90:AG90"/>
    <mergeCell ref="AH90:AL90"/>
    <mergeCell ref="AM89:AN89"/>
    <mergeCell ref="AO89:AS89"/>
    <mergeCell ref="AT89:AX89"/>
    <mergeCell ref="AY89:BC89"/>
    <mergeCell ref="BD89:BH89"/>
    <mergeCell ref="BI89:BJ89"/>
    <mergeCell ref="C89:L89"/>
    <mergeCell ref="M89:R89"/>
    <mergeCell ref="S89:W89"/>
    <mergeCell ref="X89:AB89"/>
    <mergeCell ref="AC89:AG89"/>
    <mergeCell ref="AH89:AL89"/>
    <mergeCell ref="AM88:AN88"/>
    <mergeCell ref="AO88:AS88"/>
    <mergeCell ref="AT88:AX88"/>
    <mergeCell ref="AY88:BC88"/>
    <mergeCell ref="BD88:BH88"/>
    <mergeCell ref="BI88:BJ88"/>
    <mergeCell ref="C88:L88"/>
    <mergeCell ref="M88:R88"/>
    <mergeCell ref="S88:W88"/>
    <mergeCell ref="X88:AB88"/>
    <mergeCell ref="AC88:AG88"/>
    <mergeCell ref="AH88:AL88"/>
    <mergeCell ref="AM87:AN87"/>
    <mergeCell ref="AO87:AS87"/>
    <mergeCell ref="AT87:AX87"/>
    <mergeCell ref="AY87:BC87"/>
    <mergeCell ref="BD87:BH87"/>
    <mergeCell ref="BI87:BJ87"/>
    <mergeCell ref="C87:L87"/>
    <mergeCell ref="M87:R87"/>
    <mergeCell ref="S87:W87"/>
    <mergeCell ref="X87:AB87"/>
    <mergeCell ref="AC87:AG87"/>
    <mergeCell ref="AH87:AL87"/>
    <mergeCell ref="AM86:AN86"/>
    <mergeCell ref="AO86:AS86"/>
    <mergeCell ref="AT86:AX86"/>
    <mergeCell ref="AY86:BC86"/>
    <mergeCell ref="BD86:BH86"/>
    <mergeCell ref="BI86:BJ86"/>
    <mergeCell ref="C86:L86"/>
    <mergeCell ref="M86:R86"/>
    <mergeCell ref="S86:W86"/>
    <mergeCell ref="X86:AB86"/>
    <mergeCell ref="AC86:AG86"/>
    <mergeCell ref="AH86:AL86"/>
    <mergeCell ref="AM85:AN85"/>
    <mergeCell ref="AO85:AS85"/>
    <mergeCell ref="AT85:AX85"/>
    <mergeCell ref="AY85:BC85"/>
    <mergeCell ref="BD85:BH85"/>
    <mergeCell ref="BI85:BJ85"/>
    <mergeCell ref="C85:L85"/>
    <mergeCell ref="M85:R85"/>
    <mergeCell ref="S85:W85"/>
    <mergeCell ref="X85:AB85"/>
    <mergeCell ref="AC85:AG85"/>
    <mergeCell ref="AH85:AL85"/>
    <mergeCell ref="AM84:AN84"/>
    <mergeCell ref="AO84:AS84"/>
    <mergeCell ref="AT84:AX84"/>
    <mergeCell ref="AY84:BC84"/>
    <mergeCell ref="BD84:BH84"/>
    <mergeCell ref="BI84:BJ84"/>
    <mergeCell ref="C84:L84"/>
    <mergeCell ref="M84:R84"/>
    <mergeCell ref="S84:W84"/>
    <mergeCell ref="X84:AB84"/>
    <mergeCell ref="AC84:AG84"/>
    <mergeCell ref="AH84:AL84"/>
    <mergeCell ref="AM83:AN83"/>
    <mergeCell ref="AO83:AS83"/>
    <mergeCell ref="AT83:AX83"/>
    <mergeCell ref="AY83:BC83"/>
    <mergeCell ref="BD83:BH83"/>
    <mergeCell ref="BI83:BJ83"/>
    <mergeCell ref="C83:L83"/>
    <mergeCell ref="M83:R83"/>
    <mergeCell ref="S83:W83"/>
    <mergeCell ref="X83:AB83"/>
    <mergeCell ref="AC83:AG83"/>
    <mergeCell ref="AH83:AL83"/>
    <mergeCell ref="AM82:AN82"/>
    <mergeCell ref="AO82:AS82"/>
    <mergeCell ref="AT82:AX82"/>
    <mergeCell ref="AY82:BC82"/>
    <mergeCell ref="BD82:BH82"/>
    <mergeCell ref="BI82:BJ82"/>
    <mergeCell ref="C82:L82"/>
    <mergeCell ref="M82:R82"/>
    <mergeCell ref="S82:W82"/>
    <mergeCell ref="X82:AB82"/>
    <mergeCell ref="AC82:AG82"/>
    <mergeCell ref="AH82:AL82"/>
    <mergeCell ref="AM81:AN81"/>
    <mergeCell ref="AO81:AS81"/>
    <mergeCell ref="AT81:AX81"/>
    <mergeCell ref="AY81:BC81"/>
    <mergeCell ref="BD81:BH81"/>
    <mergeCell ref="BI81:BJ81"/>
    <mergeCell ref="C81:L81"/>
    <mergeCell ref="M81:R81"/>
    <mergeCell ref="S81:W81"/>
    <mergeCell ref="X81:AB81"/>
    <mergeCell ref="AC81:AG81"/>
    <mergeCell ref="AH81:AL81"/>
    <mergeCell ref="AM80:AN80"/>
    <mergeCell ref="AO80:AS80"/>
    <mergeCell ref="AT80:AX80"/>
    <mergeCell ref="AY80:BC80"/>
    <mergeCell ref="BD80:BH80"/>
    <mergeCell ref="BI80:BJ80"/>
    <mergeCell ref="C80:L80"/>
    <mergeCell ref="M80:R80"/>
    <mergeCell ref="S80:W80"/>
    <mergeCell ref="X80:AB80"/>
    <mergeCell ref="AC80:AG80"/>
    <mergeCell ref="AH80:AL80"/>
    <mergeCell ref="AM79:AN79"/>
    <mergeCell ref="AO79:AS79"/>
    <mergeCell ref="AT79:AX79"/>
    <mergeCell ref="AY79:BC79"/>
    <mergeCell ref="BD79:BH79"/>
    <mergeCell ref="BI79:BJ79"/>
    <mergeCell ref="C79:L79"/>
    <mergeCell ref="M79:R79"/>
    <mergeCell ref="S79:W79"/>
    <mergeCell ref="X79:AB79"/>
    <mergeCell ref="AC79:AG79"/>
    <mergeCell ref="AH79:AL79"/>
    <mergeCell ref="AM78:AN78"/>
    <mergeCell ref="AO78:AS78"/>
    <mergeCell ref="AT78:AX78"/>
    <mergeCell ref="AY78:BC78"/>
    <mergeCell ref="BD78:BH78"/>
    <mergeCell ref="BI78:BJ78"/>
    <mergeCell ref="C78:L78"/>
    <mergeCell ref="M78:R78"/>
    <mergeCell ref="S78:W78"/>
    <mergeCell ref="X78:AB78"/>
    <mergeCell ref="AC78:AG78"/>
    <mergeCell ref="AH78:AL78"/>
    <mergeCell ref="AM77:AN77"/>
    <mergeCell ref="AO77:AS77"/>
    <mergeCell ref="AT77:AX77"/>
    <mergeCell ref="AY77:BC77"/>
    <mergeCell ref="BD77:BH77"/>
    <mergeCell ref="BI77:BJ77"/>
    <mergeCell ref="C77:L77"/>
    <mergeCell ref="M77:R77"/>
    <mergeCell ref="S77:W77"/>
    <mergeCell ref="X77:AB77"/>
    <mergeCell ref="AC77:AG77"/>
    <mergeCell ref="AH77:AL77"/>
    <mergeCell ref="AM76:AN76"/>
    <mergeCell ref="AO76:AS76"/>
    <mergeCell ref="AT76:AX76"/>
    <mergeCell ref="AY76:BC76"/>
    <mergeCell ref="BD76:BH76"/>
    <mergeCell ref="BI76:BJ76"/>
    <mergeCell ref="C76:L76"/>
    <mergeCell ref="M76:R76"/>
    <mergeCell ref="S76:W76"/>
    <mergeCell ref="X76:AB76"/>
    <mergeCell ref="AC76:AG76"/>
    <mergeCell ref="AH76:AL76"/>
    <mergeCell ref="AM75:AN75"/>
    <mergeCell ref="AO75:AS75"/>
    <mergeCell ref="AT75:AX75"/>
    <mergeCell ref="AY75:BC75"/>
    <mergeCell ref="BD75:BH75"/>
    <mergeCell ref="BI75:BJ75"/>
    <mergeCell ref="C75:L75"/>
    <mergeCell ref="M75:R75"/>
    <mergeCell ref="S75:W75"/>
    <mergeCell ref="X75:AB75"/>
    <mergeCell ref="AC75:AG75"/>
    <mergeCell ref="AH75:AL75"/>
    <mergeCell ref="AM74:AN74"/>
    <mergeCell ref="AO74:AS74"/>
    <mergeCell ref="AT74:AX74"/>
    <mergeCell ref="AY74:BC74"/>
    <mergeCell ref="BD74:BH74"/>
    <mergeCell ref="BI74:BJ74"/>
    <mergeCell ref="C74:L74"/>
    <mergeCell ref="M74:R74"/>
    <mergeCell ref="S74:W74"/>
    <mergeCell ref="X74:AB74"/>
    <mergeCell ref="AC74:AG74"/>
    <mergeCell ref="AH74:AL74"/>
    <mergeCell ref="AM73:AN73"/>
    <mergeCell ref="AO73:AS73"/>
    <mergeCell ref="AT73:AX73"/>
    <mergeCell ref="AY73:BC73"/>
    <mergeCell ref="BD73:BH73"/>
    <mergeCell ref="BI73:BJ73"/>
    <mergeCell ref="C73:L73"/>
    <mergeCell ref="M73:R73"/>
    <mergeCell ref="S73:W73"/>
    <mergeCell ref="X73:AB73"/>
    <mergeCell ref="AC73:AG73"/>
    <mergeCell ref="AH73:AL73"/>
    <mergeCell ref="AM72:AN72"/>
    <mergeCell ref="AO72:AS72"/>
    <mergeCell ref="AT72:AX72"/>
    <mergeCell ref="AY72:BC72"/>
    <mergeCell ref="BD72:BH72"/>
    <mergeCell ref="BI72:BJ72"/>
    <mergeCell ref="C72:L72"/>
    <mergeCell ref="M72:R72"/>
    <mergeCell ref="S72:W72"/>
    <mergeCell ref="X72:AB72"/>
    <mergeCell ref="AC72:AG72"/>
    <mergeCell ref="AH72:AL72"/>
    <mergeCell ref="AM71:AN71"/>
    <mergeCell ref="AO71:AS71"/>
    <mergeCell ref="AT71:AX71"/>
    <mergeCell ref="AY71:BC71"/>
    <mergeCell ref="BD71:BH71"/>
    <mergeCell ref="BI71:BJ71"/>
    <mergeCell ref="C71:L71"/>
    <mergeCell ref="M71:R71"/>
    <mergeCell ref="S71:W71"/>
    <mergeCell ref="X71:AB71"/>
    <mergeCell ref="AC71:AG71"/>
    <mergeCell ref="AH71:AL71"/>
    <mergeCell ref="AM70:AN70"/>
    <mergeCell ref="AO70:AS70"/>
    <mergeCell ref="AT70:AX70"/>
    <mergeCell ref="AY70:BC70"/>
    <mergeCell ref="BD70:BH70"/>
    <mergeCell ref="BI70:BJ70"/>
    <mergeCell ref="C70:L70"/>
    <mergeCell ref="M70:R70"/>
    <mergeCell ref="S70:W70"/>
    <mergeCell ref="X70:AB70"/>
    <mergeCell ref="AC70:AG70"/>
    <mergeCell ref="AH70:AL70"/>
    <mergeCell ref="AM69:AN69"/>
    <mergeCell ref="AO69:AS69"/>
    <mergeCell ref="AT69:AX69"/>
    <mergeCell ref="AY69:BC69"/>
    <mergeCell ref="BD69:BH69"/>
    <mergeCell ref="BI69:BJ69"/>
    <mergeCell ref="C69:L69"/>
    <mergeCell ref="M69:R69"/>
    <mergeCell ref="S69:W69"/>
    <mergeCell ref="X69:AB69"/>
    <mergeCell ref="AC69:AG69"/>
    <mergeCell ref="AH69:AL69"/>
    <mergeCell ref="BI66:BJ68"/>
    <mergeCell ref="S68:W68"/>
    <mergeCell ref="X68:AB68"/>
    <mergeCell ref="AC68:AG68"/>
    <mergeCell ref="AH68:AL68"/>
    <mergeCell ref="AO68:AS68"/>
    <mergeCell ref="AT68:AX68"/>
    <mergeCell ref="AY68:BC68"/>
    <mergeCell ref="BD68:BH68"/>
    <mergeCell ref="AH66:AL67"/>
    <mergeCell ref="AM66:AN68"/>
    <mergeCell ref="AO66:AS67"/>
    <mergeCell ref="AT66:AX67"/>
    <mergeCell ref="AY66:BC67"/>
    <mergeCell ref="BD66:BH67"/>
    <mergeCell ref="B66:B68"/>
    <mergeCell ref="C66:L68"/>
    <mergeCell ref="M66:R68"/>
    <mergeCell ref="S66:W67"/>
    <mergeCell ref="X66:AB67"/>
    <mergeCell ref="AC66:AG67"/>
    <mergeCell ref="AE64:AG65"/>
    <mergeCell ref="AH64:AL65"/>
    <mergeCell ref="AM64:AQ64"/>
    <mergeCell ref="AR64:AV64"/>
    <mergeCell ref="AW64:BA64"/>
    <mergeCell ref="BB64:BH64"/>
    <mergeCell ref="AM65:AQ65"/>
    <mergeCell ref="AR65:AV65"/>
    <mergeCell ref="AW65:BA65"/>
    <mergeCell ref="BB65:BH65"/>
    <mergeCell ref="B64:B65"/>
    <mergeCell ref="C64:H65"/>
    <mergeCell ref="I64:N64"/>
    <mergeCell ref="O64:T64"/>
    <mergeCell ref="U64:AA64"/>
    <mergeCell ref="AB64:AD65"/>
    <mergeCell ref="I65:N65"/>
    <mergeCell ref="O65:T65"/>
    <mergeCell ref="U65:AA65"/>
    <mergeCell ref="B60:C61"/>
    <mergeCell ref="D60:AY61"/>
    <mergeCell ref="AZ60:BB61"/>
    <mergeCell ref="BC60:BJ61"/>
    <mergeCell ref="M63:AJ63"/>
    <mergeCell ref="AK63:AM63"/>
    <mergeCell ref="AN63:AW63"/>
    <mergeCell ref="AX63:AY63"/>
    <mergeCell ref="AZ63:BJ63"/>
    <mergeCell ref="AM59:AN59"/>
    <mergeCell ref="AO59:AS59"/>
    <mergeCell ref="AT59:AX59"/>
    <mergeCell ref="AY59:BC59"/>
    <mergeCell ref="BD59:BH59"/>
    <mergeCell ref="BI59:BJ59"/>
    <mergeCell ref="C59:L59"/>
    <mergeCell ref="M59:R59"/>
    <mergeCell ref="S59:W59"/>
    <mergeCell ref="X59:AB59"/>
    <mergeCell ref="AC59:AG59"/>
    <mergeCell ref="AH59:AL59"/>
    <mergeCell ref="AM58:AN58"/>
    <mergeCell ref="AO58:AS58"/>
    <mergeCell ref="AT58:AX58"/>
    <mergeCell ref="AY58:BC58"/>
    <mergeCell ref="BD58:BH58"/>
    <mergeCell ref="BI58:BJ58"/>
    <mergeCell ref="C58:L58"/>
    <mergeCell ref="M58:R58"/>
    <mergeCell ref="S58:W58"/>
    <mergeCell ref="X58:AB58"/>
    <mergeCell ref="AC58:AG58"/>
    <mergeCell ref="AH58:AL58"/>
    <mergeCell ref="AM57:AN57"/>
    <mergeCell ref="AO57:AS57"/>
    <mergeCell ref="AT57:AX57"/>
    <mergeCell ref="AY57:BC57"/>
    <mergeCell ref="BD57:BH57"/>
    <mergeCell ref="BI57:BJ57"/>
    <mergeCell ref="C57:L57"/>
    <mergeCell ref="M57:R57"/>
    <mergeCell ref="S57:W57"/>
    <mergeCell ref="X57:AB57"/>
    <mergeCell ref="AC57:AG57"/>
    <mergeCell ref="AH57:AL57"/>
    <mergeCell ref="AM56:AN56"/>
    <mergeCell ref="AO56:AS56"/>
    <mergeCell ref="AT56:AX56"/>
    <mergeCell ref="AY56:BC56"/>
    <mergeCell ref="BD56:BH56"/>
    <mergeCell ref="BI56:BJ56"/>
    <mergeCell ref="C56:L56"/>
    <mergeCell ref="M56:R56"/>
    <mergeCell ref="S56:W56"/>
    <mergeCell ref="X56:AB56"/>
    <mergeCell ref="AC56:AG56"/>
    <mergeCell ref="AH56:AL56"/>
    <mergeCell ref="AM55:AN55"/>
    <mergeCell ref="AO55:AS55"/>
    <mergeCell ref="AT55:AX55"/>
    <mergeCell ref="AY55:BC55"/>
    <mergeCell ref="BD55:BH55"/>
    <mergeCell ref="BI55:BJ55"/>
    <mergeCell ref="C55:L55"/>
    <mergeCell ref="M55:R55"/>
    <mergeCell ref="S55:W55"/>
    <mergeCell ref="X55:AB55"/>
    <mergeCell ref="AC55:AG55"/>
    <mergeCell ref="AH55:AL55"/>
    <mergeCell ref="AM54:AN54"/>
    <mergeCell ref="AO54:AS54"/>
    <mergeCell ref="AT54:AX54"/>
    <mergeCell ref="AY54:BC54"/>
    <mergeCell ref="BD54:BH54"/>
    <mergeCell ref="BI54:BJ54"/>
    <mergeCell ref="C54:L54"/>
    <mergeCell ref="M54:R54"/>
    <mergeCell ref="S54:W54"/>
    <mergeCell ref="X54:AB54"/>
    <mergeCell ref="AC54:AG54"/>
    <mergeCell ref="AH54:AL54"/>
    <mergeCell ref="AM53:AN53"/>
    <mergeCell ref="AO53:AS53"/>
    <mergeCell ref="AT53:AX53"/>
    <mergeCell ref="AY53:BC53"/>
    <mergeCell ref="BD53:BH53"/>
    <mergeCell ref="BI53:BJ53"/>
    <mergeCell ref="C53:L53"/>
    <mergeCell ref="M53:R53"/>
    <mergeCell ref="S53:W53"/>
    <mergeCell ref="X53:AB53"/>
    <mergeCell ref="AC53:AG53"/>
    <mergeCell ref="AH53:AL53"/>
    <mergeCell ref="AM52:AN52"/>
    <mergeCell ref="AO52:AS52"/>
    <mergeCell ref="AT52:AX52"/>
    <mergeCell ref="AY52:BC52"/>
    <mergeCell ref="BD52:BH52"/>
    <mergeCell ref="BI52:BJ52"/>
    <mergeCell ref="C52:L52"/>
    <mergeCell ref="M52:R52"/>
    <mergeCell ref="S52:W52"/>
    <mergeCell ref="X52:AB52"/>
    <mergeCell ref="AC52:AG52"/>
    <mergeCell ref="AH52:AL52"/>
    <mergeCell ref="AM51:AN51"/>
    <mergeCell ref="AO51:AS51"/>
    <mergeCell ref="AT51:AX51"/>
    <mergeCell ref="AY51:BC51"/>
    <mergeCell ref="BD51:BH51"/>
    <mergeCell ref="BI51:BJ51"/>
    <mergeCell ref="C51:L51"/>
    <mergeCell ref="M51:R51"/>
    <mergeCell ref="S51:W51"/>
    <mergeCell ref="X51:AB51"/>
    <mergeCell ref="AC51:AG51"/>
    <mergeCell ref="AH51:AL51"/>
    <mergeCell ref="AM50:AN50"/>
    <mergeCell ref="AO50:AS50"/>
    <mergeCell ref="AT50:AX50"/>
    <mergeCell ref="AY50:BC50"/>
    <mergeCell ref="BD50:BH50"/>
    <mergeCell ref="BI50:BJ50"/>
    <mergeCell ref="C50:L50"/>
    <mergeCell ref="M50:R50"/>
    <mergeCell ref="S50:W50"/>
    <mergeCell ref="X50:AB50"/>
    <mergeCell ref="AC50:AG50"/>
    <mergeCell ref="AH50:AL50"/>
    <mergeCell ref="AM49:AN49"/>
    <mergeCell ref="AO49:AS49"/>
    <mergeCell ref="AT49:AX49"/>
    <mergeCell ref="AY49:BC49"/>
    <mergeCell ref="BD49:BH49"/>
    <mergeCell ref="BI49:BJ49"/>
    <mergeCell ref="C49:L49"/>
    <mergeCell ref="M49:R49"/>
    <mergeCell ref="S49:W49"/>
    <mergeCell ref="X49:AB49"/>
    <mergeCell ref="AC49:AG49"/>
    <mergeCell ref="AH49:AL49"/>
    <mergeCell ref="AM48:AN48"/>
    <mergeCell ref="AO48:AS48"/>
    <mergeCell ref="AT48:AX48"/>
    <mergeCell ref="AY48:BC48"/>
    <mergeCell ref="BD48:BH48"/>
    <mergeCell ref="BI48:BJ48"/>
    <mergeCell ref="C48:L48"/>
    <mergeCell ref="M48:R48"/>
    <mergeCell ref="S48:W48"/>
    <mergeCell ref="X48:AB48"/>
    <mergeCell ref="AC48:AG48"/>
    <mergeCell ref="AH48:AL48"/>
    <mergeCell ref="AM47:AN47"/>
    <mergeCell ref="AO47:AS47"/>
    <mergeCell ref="AT47:AX47"/>
    <mergeCell ref="AY47:BC47"/>
    <mergeCell ref="BD47:BH47"/>
    <mergeCell ref="BI47:BJ47"/>
    <mergeCell ref="C47:L47"/>
    <mergeCell ref="M47:R47"/>
    <mergeCell ref="S47:W47"/>
    <mergeCell ref="X47:AB47"/>
    <mergeCell ref="AC47:AG47"/>
    <mergeCell ref="AH47:AL47"/>
    <mergeCell ref="AM46:AN46"/>
    <mergeCell ref="AO46:AS46"/>
    <mergeCell ref="AT46:AX46"/>
    <mergeCell ref="AY46:BC46"/>
    <mergeCell ref="BD46:BH46"/>
    <mergeCell ref="BI46:BJ46"/>
    <mergeCell ref="C46:L46"/>
    <mergeCell ref="M46:R46"/>
    <mergeCell ref="S46:W46"/>
    <mergeCell ref="X46:AB46"/>
    <mergeCell ref="AC46:AG46"/>
    <mergeCell ref="AH46:AL46"/>
    <mergeCell ref="AM45:AN45"/>
    <mergeCell ref="AO45:AS45"/>
    <mergeCell ref="AT45:AX45"/>
    <mergeCell ref="AY45:BC45"/>
    <mergeCell ref="BD45:BH45"/>
    <mergeCell ref="BI45:BJ45"/>
    <mergeCell ref="C45:L45"/>
    <mergeCell ref="M45:R45"/>
    <mergeCell ref="S45:W45"/>
    <mergeCell ref="X45:AB45"/>
    <mergeCell ref="AC45:AG45"/>
    <mergeCell ref="AH45:AL45"/>
    <mergeCell ref="AM44:AN44"/>
    <mergeCell ref="AO44:AS44"/>
    <mergeCell ref="AT44:AX44"/>
    <mergeCell ref="AY44:BC44"/>
    <mergeCell ref="BD44:BH44"/>
    <mergeCell ref="BI44:BJ44"/>
    <mergeCell ref="C44:L44"/>
    <mergeCell ref="M44:R44"/>
    <mergeCell ref="S44:W44"/>
    <mergeCell ref="X44:AB44"/>
    <mergeCell ref="AC44:AG44"/>
    <mergeCell ref="AH44:AL44"/>
    <mergeCell ref="AM43:AN43"/>
    <mergeCell ref="AO43:AS43"/>
    <mergeCell ref="AT43:AX43"/>
    <mergeCell ref="AY43:BC43"/>
    <mergeCell ref="BD43:BH43"/>
    <mergeCell ref="BI43:BJ43"/>
    <mergeCell ref="C43:L43"/>
    <mergeCell ref="M43:R43"/>
    <mergeCell ref="S43:W43"/>
    <mergeCell ref="X43:AB43"/>
    <mergeCell ref="AC43:AG43"/>
    <mergeCell ref="AH43:AL43"/>
    <mergeCell ref="AM42:AN42"/>
    <mergeCell ref="AO42:AS42"/>
    <mergeCell ref="AT42:AX42"/>
    <mergeCell ref="AY42:BC42"/>
    <mergeCell ref="BD42:BH42"/>
    <mergeCell ref="BI42:BJ42"/>
    <mergeCell ref="C42:L42"/>
    <mergeCell ref="M42:R42"/>
    <mergeCell ref="S42:W42"/>
    <mergeCell ref="X42:AB42"/>
    <mergeCell ref="AC42:AG42"/>
    <mergeCell ref="AH42:AL42"/>
    <mergeCell ref="AM41:AN41"/>
    <mergeCell ref="AO41:AS41"/>
    <mergeCell ref="AT41:AX41"/>
    <mergeCell ref="AY41:BC41"/>
    <mergeCell ref="BD41:BH41"/>
    <mergeCell ref="BI41:BJ41"/>
    <mergeCell ref="C41:L41"/>
    <mergeCell ref="M41:R41"/>
    <mergeCell ref="S41:W41"/>
    <mergeCell ref="X41:AB41"/>
    <mergeCell ref="AC41:AG41"/>
    <mergeCell ref="AH41:AL41"/>
    <mergeCell ref="AM40:AN40"/>
    <mergeCell ref="AO40:AS40"/>
    <mergeCell ref="AT40:AX40"/>
    <mergeCell ref="AY40:BC40"/>
    <mergeCell ref="BD40:BH40"/>
    <mergeCell ref="BI40:BJ40"/>
    <mergeCell ref="C40:L40"/>
    <mergeCell ref="M40:R40"/>
    <mergeCell ref="S40:W40"/>
    <mergeCell ref="X40:AB40"/>
    <mergeCell ref="AC40:AG40"/>
    <mergeCell ref="AH40:AL40"/>
    <mergeCell ref="AM39:AN39"/>
    <mergeCell ref="AO39:AS39"/>
    <mergeCell ref="AT39:AX39"/>
    <mergeCell ref="AY39:BC39"/>
    <mergeCell ref="BD39:BH39"/>
    <mergeCell ref="BI39:BJ39"/>
    <mergeCell ref="C39:L39"/>
    <mergeCell ref="M39:R39"/>
    <mergeCell ref="S39:W39"/>
    <mergeCell ref="X39:AB39"/>
    <mergeCell ref="AC39:AG39"/>
    <mergeCell ref="AH39:AL39"/>
    <mergeCell ref="AM38:AN38"/>
    <mergeCell ref="AO38:AS38"/>
    <mergeCell ref="AT38:AX38"/>
    <mergeCell ref="AY38:BC38"/>
    <mergeCell ref="BD38:BH38"/>
    <mergeCell ref="BI38:BJ38"/>
    <mergeCell ref="C38:L38"/>
    <mergeCell ref="M38:R38"/>
    <mergeCell ref="S38:W38"/>
    <mergeCell ref="X38:AB38"/>
    <mergeCell ref="AC38:AG38"/>
    <mergeCell ref="AH38:AL38"/>
    <mergeCell ref="BI35:BJ37"/>
    <mergeCell ref="S37:W37"/>
    <mergeCell ref="X37:AB37"/>
    <mergeCell ref="AC37:AG37"/>
    <mergeCell ref="AH37:AL37"/>
    <mergeCell ref="AO37:AS37"/>
    <mergeCell ref="AT37:AX37"/>
    <mergeCell ref="AY37:BC37"/>
    <mergeCell ref="BD37:BH37"/>
    <mergeCell ref="AH35:AL36"/>
    <mergeCell ref="AM35:AN37"/>
    <mergeCell ref="AO35:AS36"/>
    <mergeCell ref="AT35:AX36"/>
    <mergeCell ref="AY35:BC36"/>
    <mergeCell ref="BD35:BH36"/>
    <mergeCell ref="B35:B37"/>
    <mergeCell ref="C35:L37"/>
    <mergeCell ref="M35:R37"/>
    <mergeCell ref="S35:W36"/>
    <mergeCell ref="X35:AB36"/>
    <mergeCell ref="AC35:AG36"/>
    <mergeCell ref="AE33:AG34"/>
    <mergeCell ref="AH33:AL34"/>
    <mergeCell ref="AM33:AQ33"/>
    <mergeCell ref="AR33:AV33"/>
    <mergeCell ref="AW33:BA33"/>
    <mergeCell ref="BB33:BH33"/>
    <mergeCell ref="AM34:AQ34"/>
    <mergeCell ref="AR34:AV34"/>
    <mergeCell ref="AW34:BA34"/>
    <mergeCell ref="BB34:BH34"/>
    <mergeCell ref="B33:B34"/>
    <mergeCell ref="C33:H34"/>
    <mergeCell ref="I33:N33"/>
    <mergeCell ref="O33:T33"/>
    <mergeCell ref="U33:AA33"/>
    <mergeCell ref="AB33:AD34"/>
    <mergeCell ref="I34:N34"/>
    <mergeCell ref="O34:T34"/>
    <mergeCell ref="U34:AA34"/>
    <mergeCell ref="B29:C30"/>
    <mergeCell ref="D29:AY30"/>
    <mergeCell ref="AZ29:BB30"/>
    <mergeCell ref="BC29:BJ30"/>
    <mergeCell ref="M32:AJ32"/>
    <mergeCell ref="AK32:AM32"/>
    <mergeCell ref="AN32:AW32"/>
    <mergeCell ref="AX32:AY32"/>
    <mergeCell ref="AZ32:BJ32"/>
    <mergeCell ref="AM28:AN28"/>
    <mergeCell ref="AO28:AS28"/>
    <mergeCell ref="AT28:AX28"/>
    <mergeCell ref="AY28:BC28"/>
    <mergeCell ref="BD28:BH28"/>
    <mergeCell ref="BI28:BJ28"/>
    <mergeCell ref="C28:L28"/>
    <mergeCell ref="M28:R28"/>
    <mergeCell ref="S28:W28"/>
    <mergeCell ref="X28:AB28"/>
    <mergeCell ref="AC28:AG28"/>
    <mergeCell ref="AH28:AL28"/>
    <mergeCell ref="AM27:AN27"/>
    <mergeCell ref="AO27:AS27"/>
    <mergeCell ref="AT27:AX27"/>
    <mergeCell ref="AY27:BC27"/>
    <mergeCell ref="BD27:BH27"/>
    <mergeCell ref="BI27:BJ27"/>
    <mergeCell ref="C27:L27"/>
    <mergeCell ref="M27:R27"/>
    <mergeCell ref="S27:W27"/>
    <mergeCell ref="X27:AB27"/>
    <mergeCell ref="AC27:AG27"/>
    <mergeCell ref="AH27:AL27"/>
    <mergeCell ref="AM26:AN26"/>
    <mergeCell ref="AO26:AS26"/>
    <mergeCell ref="AT26:AX26"/>
    <mergeCell ref="AY26:BC26"/>
    <mergeCell ref="BD26:BH26"/>
    <mergeCell ref="BI26:BJ26"/>
    <mergeCell ref="C26:L26"/>
    <mergeCell ref="M26:R26"/>
    <mergeCell ref="S26:W26"/>
    <mergeCell ref="X26:AB26"/>
    <mergeCell ref="AC26:AG26"/>
    <mergeCell ref="AH26:AL26"/>
    <mergeCell ref="AM25:AN25"/>
    <mergeCell ref="AO25:AS25"/>
    <mergeCell ref="AT25:AX25"/>
    <mergeCell ref="AY25:BC25"/>
    <mergeCell ref="BD25:BH25"/>
    <mergeCell ref="BI25:BJ25"/>
    <mergeCell ref="C25:L25"/>
    <mergeCell ref="M25:R25"/>
    <mergeCell ref="S25:W25"/>
    <mergeCell ref="X25:AB25"/>
    <mergeCell ref="AC25:AG25"/>
    <mergeCell ref="AH25:AL25"/>
    <mergeCell ref="AM24:AN24"/>
    <mergeCell ref="AO24:AS24"/>
    <mergeCell ref="AT24:AX24"/>
    <mergeCell ref="AY24:BC24"/>
    <mergeCell ref="BD24:BH24"/>
    <mergeCell ref="BI24:BJ24"/>
    <mergeCell ref="C24:L24"/>
    <mergeCell ref="M24:R24"/>
    <mergeCell ref="S24:W24"/>
    <mergeCell ref="X24:AB24"/>
    <mergeCell ref="AC24:AG24"/>
    <mergeCell ref="AH24:AL24"/>
    <mergeCell ref="AM23:AN23"/>
    <mergeCell ref="AO23:AS23"/>
    <mergeCell ref="AT23:AX23"/>
    <mergeCell ref="AY23:BC23"/>
    <mergeCell ref="BD23:BH23"/>
    <mergeCell ref="BI23:BJ23"/>
    <mergeCell ref="C23:L23"/>
    <mergeCell ref="M23:R23"/>
    <mergeCell ref="S23:W23"/>
    <mergeCell ref="X23:AB23"/>
    <mergeCell ref="AC23:AG23"/>
    <mergeCell ref="AH23:AL23"/>
    <mergeCell ref="AM22:AN22"/>
    <mergeCell ref="AO22:AS22"/>
    <mergeCell ref="AT22:AX22"/>
    <mergeCell ref="AY22:BC22"/>
    <mergeCell ref="BD22:BH22"/>
    <mergeCell ref="BI22:BJ22"/>
    <mergeCell ref="C22:L22"/>
    <mergeCell ref="M22:R22"/>
    <mergeCell ref="S22:W22"/>
    <mergeCell ref="X22:AB22"/>
    <mergeCell ref="AC22:AG22"/>
    <mergeCell ref="AH22:AL22"/>
    <mergeCell ref="AM21:AN21"/>
    <mergeCell ref="AO21:AS21"/>
    <mergeCell ref="AT21:AX21"/>
    <mergeCell ref="AY21:BC21"/>
    <mergeCell ref="BD21:BH21"/>
    <mergeCell ref="BI21:BJ21"/>
    <mergeCell ref="C21:L21"/>
    <mergeCell ref="M21:R21"/>
    <mergeCell ref="S21:W21"/>
    <mergeCell ref="X21:AB21"/>
    <mergeCell ref="AC21:AG21"/>
    <mergeCell ref="AH21:AL21"/>
    <mergeCell ref="AM20:AN20"/>
    <mergeCell ref="AO20:AS20"/>
    <mergeCell ref="AT20:AX20"/>
    <mergeCell ref="AY20:BC20"/>
    <mergeCell ref="BD20:BH20"/>
    <mergeCell ref="BI20:BJ20"/>
    <mergeCell ref="C20:L20"/>
    <mergeCell ref="M20:R20"/>
    <mergeCell ref="S20:W20"/>
    <mergeCell ref="X20:AB20"/>
    <mergeCell ref="AC20:AG20"/>
    <mergeCell ref="AH20:AL20"/>
    <mergeCell ref="AM19:AN19"/>
    <mergeCell ref="AO19:AS19"/>
    <mergeCell ref="AT19:AX19"/>
    <mergeCell ref="AY19:BC19"/>
    <mergeCell ref="BD19:BH19"/>
    <mergeCell ref="BI19:BJ19"/>
    <mergeCell ref="C19:L19"/>
    <mergeCell ref="M19:R19"/>
    <mergeCell ref="S19:W19"/>
    <mergeCell ref="X19:AB19"/>
    <mergeCell ref="AC19:AG19"/>
    <mergeCell ref="AH19:AL19"/>
    <mergeCell ref="AM18:AN18"/>
    <mergeCell ref="AO18:AS18"/>
    <mergeCell ref="AT18:AX18"/>
    <mergeCell ref="AY18:BC18"/>
    <mergeCell ref="BD18:BH18"/>
    <mergeCell ref="BI18:BJ18"/>
    <mergeCell ref="C18:L18"/>
    <mergeCell ref="M18:R18"/>
    <mergeCell ref="S18:W18"/>
    <mergeCell ref="X18:AB18"/>
    <mergeCell ref="AC18:AG18"/>
    <mergeCell ref="AH18:AL18"/>
    <mergeCell ref="AM17:AN17"/>
    <mergeCell ref="AO17:AS17"/>
    <mergeCell ref="AT17:AX17"/>
    <mergeCell ref="AY17:BC17"/>
    <mergeCell ref="BD17:BH17"/>
    <mergeCell ref="BI17:BJ17"/>
    <mergeCell ref="C17:L17"/>
    <mergeCell ref="M17:R17"/>
    <mergeCell ref="S17:W17"/>
    <mergeCell ref="X17:AB17"/>
    <mergeCell ref="AC17:AG17"/>
    <mergeCell ref="AH17:AL17"/>
    <mergeCell ref="AM16:AN16"/>
    <mergeCell ref="AO16:AS16"/>
    <mergeCell ref="AT16:AX16"/>
    <mergeCell ref="AY16:BC16"/>
    <mergeCell ref="BD16:BH16"/>
    <mergeCell ref="BI16:BJ16"/>
    <mergeCell ref="C16:L16"/>
    <mergeCell ref="M16:R16"/>
    <mergeCell ref="S16:W16"/>
    <mergeCell ref="X16:AB16"/>
    <mergeCell ref="AC16:AG16"/>
    <mergeCell ref="AH16:AL16"/>
    <mergeCell ref="AM15:AN15"/>
    <mergeCell ref="AO15:AS15"/>
    <mergeCell ref="AT15:AX15"/>
    <mergeCell ref="AY15:BC15"/>
    <mergeCell ref="BD15:BH15"/>
    <mergeCell ref="BI15:BJ15"/>
    <mergeCell ref="C15:L15"/>
    <mergeCell ref="M15:R15"/>
    <mergeCell ref="S15:W15"/>
    <mergeCell ref="X15:AB15"/>
    <mergeCell ref="AC15:AG15"/>
    <mergeCell ref="AH15:AL15"/>
    <mergeCell ref="AM14:AN14"/>
    <mergeCell ref="AO14:AS14"/>
    <mergeCell ref="AT14:AX14"/>
    <mergeCell ref="AY14:BC14"/>
    <mergeCell ref="BD14:BH14"/>
    <mergeCell ref="BI14:BJ14"/>
    <mergeCell ref="C14:L14"/>
    <mergeCell ref="M14:R14"/>
    <mergeCell ref="S14:W14"/>
    <mergeCell ref="X14:AB14"/>
    <mergeCell ref="AC14:AG14"/>
    <mergeCell ref="AH14:AL14"/>
    <mergeCell ref="AM13:AN13"/>
    <mergeCell ref="AO13:AS13"/>
    <mergeCell ref="AT13:AX13"/>
    <mergeCell ref="AY13:BC13"/>
    <mergeCell ref="BD13:BH13"/>
    <mergeCell ref="BI13:BJ13"/>
    <mergeCell ref="C13:L13"/>
    <mergeCell ref="M13:R13"/>
    <mergeCell ref="S13:W13"/>
    <mergeCell ref="X13:AB13"/>
    <mergeCell ref="AC13:AG13"/>
    <mergeCell ref="AH13:AL13"/>
    <mergeCell ref="AM12:AN12"/>
    <mergeCell ref="AO12:AS12"/>
    <mergeCell ref="AT12:AX12"/>
    <mergeCell ref="AY12:BC12"/>
    <mergeCell ref="BD12:BH12"/>
    <mergeCell ref="BI12:BJ12"/>
    <mergeCell ref="C12:L12"/>
    <mergeCell ref="M12:R12"/>
    <mergeCell ref="S12:W12"/>
    <mergeCell ref="X12:AB12"/>
    <mergeCell ref="AC12:AG12"/>
    <mergeCell ref="AH12:AL12"/>
    <mergeCell ref="AM11:AN11"/>
    <mergeCell ref="AO11:AS11"/>
    <mergeCell ref="AT11:AX11"/>
    <mergeCell ref="AY11:BC11"/>
    <mergeCell ref="BD11:BH11"/>
    <mergeCell ref="BI11:BJ11"/>
    <mergeCell ref="C11:L11"/>
    <mergeCell ref="M11:R11"/>
    <mergeCell ref="S11:W11"/>
    <mergeCell ref="X11:AB11"/>
    <mergeCell ref="AC11:AG11"/>
    <mergeCell ref="AH11:AL11"/>
    <mergeCell ref="AM10:AN10"/>
    <mergeCell ref="AO10:AS10"/>
    <mergeCell ref="AT10:AX10"/>
    <mergeCell ref="AY10:BC10"/>
    <mergeCell ref="BD10:BH10"/>
    <mergeCell ref="BI10:BJ10"/>
    <mergeCell ref="C10:L10"/>
    <mergeCell ref="M10:R10"/>
    <mergeCell ref="S10:W10"/>
    <mergeCell ref="X10:AB10"/>
    <mergeCell ref="AC10:AG10"/>
    <mergeCell ref="AH10:AL10"/>
    <mergeCell ref="AM9:AN9"/>
    <mergeCell ref="AO9:AS9"/>
    <mergeCell ref="AT9:AX9"/>
    <mergeCell ref="AY9:BC9"/>
    <mergeCell ref="BD9:BH9"/>
    <mergeCell ref="BI9:BJ9"/>
    <mergeCell ref="C9:L9"/>
    <mergeCell ref="M9:R9"/>
    <mergeCell ref="S9:W9"/>
    <mergeCell ref="X9:AB9"/>
    <mergeCell ref="AC9:AG9"/>
    <mergeCell ref="AH9:AL9"/>
    <mergeCell ref="AM8:AN8"/>
    <mergeCell ref="AO8:AS8"/>
    <mergeCell ref="AT8:AX8"/>
    <mergeCell ref="AY8:BC8"/>
    <mergeCell ref="BD8:BH8"/>
    <mergeCell ref="BI8:BJ8"/>
    <mergeCell ref="C8:L8"/>
    <mergeCell ref="M8:R8"/>
    <mergeCell ref="S8:W8"/>
    <mergeCell ref="X8:AB8"/>
    <mergeCell ref="AC8:AG8"/>
    <mergeCell ref="AH8:AL8"/>
    <mergeCell ref="AM7:AN7"/>
    <mergeCell ref="AO7:AS7"/>
    <mergeCell ref="AT7:AX7"/>
    <mergeCell ref="AY7:BC7"/>
    <mergeCell ref="BD7:BH7"/>
    <mergeCell ref="BI7:BJ7"/>
    <mergeCell ref="C7:L7"/>
    <mergeCell ref="M7:R7"/>
    <mergeCell ref="S7:W7"/>
    <mergeCell ref="X7:AB7"/>
    <mergeCell ref="AC7:AG7"/>
    <mergeCell ref="AH7:AL7"/>
    <mergeCell ref="BI4:BJ6"/>
    <mergeCell ref="S6:W6"/>
    <mergeCell ref="X6:AB6"/>
    <mergeCell ref="AC6:AG6"/>
    <mergeCell ref="AH6:AL6"/>
    <mergeCell ref="AO6:AS6"/>
    <mergeCell ref="AT6:AX6"/>
    <mergeCell ref="AY6:BC6"/>
    <mergeCell ref="BD6:BH6"/>
    <mergeCell ref="AH4:AL5"/>
    <mergeCell ref="AM4:AN6"/>
    <mergeCell ref="AO4:AS5"/>
    <mergeCell ref="AT4:AX5"/>
    <mergeCell ref="AY4:BC5"/>
    <mergeCell ref="BD4:BH5"/>
    <mergeCell ref="B4:B6"/>
    <mergeCell ref="C4:L6"/>
    <mergeCell ref="M4:R6"/>
    <mergeCell ref="S4:W5"/>
    <mergeCell ref="X4:AB5"/>
    <mergeCell ref="AC4:AG5"/>
    <mergeCell ref="BB2:BH2"/>
    <mergeCell ref="I3:N3"/>
    <mergeCell ref="O3:T3"/>
    <mergeCell ref="U3:AA3"/>
    <mergeCell ref="AM3:AQ3"/>
    <mergeCell ref="AR3:AV3"/>
    <mergeCell ref="AW3:BA3"/>
    <mergeCell ref="BB3:BH3"/>
    <mergeCell ref="AB2:AD3"/>
    <mergeCell ref="AE2:AG3"/>
    <mergeCell ref="AH2:AL3"/>
    <mergeCell ref="AM2:AQ2"/>
    <mergeCell ref="AR2:AV2"/>
    <mergeCell ref="AW2:BA2"/>
    <mergeCell ref="M1:AJ1"/>
    <mergeCell ref="AK1:AM1"/>
    <mergeCell ref="AN1:AW1"/>
    <mergeCell ref="AX1:AY1"/>
    <mergeCell ref="AZ1:BJ1"/>
    <mergeCell ref="B2:B3"/>
    <mergeCell ref="C2:H3"/>
    <mergeCell ref="I2:N2"/>
    <mergeCell ref="O2:T2"/>
    <mergeCell ref="U2:AA2"/>
  </mergeCells>
  <pageMargins left="0.25" right="0.25" top="0.25" bottom="0.25" header="0" footer="0"/>
  <pageSetup paperSize="9" scale="69" fitToHeight="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4"/>
  <sheetViews>
    <sheetView workbookViewId="0"/>
  </sheetViews>
  <sheetFormatPr defaultRowHeight="15" x14ac:dyDescent="0.25"/>
  <cols>
    <col min="1" max="1" width="8.7109375" customWidth="1"/>
    <col min="2" max="2" width="6.7109375" customWidth="1"/>
    <col min="3" max="38" width="3" customWidth="1"/>
    <col min="39" max="40" width="3.7109375" customWidth="1"/>
    <col min="41" max="60" width="3" customWidth="1"/>
    <col min="61" max="62" width="3.7109375" customWidth="1"/>
  </cols>
  <sheetData>
    <row r="1" spans="1:62" ht="30" customHeight="1" thickBot="1" x14ac:dyDescent="0.3">
      <c r="A1" s="1"/>
      <c r="B1" s="65" t="s">
        <v>80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1"/>
      <c r="BI1" s="231"/>
      <c r="BJ1" s="232"/>
    </row>
    <row r="2" spans="1:62" ht="18" customHeight="1" x14ac:dyDescent="0.25">
      <c r="A2" s="1"/>
      <c r="B2" s="234" t="s">
        <v>51</v>
      </c>
      <c r="C2" s="230" t="s">
        <v>138</v>
      </c>
      <c r="D2" s="230"/>
      <c r="E2" s="230"/>
      <c r="F2" s="230"/>
      <c r="G2" s="230"/>
      <c r="H2" s="230"/>
      <c r="I2" s="227"/>
      <c r="J2" s="227"/>
      <c r="K2" s="227"/>
      <c r="L2" s="227"/>
      <c r="M2" s="227"/>
      <c r="N2" s="227"/>
      <c r="O2" s="227" t="s">
        <v>872</v>
      </c>
      <c r="P2" s="227"/>
      <c r="Q2" s="227"/>
      <c r="R2" s="227"/>
      <c r="S2" s="227"/>
      <c r="T2" s="227"/>
      <c r="U2" s="227" t="s">
        <v>873</v>
      </c>
      <c r="V2" s="227"/>
      <c r="W2" s="227"/>
      <c r="X2" s="227"/>
      <c r="Y2" s="227"/>
      <c r="Z2" s="227"/>
      <c r="AA2" s="228"/>
      <c r="AB2" s="234" t="s">
        <v>65</v>
      </c>
      <c r="AC2" s="239"/>
      <c r="AD2" s="239"/>
      <c r="AE2" s="241">
        <v>10.3</v>
      </c>
      <c r="AF2" s="241"/>
      <c r="AG2" s="242"/>
      <c r="AH2" s="245" t="s">
        <v>78</v>
      </c>
      <c r="AI2" s="246"/>
      <c r="AJ2" s="246"/>
      <c r="AK2" s="246"/>
      <c r="AL2" s="246"/>
      <c r="AM2" s="249"/>
      <c r="AN2" s="249"/>
      <c r="AO2" s="249"/>
      <c r="AP2" s="249"/>
      <c r="AQ2" s="249"/>
      <c r="AR2" s="224" t="s">
        <v>449</v>
      </c>
      <c r="AS2" s="224"/>
      <c r="AT2" s="224"/>
      <c r="AU2" s="224"/>
      <c r="AV2" s="224"/>
      <c r="AW2" s="224" t="s">
        <v>450</v>
      </c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35"/>
      <c r="BJ2" s="36"/>
    </row>
    <row r="3" spans="1:62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 t="s">
        <v>875</v>
      </c>
      <c r="J3" s="225"/>
      <c r="K3" s="225"/>
      <c r="L3" s="225"/>
      <c r="M3" s="225"/>
      <c r="N3" s="225"/>
      <c r="O3" s="225" t="s">
        <v>874</v>
      </c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6"/>
      <c r="AB3" s="235"/>
      <c r="AC3" s="240"/>
      <c r="AD3" s="240"/>
      <c r="AE3" s="243"/>
      <c r="AF3" s="243"/>
      <c r="AG3" s="244"/>
      <c r="AH3" s="247"/>
      <c r="AI3" s="248"/>
      <c r="AJ3" s="248"/>
      <c r="AK3" s="248"/>
      <c r="AL3" s="248"/>
      <c r="AM3" s="237" t="s">
        <v>451</v>
      </c>
      <c r="AN3" s="237"/>
      <c r="AO3" s="237"/>
      <c r="AP3" s="237"/>
      <c r="AQ3" s="237"/>
      <c r="AR3" s="238" t="s">
        <v>452</v>
      </c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41"/>
      <c r="BJ3" s="37"/>
    </row>
    <row r="4" spans="1:62" ht="16.5" customHeight="1" x14ac:dyDescent="0.25">
      <c r="A4" s="1"/>
      <c r="B4" s="271" t="s">
        <v>82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0" t="s">
        <v>83</v>
      </c>
      <c r="T4" s="281"/>
      <c r="U4" s="281"/>
      <c r="V4" s="281"/>
      <c r="W4" s="282"/>
      <c r="X4" s="280" t="s">
        <v>84</v>
      </c>
      <c r="Y4" s="281"/>
      <c r="Z4" s="281"/>
      <c r="AA4" s="281"/>
      <c r="AB4" s="282"/>
      <c r="AC4" s="280" t="s">
        <v>85</v>
      </c>
      <c r="AD4" s="281"/>
      <c r="AE4" s="281"/>
      <c r="AF4" s="281"/>
      <c r="AG4" s="282"/>
      <c r="AH4" s="280" t="s">
        <v>86</v>
      </c>
      <c r="AI4" s="281"/>
      <c r="AJ4" s="281"/>
      <c r="AK4" s="281"/>
      <c r="AL4" s="282"/>
      <c r="AM4" s="321" t="s">
        <v>87</v>
      </c>
      <c r="AN4" s="322"/>
      <c r="AO4" s="280" t="s">
        <v>88</v>
      </c>
      <c r="AP4" s="281"/>
      <c r="AQ4" s="281"/>
      <c r="AR4" s="281"/>
      <c r="AS4" s="282"/>
      <c r="AT4" s="280" t="s">
        <v>89</v>
      </c>
      <c r="AU4" s="281"/>
      <c r="AV4" s="281"/>
      <c r="AW4" s="281"/>
      <c r="AX4" s="282"/>
      <c r="AY4" s="280" t="s">
        <v>90</v>
      </c>
      <c r="AZ4" s="281"/>
      <c r="BA4" s="281"/>
      <c r="BB4" s="281"/>
      <c r="BC4" s="282"/>
      <c r="BD4" s="286" t="s">
        <v>91</v>
      </c>
      <c r="BE4" s="287"/>
      <c r="BF4" s="287"/>
      <c r="BG4" s="287"/>
      <c r="BH4" s="288"/>
      <c r="BI4" s="262" t="s">
        <v>76</v>
      </c>
      <c r="BJ4" s="263"/>
    </row>
    <row r="5" spans="1:62" ht="16.5" customHeight="1" x14ac:dyDescent="0.25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283"/>
      <c r="T5" s="284"/>
      <c r="U5" s="284"/>
      <c r="V5" s="284"/>
      <c r="W5" s="285"/>
      <c r="X5" s="283"/>
      <c r="Y5" s="284"/>
      <c r="Z5" s="284"/>
      <c r="AA5" s="284"/>
      <c r="AB5" s="285"/>
      <c r="AC5" s="283"/>
      <c r="AD5" s="284"/>
      <c r="AE5" s="284"/>
      <c r="AF5" s="284"/>
      <c r="AG5" s="285"/>
      <c r="AH5" s="283"/>
      <c r="AI5" s="284"/>
      <c r="AJ5" s="284"/>
      <c r="AK5" s="284"/>
      <c r="AL5" s="285"/>
      <c r="AM5" s="323"/>
      <c r="AN5" s="324"/>
      <c r="AO5" s="283"/>
      <c r="AP5" s="284"/>
      <c r="AQ5" s="284"/>
      <c r="AR5" s="284"/>
      <c r="AS5" s="285"/>
      <c r="AT5" s="283"/>
      <c r="AU5" s="284"/>
      <c r="AV5" s="284"/>
      <c r="AW5" s="284"/>
      <c r="AX5" s="285"/>
      <c r="AY5" s="283"/>
      <c r="AZ5" s="284"/>
      <c r="BA5" s="284"/>
      <c r="BB5" s="284"/>
      <c r="BC5" s="285"/>
      <c r="BD5" s="289"/>
      <c r="BE5" s="290"/>
      <c r="BF5" s="290"/>
      <c r="BG5" s="290"/>
      <c r="BH5" s="291"/>
      <c r="BI5" s="264"/>
      <c r="BJ5" s="265"/>
    </row>
    <row r="6" spans="1:62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268" t="s">
        <v>69</v>
      </c>
      <c r="T6" s="269"/>
      <c r="U6" s="269"/>
      <c r="V6" s="269"/>
      <c r="W6" s="270"/>
      <c r="X6" s="268" t="s">
        <v>69</v>
      </c>
      <c r="Y6" s="269"/>
      <c r="Z6" s="269"/>
      <c r="AA6" s="269"/>
      <c r="AB6" s="270"/>
      <c r="AC6" s="268" t="s">
        <v>69</v>
      </c>
      <c r="AD6" s="269"/>
      <c r="AE6" s="269"/>
      <c r="AF6" s="269"/>
      <c r="AG6" s="270"/>
      <c r="AH6" s="268" t="s">
        <v>69</v>
      </c>
      <c r="AI6" s="269"/>
      <c r="AJ6" s="269"/>
      <c r="AK6" s="269"/>
      <c r="AL6" s="270"/>
      <c r="AM6" s="325"/>
      <c r="AN6" s="326"/>
      <c r="AO6" s="268" t="s">
        <v>69</v>
      </c>
      <c r="AP6" s="269"/>
      <c r="AQ6" s="269"/>
      <c r="AR6" s="269"/>
      <c r="AS6" s="270"/>
      <c r="AT6" s="268" t="s">
        <v>69</v>
      </c>
      <c r="AU6" s="269"/>
      <c r="AV6" s="269"/>
      <c r="AW6" s="269"/>
      <c r="AX6" s="270"/>
      <c r="AY6" s="268" t="s">
        <v>69</v>
      </c>
      <c r="AZ6" s="269"/>
      <c r="BA6" s="269"/>
      <c r="BB6" s="269"/>
      <c r="BC6" s="270"/>
      <c r="BD6" s="268" t="s">
        <v>69</v>
      </c>
      <c r="BE6" s="269"/>
      <c r="BF6" s="269"/>
      <c r="BG6" s="269"/>
      <c r="BH6" s="270"/>
      <c r="BI6" s="266"/>
      <c r="BJ6" s="267"/>
    </row>
    <row r="7" spans="1:62" ht="30" customHeight="1" x14ac:dyDescent="0.25">
      <c r="A7" s="1" t="s">
        <v>25</v>
      </c>
      <c r="B7" s="70" t="s">
        <v>876</v>
      </c>
      <c r="C7" s="250" t="str">
        <f>VLOOKUP(A7,Entries!A$2:F$400,5)</f>
        <v xml:space="preserve"> </v>
      </c>
      <c r="D7" s="251"/>
      <c r="E7" s="251"/>
      <c r="F7" s="251"/>
      <c r="G7" s="251"/>
      <c r="H7" s="251"/>
      <c r="I7" s="251"/>
      <c r="J7" s="251"/>
      <c r="K7" s="251"/>
      <c r="L7" s="252"/>
      <c r="M7" s="253" t="str">
        <f>VLOOKUP(A7,Entries!A$2:F$400,6)</f>
        <v/>
      </c>
      <c r="N7" s="254"/>
      <c r="O7" s="254"/>
      <c r="P7" s="254"/>
      <c r="Q7" s="254"/>
      <c r="R7" s="255"/>
      <c r="S7" s="290" t="s">
        <v>71</v>
      </c>
      <c r="T7" s="290"/>
      <c r="U7" s="290"/>
      <c r="V7" s="290"/>
      <c r="W7" s="292"/>
      <c r="X7" s="293" t="s">
        <v>71</v>
      </c>
      <c r="Y7" s="284"/>
      <c r="Z7" s="284"/>
      <c r="AA7" s="284"/>
      <c r="AB7" s="294"/>
      <c r="AC7" s="293" t="s">
        <v>71</v>
      </c>
      <c r="AD7" s="284"/>
      <c r="AE7" s="284"/>
      <c r="AF7" s="284"/>
      <c r="AG7" s="294"/>
      <c r="AH7" s="293" t="s">
        <v>71</v>
      </c>
      <c r="AI7" s="284"/>
      <c r="AJ7" s="284"/>
      <c r="AK7" s="284"/>
      <c r="AL7" s="294"/>
      <c r="AM7" s="295"/>
      <c r="AN7" s="292"/>
      <c r="AO7" s="295" t="s">
        <v>71</v>
      </c>
      <c r="AP7" s="339"/>
      <c r="AQ7" s="339"/>
      <c r="AR7" s="339"/>
      <c r="AS7" s="292"/>
      <c r="AT7" s="293" t="s">
        <v>71</v>
      </c>
      <c r="AU7" s="284"/>
      <c r="AV7" s="284"/>
      <c r="AW7" s="284"/>
      <c r="AX7" s="294"/>
      <c r="AY7" s="293" t="s">
        <v>71</v>
      </c>
      <c r="AZ7" s="284"/>
      <c r="BA7" s="284"/>
      <c r="BB7" s="284"/>
      <c r="BC7" s="294"/>
      <c r="BD7" s="293" t="s">
        <v>71</v>
      </c>
      <c r="BE7" s="284"/>
      <c r="BF7" s="284"/>
      <c r="BG7" s="284"/>
      <c r="BH7" s="294"/>
      <c r="BI7" s="327"/>
      <c r="BJ7" s="328"/>
    </row>
    <row r="8" spans="1:62" ht="30" customHeight="1" x14ac:dyDescent="0.25">
      <c r="A8" s="1">
        <v>246</v>
      </c>
      <c r="B8" s="70">
        <f t="shared" ref="B8:B26" si="0">IF(A8=" "," ",IF(A8&gt;=200,A8-200,A8))</f>
        <v>46</v>
      </c>
      <c r="C8" s="256" t="str">
        <f>VLOOKUP(A8,Entries!A$2:F$400,5)</f>
        <v>Nell Mills</v>
      </c>
      <c r="D8" s="257"/>
      <c r="E8" s="257"/>
      <c r="F8" s="257"/>
      <c r="G8" s="257"/>
      <c r="H8" s="257"/>
      <c r="I8" s="257"/>
      <c r="J8" s="257"/>
      <c r="K8" s="257"/>
      <c r="L8" s="258"/>
      <c r="M8" s="259" t="str">
        <f>VLOOKUP(A8,Entries!A$2:F$400,6)</f>
        <v>Ipswich Harriers</v>
      </c>
      <c r="N8" s="260"/>
      <c r="O8" s="260"/>
      <c r="P8" s="260"/>
      <c r="Q8" s="260"/>
      <c r="R8" s="261"/>
      <c r="S8" s="293" t="s">
        <v>71</v>
      </c>
      <c r="T8" s="284"/>
      <c r="U8" s="284"/>
      <c r="V8" s="284"/>
      <c r="W8" s="294"/>
      <c r="X8" s="293" t="s">
        <v>71</v>
      </c>
      <c r="Y8" s="284"/>
      <c r="Z8" s="284"/>
      <c r="AA8" s="284"/>
      <c r="AB8" s="294"/>
      <c r="AC8" s="293" t="s">
        <v>71</v>
      </c>
      <c r="AD8" s="284"/>
      <c r="AE8" s="284"/>
      <c r="AF8" s="284"/>
      <c r="AG8" s="294"/>
      <c r="AH8" s="293" t="s">
        <v>71</v>
      </c>
      <c r="AI8" s="284"/>
      <c r="AJ8" s="284"/>
      <c r="AK8" s="284"/>
      <c r="AL8" s="294"/>
      <c r="AM8" s="293"/>
      <c r="AN8" s="294"/>
      <c r="AO8" s="293" t="s">
        <v>71</v>
      </c>
      <c r="AP8" s="284"/>
      <c r="AQ8" s="284"/>
      <c r="AR8" s="284"/>
      <c r="AS8" s="294"/>
      <c r="AT8" s="293" t="s">
        <v>71</v>
      </c>
      <c r="AU8" s="284"/>
      <c r="AV8" s="284"/>
      <c r="AW8" s="284"/>
      <c r="AX8" s="294"/>
      <c r="AY8" s="293" t="s">
        <v>71</v>
      </c>
      <c r="AZ8" s="284"/>
      <c r="BA8" s="284"/>
      <c r="BB8" s="284"/>
      <c r="BC8" s="294"/>
      <c r="BD8" s="293" t="s">
        <v>71</v>
      </c>
      <c r="BE8" s="284"/>
      <c r="BF8" s="284"/>
      <c r="BG8" s="284"/>
      <c r="BH8" s="294"/>
      <c r="BI8" s="329"/>
      <c r="BJ8" s="330"/>
    </row>
    <row r="9" spans="1:62" ht="30" customHeight="1" x14ac:dyDescent="0.25">
      <c r="A9" s="1">
        <v>257</v>
      </c>
      <c r="B9" s="70">
        <f t="shared" si="0"/>
        <v>57</v>
      </c>
      <c r="C9" s="256" t="str">
        <f>VLOOKUP(A9,Entries!A$2:F$400,5)</f>
        <v>Amelia Smith</v>
      </c>
      <c r="D9" s="257"/>
      <c r="E9" s="257"/>
      <c r="F9" s="257"/>
      <c r="G9" s="257"/>
      <c r="H9" s="257"/>
      <c r="I9" s="257"/>
      <c r="J9" s="257"/>
      <c r="K9" s="257"/>
      <c r="L9" s="258"/>
      <c r="M9" s="259" t="str">
        <f>VLOOKUP(A9,Entries!A$2:F$400,6)</f>
        <v>Unattached</v>
      </c>
      <c r="N9" s="260"/>
      <c r="O9" s="260"/>
      <c r="P9" s="260"/>
      <c r="Q9" s="260"/>
      <c r="R9" s="261"/>
      <c r="S9" s="293" t="s">
        <v>71</v>
      </c>
      <c r="T9" s="284"/>
      <c r="U9" s="284"/>
      <c r="V9" s="284"/>
      <c r="W9" s="294"/>
      <c r="X9" s="293" t="s">
        <v>71</v>
      </c>
      <c r="Y9" s="284"/>
      <c r="Z9" s="284"/>
      <c r="AA9" s="284"/>
      <c r="AB9" s="294"/>
      <c r="AC9" s="293" t="s">
        <v>71</v>
      </c>
      <c r="AD9" s="284"/>
      <c r="AE9" s="284"/>
      <c r="AF9" s="284"/>
      <c r="AG9" s="294"/>
      <c r="AH9" s="293" t="s">
        <v>71</v>
      </c>
      <c r="AI9" s="284"/>
      <c r="AJ9" s="284"/>
      <c r="AK9" s="284"/>
      <c r="AL9" s="294"/>
      <c r="AM9" s="293"/>
      <c r="AN9" s="294"/>
      <c r="AO9" s="293" t="s">
        <v>71</v>
      </c>
      <c r="AP9" s="284"/>
      <c r="AQ9" s="284"/>
      <c r="AR9" s="284"/>
      <c r="AS9" s="294"/>
      <c r="AT9" s="293" t="s">
        <v>71</v>
      </c>
      <c r="AU9" s="284"/>
      <c r="AV9" s="284"/>
      <c r="AW9" s="284"/>
      <c r="AX9" s="294"/>
      <c r="AY9" s="293" t="s">
        <v>71</v>
      </c>
      <c r="AZ9" s="284"/>
      <c r="BA9" s="284"/>
      <c r="BB9" s="284"/>
      <c r="BC9" s="294"/>
      <c r="BD9" s="293" t="s">
        <v>71</v>
      </c>
      <c r="BE9" s="284"/>
      <c r="BF9" s="284"/>
      <c r="BG9" s="284"/>
      <c r="BH9" s="294"/>
      <c r="BI9" s="329"/>
      <c r="BJ9" s="330"/>
    </row>
    <row r="10" spans="1:62" ht="30" customHeight="1" x14ac:dyDescent="0.25">
      <c r="A10" s="1">
        <v>233</v>
      </c>
      <c r="B10" s="70">
        <f t="shared" si="0"/>
        <v>33</v>
      </c>
      <c r="C10" s="256" t="str">
        <f>VLOOKUP(A10,Entries!A$2:F$400,5)</f>
        <v>Erin Stocking</v>
      </c>
      <c r="D10" s="257"/>
      <c r="E10" s="257"/>
      <c r="F10" s="257"/>
      <c r="G10" s="257"/>
      <c r="H10" s="257"/>
      <c r="I10" s="257"/>
      <c r="J10" s="257"/>
      <c r="K10" s="257"/>
      <c r="L10" s="258"/>
      <c r="M10" s="259" t="str">
        <f>VLOOKUP(A10,Entries!A$2:F$400,6)</f>
        <v>Waveney Valley AC</v>
      </c>
      <c r="N10" s="260"/>
      <c r="O10" s="260"/>
      <c r="P10" s="260"/>
      <c r="Q10" s="260"/>
      <c r="R10" s="261"/>
      <c r="S10" s="293" t="s">
        <v>71</v>
      </c>
      <c r="T10" s="284"/>
      <c r="U10" s="284"/>
      <c r="V10" s="284"/>
      <c r="W10" s="294"/>
      <c r="X10" s="293" t="s">
        <v>71</v>
      </c>
      <c r="Y10" s="284"/>
      <c r="Z10" s="284"/>
      <c r="AA10" s="284"/>
      <c r="AB10" s="294"/>
      <c r="AC10" s="293" t="s">
        <v>71</v>
      </c>
      <c r="AD10" s="284"/>
      <c r="AE10" s="284"/>
      <c r="AF10" s="284"/>
      <c r="AG10" s="294"/>
      <c r="AH10" s="293" t="s">
        <v>71</v>
      </c>
      <c r="AI10" s="284"/>
      <c r="AJ10" s="284"/>
      <c r="AK10" s="284"/>
      <c r="AL10" s="294"/>
      <c r="AM10" s="293"/>
      <c r="AN10" s="294"/>
      <c r="AO10" s="293" t="s">
        <v>71</v>
      </c>
      <c r="AP10" s="284"/>
      <c r="AQ10" s="284"/>
      <c r="AR10" s="284"/>
      <c r="AS10" s="294"/>
      <c r="AT10" s="293" t="s">
        <v>71</v>
      </c>
      <c r="AU10" s="284"/>
      <c r="AV10" s="284"/>
      <c r="AW10" s="284"/>
      <c r="AX10" s="294"/>
      <c r="AY10" s="293" t="s">
        <v>71</v>
      </c>
      <c r="AZ10" s="284"/>
      <c r="BA10" s="284"/>
      <c r="BB10" s="284"/>
      <c r="BC10" s="294"/>
      <c r="BD10" s="293" t="s">
        <v>71</v>
      </c>
      <c r="BE10" s="284"/>
      <c r="BF10" s="284"/>
      <c r="BG10" s="284"/>
      <c r="BH10" s="294"/>
      <c r="BI10" s="329"/>
      <c r="BJ10" s="330"/>
    </row>
    <row r="11" spans="1:62" ht="30" customHeight="1" x14ac:dyDescent="0.25">
      <c r="A11" s="1">
        <v>270</v>
      </c>
      <c r="B11" s="70">
        <f t="shared" si="0"/>
        <v>70</v>
      </c>
      <c r="C11" s="256" t="str">
        <f>VLOOKUP(A11,Entries!A$2:F$400,5)</f>
        <v>Clementine Wilson</v>
      </c>
      <c r="D11" s="257"/>
      <c r="E11" s="257"/>
      <c r="F11" s="257"/>
      <c r="G11" s="257"/>
      <c r="H11" s="257"/>
      <c r="I11" s="257"/>
      <c r="J11" s="257"/>
      <c r="K11" s="257"/>
      <c r="L11" s="258"/>
      <c r="M11" s="259" t="str">
        <f>VLOOKUP(A11,Entries!A$2:F$400,6)</f>
        <v>Ipswich Harriers</v>
      </c>
      <c r="N11" s="260"/>
      <c r="O11" s="260"/>
      <c r="P11" s="260"/>
      <c r="Q11" s="260"/>
      <c r="R11" s="261"/>
      <c r="S11" s="293" t="s">
        <v>71</v>
      </c>
      <c r="T11" s="284"/>
      <c r="U11" s="284"/>
      <c r="V11" s="284"/>
      <c r="W11" s="294"/>
      <c r="X11" s="293" t="s">
        <v>71</v>
      </c>
      <c r="Y11" s="284"/>
      <c r="Z11" s="284"/>
      <c r="AA11" s="284"/>
      <c r="AB11" s="294"/>
      <c r="AC11" s="293" t="s">
        <v>71</v>
      </c>
      <c r="AD11" s="284"/>
      <c r="AE11" s="284"/>
      <c r="AF11" s="284"/>
      <c r="AG11" s="294"/>
      <c r="AH11" s="293" t="s">
        <v>71</v>
      </c>
      <c r="AI11" s="284"/>
      <c r="AJ11" s="284"/>
      <c r="AK11" s="284"/>
      <c r="AL11" s="294"/>
      <c r="AM11" s="293"/>
      <c r="AN11" s="294"/>
      <c r="AO11" s="293" t="s">
        <v>71</v>
      </c>
      <c r="AP11" s="284"/>
      <c r="AQ11" s="284"/>
      <c r="AR11" s="284"/>
      <c r="AS11" s="294"/>
      <c r="AT11" s="293" t="s">
        <v>71</v>
      </c>
      <c r="AU11" s="284"/>
      <c r="AV11" s="284"/>
      <c r="AW11" s="284"/>
      <c r="AX11" s="294"/>
      <c r="AY11" s="293" t="s">
        <v>71</v>
      </c>
      <c r="AZ11" s="284"/>
      <c r="BA11" s="284"/>
      <c r="BB11" s="284"/>
      <c r="BC11" s="294"/>
      <c r="BD11" s="293" t="s">
        <v>71</v>
      </c>
      <c r="BE11" s="284"/>
      <c r="BF11" s="284"/>
      <c r="BG11" s="284"/>
      <c r="BH11" s="294"/>
      <c r="BI11" s="329"/>
      <c r="BJ11" s="330"/>
    </row>
    <row r="12" spans="1:62" ht="30" customHeight="1" x14ac:dyDescent="0.25">
      <c r="A12" s="1">
        <v>240</v>
      </c>
      <c r="B12" s="70">
        <f t="shared" si="0"/>
        <v>40</v>
      </c>
      <c r="C12" s="256" t="str">
        <f>VLOOKUP(A12,Entries!A$2:F$400,5)</f>
        <v>Lotachi Adigwe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9" t="str">
        <f>VLOOKUP(A12,Entries!A$2:F$400,6)</f>
        <v>Ipswich Harriers</v>
      </c>
      <c r="N12" s="260"/>
      <c r="O12" s="260"/>
      <c r="P12" s="260"/>
      <c r="Q12" s="260"/>
      <c r="R12" s="261"/>
      <c r="S12" s="293" t="s">
        <v>71</v>
      </c>
      <c r="T12" s="284"/>
      <c r="U12" s="284"/>
      <c r="V12" s="284"/>
      <c r="W12" s="294"/>
      <c r="X12" s="293" t="s">
        <v>71</v>
      </c>
      <c r="Y12" s="284"/>
      <c r="Z12" s="284"/>
      <c r="AA12" s="284"/>
      <c r="AB12" s="294"/>
      <c r="AC12" s="293" t="s">
        <v>71</v>
      </c>
      <c r="AD12" s="284"/>
      <c r="AE12" s="284"/>
      <c r="AF12" s="284"/>
      <c r="AG12" s="294"/>
      <c r="AH12" s="293" t="s">
        <v>71</v>
      </c>
      <c r="AI12" s="284"/>
      <c r="AJ12" s="284"/>
      <c r="AK12" s="284"/>
      <c r="AL12" s="294"/>
      <c r="AM12" s="293"/>
      <c r="AN12" s="294"/>
      <c r="AO12" s="293" t="s">
        <v>71</v>
      </c>
      <c r="AP12" s="284"/>
      <c r="AQ12" s="284"/>
      <c r="AR12" s="284"/>
      <c r="AS12" s="294"/>
      <c r="AT12" s="293" t="s">
        <v>71</v>
      </c>
      <c r="AU12" s="284"/>
      <c r="AV12" s="284"/>
      <c r="AW12" s="284"/>
      <c r="AX12" s="294"/>
      <c r="AY12" s="293" t="s">
        <v>71</v>
      </c>
      <c r="AZ12" s="284"/>
      <c r="BA12" s="284"/>
      <c r="BB12" s="284"/>
      <c r="BC12" s="294"/>
      <c r="BD12" s="293" t="s">
        <v>71</v>
      </c>
      <c r="BE12" s="284"/>
      <c r="BF12" s="284"/>
      <c r="BG12" s="284"/>
      <c r="BH12" s="294"/>
      <c r="BI12" s="329"/>
      <c r="BJ12" s="330"/>
    </row>
    <row r="13" spans="1:62" ht="30" customHeight="1" x14ac:dyDescent="0.25">
      <c r="A13" s="1">
        <v>252</v>
      </c>
      <c r="B13" s="70">
        <f t="shared" si="0"/>
        <v>52</v>
      </c>
      <c r="C13" s="256" t="str">
        <f>VLOOKUP(A13,Entries!A$2:F$400,5)</f>
        <v>Grace Keogh</v>
      </c>
      <c r="D13" s="257"/>
      <c r="E13" s="257"/>
      <c r="F13" s="257"/>
      <c r="G13" s="257"/>
      <c r="H13" s="257"/>
      <c r="I13" s="257"/>
      <c r="J13" s="257"/>
      <c r="K13" s="257"/>
      <c r="L13" s="258"/>
      <c r="M13" s="259" t="str">
        <f>VLOOKUP(A13,Entries!A$2:F$400,6)</f>
        <v>Farlingaye High School</v>
      </c>
      <c r="N13" s="260"/>
      <c r="O13" s="260"/>
      <c r="P13" s="260"/>
      <c r="Q13" s="260"/>
      <c r="R13" s="261"/>
      <c r="S13" s="293" t="s">
        <v>71</v>
      </c>
      <c r="T13" s="284"/>
      <c r="U13" s="284"/>
      <c r="V13" s="284"/>
      <c r="W13" s="294"/>
      <c r="X13" s="293" t="s">
        <v>71</v>
      </c>
      <c r="Y13" s="284"/>
      <c r="Z13" s="284"/>
      <c r="AA13" s="284"/>
      <c r="AB13" s="294"/>
      <c r="AC13" s="293" t="s">
        <v>71</v>
      </c>
      <c r="AD13" s="284"/>
      <c r="AE13" s="284"/>
      <c r="AF13" s="284"/>
      <c r="AG13" s="294"/>
      <c r="AH13" s="293" t="s">
        <v>71</v>
      </c>
      <c r="AI13" s="284"/>
      <c r="AJ13" s="284"/>
      <c r="AK13" s="284"/>
      <c r="AL13" s="294"/>
      <c r="AM13" s="293"/>
      <c r="AN13" s="294"/>
      <c r="AO13" s="293" t="s">
        <v>71</v>
      </c>
      <c r="AP13" s="284"/>
      <c r="AQ13" s="284"/>
      <c r="AR13" s="284"/>
      <c r="AS13" s="294"/>
      <c r="AT13" s="293" t="s">
        <v>71</v>
      </c>
      <c r="AU13" s="284"/>
      <c r="AV13" s="284"/>
      <c r="AW13" s="284"/>
      <c r="AX13" s="294"/>
      <c r="AY13" s="293" t="s">
        <v>71</v>
      </c>
      <c r="AZ13" s="284"/>
      <c r="BA13" s="284"/>
      <c r="BB13" s="284"/>
      <c r="BC13" s="294"/>
      <c r="BD13" s="293" t="s">
        <v>71</v>
      </c>
      <c r="BE13" s="284"/>
      <c r="BF13" s="284"/>
      <c r="BG13" s="284"/>
      <c r="BH13" s="294"/>
      <c r="BI13" s="329"/>
      <c r="BJ13" s="330"/>
    </row>
    <row r="14" spans="1:62" ht="30" customHeight="1" x14ac:dyDescent="0.25">
      <c r="A14" s="1">
        <v>265</v>
      </c>
      <c r="B14" s="70">
        <f t="shared" si="0"/>
        <v>65</v>
      </c>
      <c r="C14" s="256" t="str">
        <f>VLOOKUP(A14,Entries!A$2:F$400,5)</f>
        <v>Amber Sharp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9" t="str">
        <f>VLOOKUP(A14,Entries!A$2:F$400,6)</f>
        <v>West Suffolk AC</v>
      </c>
      <c r="N14" s="260"/>
      <c r="O14" s="260"/>
      <c r="P14" s="260"/>
      <c r="Q14" s="260"/>
      <c r="R14" s="261"/>
      <c r="S14" s="293" t="s">
        <v>71</v>
      </c>
      <c r="T14" s="284"/>
      <c r="U14" s="284"/>
      <c r="V14" s="284"/>
      <c r="W14" s="294"/>
      <c r="X14" s="293" t="s">
        <v>71</v>
      </c>
      <c r="Y14" s="284"/>
      <c r="Z14" s="284"/>
      <c r="AA14" s="284"/>
      <c r="AB14" s="294"/>
      <c r="AC14" s="293" t="s">
        <v>71</v>
      </c>
      <c r="AD14" s="284"/>
      <c r="AE14" s="284"/>
      <c r="AF14" s="284"/>
      <c r="AG14" s="294"/>
      <c r="AH14" s="293" t="s">
        <v>71</v>
      </c>
      <c r="AI14" s="284"/>
      <c r="AJ14" s="284"/>
      <c r="AK14" s="284"/>
      <c r="AL14" s="294"/>
      <c r="AM14" s="293"/>
      <c r="AN14" s="294"/>
      <c r="AO14" s="293" t="s">
        <v>71</v>
      </c>
      <c r="AP14" s="284"/>
      <c r="AQ14" s="284"/>
      <c r="AR14" s="284"/>
      <c r="AS14" s="294"/>
      <c r="AT14" s="293" t="s">
        <v>71</v>
      </c>
      <c r="AU14" s="284"/>
      <c r="AV14" s="284"/>
      <c r="AW14" s="284"/>
      <c r="AX14" s="294"/>
      <c r="AY14" s="293" t="s">
        <v>71</v>
      </c>
      <c r="AZ14" s="284"/>
      <c r="BA14" s="284"/>
      <c r="BB14" s="284"/>
      <c r="BC14" s="294"/>
      <c r="BD14" s="293" t="s">
        <v>71</v>
      </c>
      <c r="BE14" s="284"/>
      <c r="BF14" s="284"/>
      <c r="BG14" s="284"/>
      <c r="BH14" s="294"/>
      <c r="BI14" s="329"/>
      <c r="BJ14" s="330"/>
    </row>
    <row r="15" spans="1:62" ht="30" customHeight="1" x14ac:dyDescent="0.25">
      <c r="A15" s="1">
        <v>251</v>
      </c>
      <c r="B15" s="70">
        <f t="shared" si="0"/>
        <v>51</v>
      </c>
      <c r="C15" s="256" t="str">
        <f>VLOOKUP(A15,Entries!A$2:F$400,5)</f>
        <v>Isla Barker</v>
      </c>
      <c r="D15" s="257"/>
      <c r="E15" s="257"/>
      <c r="F15" s="257"/>
      <c r="G15" s="257"/>
      <c r="H15" s="257"/>
      <c r="I15" s="257"/>
      <c r="J15" s="257"/>
      <c r="K15" s="257"/>
      <c r="L15" s="258"/>
      <c r="M15" s="259" t="str">
        <f>VLOOKUP(A15,Entries!A$2:F$400,6)</f>
        <v>Ipswich Harriers</v>
      </c>
      <c r="N15" s="260"/>
      <c r="O15" s="260"/>
      <c r="P15" s="260"/>
      <c r="Q15" s="260"/>
      <c r="R15" s="261"/>
      <c r="S15" s="293" t="s">
        <v>71</v>
      </c>
      <c r="T15" s="284"/>
      <c r="U15" s="284"/>
      <c r="V15" s="284"/>
      <c r="W15" s="294"/>
      <c r="X15" s="293" t="s">
        <v>71</v>
      </c>
      <c r="Y15" s="284"/>
      <c r="Z15" s="284"/>
      <c r="AA15" s="284"/>
      <c r="AB15" s="294"/>
      <c r="AC15" s="293" t="s">
        <v>71</v>
      </c>
      <c r="AD15" s="284"/>
      <c r="AE15" s="284"/>
      <c r="AF15" s="284"/>
      <c r="AG15" s="294"/>
      <c r="AH15" s="293" t="s">
        <v>71</v>
      </c>
      <c r="AI15" s="284"/>
      <c r="AJ15" s="284"/>
      <c r="AK15" s="284"/>
      <c r="AL15" s="294"/>
      <c r="AM15" s="293"/>
      <c r="AN15" s="294"/>
      <c r="AO15" s="293" t="s">
        <v>71</v>
      </c>
      <c r="AP15" s="284"/>
      <c r="AQ15" s="284"/>
      <c r="AR15" s="284"/>
      <c r="AS15" s="294"/>
      <c r="AT15" s="293" t="s">
        <v>71</v>
      </c>
      <c r="AU15" s="284"/>
      <c r="AV15" s="284"/>
      <c r="AW15" s="284"/>
      <c r="AX15" s="294"/>
      <c r="AY15" s="293" t="s">
        <v>71</v>
      </c>
      <c r="AZ15" s="284"/>
      <c r="BA15" s="284"/>
      <c r="BB15" s="284"/>
      <c r="BC15" s="294"/>
      <c r="BD15" s="293" t="s">
        <v>71</v>
      </c>
      <c r="BE15" s="284"/>
      <c r="BF15" s="284"/>
      <c r="BG15" s="284"/>
      <c r="BH15" s="294"/>
      <c r="BI15" s="329"/>
      <c r="BJ15" s="330"/>
    </row>
    <row r="16" spans="1:62" ht="30" customHeight="1" x14ac:dyDescent="0.25">
      <c r="A16" s="1">
        <v>259</v>
      </c>
      <c r="B16" s="70">
        <f t="shared" si="0"/>
        <v>59</v>
      </c>
      <c r="C16" s="256" t="str">
        <f>VLOOKUP(A16,Entries!A$2:F$400,5)</f>
        <v>Temi Oghoetuoma</v>
      </c>
      <c r="D16" s="257"/>
      <c r="E16" s="257"/>
      <c r="F16" s="257"/>
      <c r="G16" s="257"/>
      <c r="H16" s="257"/>
      <c r="I16" s="257"/>
      <c r="J16" s="257"/>
      <c r="K16" s="257"/>
      <c r="L16" s="258"/>
      <c r="M16" s="259" t="str">
        <f>VLOOKUP(A16,Entries!A$2:F$400,6)</f>
        <v>Culford School</v>
      </c>
      <c r="N16" s="260"/>
      <c r="O16" s="260"/>
      <c r="P16" s="260"/>
      <c r="Q16" s="260"/>
      <c r="R16" s="261"/>
      <c r="S16" s="293" t="s">
        <v>71</v>
      </c>
      <c r="T16" s="284"/>
      <c r="U16" s="284"/>
      <c r="V16" s="284"/>
      <c r="W16" s="294"/>
      <c r="X16" s="293" t="s">
        <v>71</v>
      </c>
      <c r="Y16" s="284"/>
      <c r="Z16" s="284"/>
      <c r="AA16" s="284"/>
      <c r="AB16" s="294"/>
      <c r="AC16" s="293" t="s">
        <v>71</v>
      </c>
      <c r="AD16" s="284"/>
      <c r="AE16" s="284"/>
      <c r="AF16" s="284"/>
      <c r="AG16" s="294"/>
      <c r="AH16" s="293" t="s">
        <v>71</v>
      </c>
      <c r="AI16" s="284"/>
      <c r="AJ16" s="284"/>
      <c r="AK16" s="284"/>
      <c r="AL16" s="294"/>
      <c r="AM16" s="293"/>
      <c r="AN16" s="294"/>
      <c r="AO16" s="293" t="s">
        <v>71</v>
      </c>
      <c r="AP16" s="284"/>
      <c r="AQ16" s="284"/>
      <c r="AR16" s="284"/>
      <c r="AS16" s="294"/>
      <c r="AT16" s="293" t="s">
        <v>71</v>
      </c>
      <c r="AU16" s="284"/>
      <c r="AV16" s="284"/>
      <c r="AW16" s="284"/>
      <c r="AX16" s="294"/>
      <c r="AY16" s="293" t="s">
        <v>71</v>
      </c>
      <c r="AZ16" s="284"/>
      <c r="BA16" s="284"/>
      <c r="BB16" s="284"/>
      <c r="BC16" s="294"/>
      <c r="BD16" s="293" t="s">
        <v>71</v>
      </c>
      <c r="BE16" s="284"/>
      <c r="BF16" s="284"/>
      <c r="BG16" s="284"/>
      <c r="BH16" s="294"/>
      <c r="BI16" s="329"/>
      <c r="BJ16" s="330"/>
    </row>
    <row r="17" spans="1:62" ht="30" customHeight="1" x14ac:dyDescent="0.25">
      <c r="A17" s="1">
        <v>244</v>
      </c>
      <c r="B17" s="70">
        <f t="shared" si="0"/>
        <v>44</v>
      </c>
      <c r="C17" s="256" t="str">
        <f>VLOOKUP(A17,Entries!A$2:F$400,5)</f>
        <v>Abbie Cook</v>
      </c>
      <c r="D17" s="257"/>
      <c r="E17" s="257"/>
      <c r="F17" s="257"/>
      <c r="G17" s="257"/>
      <c r="H17" s="257"/>
      <c r="I17" s="257"/>
      <c r="J17" s="257"/>
      <c r="K17" s="257"/>
      <c r="L17" s="258"/>
      <c r="M17" s="259" t="str">
        <f>VLOOKUP(A17,Entries!A$2:F$400,6)</f>
        <v>Waveney Valley AC</v>
      </c>
      <c r="N17" s="260"/>
      <c r="O17" s="260"/>
      <c r="P17" s="260"/>
      <c r="Q17" s="260"/>
      <c r="R17" s="261"/>
      <c r="S17" s="293" t="s">
        <v>71</v>
      </c>
      <c r="T17" s="284"/>
      <c r="U17" s="284"/>
      <c r="V17" s="284"/>
      <c r="W17" s="294"/>
      <c r="X17" s="293" t="s">
        <v>71</v>
      </c>
      <c r="Y17" s="284"/>
      <c r="Z17" s="284"/>
      <c r="AA17" s="284"/>
      <c r="AB17" s="294"/>
      <c r="AC17" s="293" t="s">
        <v>71</v>
      </c>
      <c r="AD17" s="284"/>
      <c r="AE17" s="284"/>
      <c r="AF17" s="284"/>
      <c r="AG17" s="294"/>
      <c r="AH17" s="293" t="s">
        <v>71</v>
      </c>
      <c r="AI17" s="284"/>
      <c r="AJ17" s="284"/>
      <c r="AK17" s="284"/>
      <c r="AL17" s="294"/>
      <c r="AM17" s="293"/>
      <c r="AN17" s="294"/>
      <c r="AO17" s="293" t="s">
        <v>71</v>
      </c>
      <c r="AP17" s="284"/>
      <c r="AQ17" s="284"/>
      <c r="AR17" s="284"/>
      <c r="AS17" s="294"/>
      <c r="AT17" s="293" t="s">
        <v>71</v>
      </c>
      <c r="AU17" s="284"/>
      <c r="AV17" s="284"/>
      <c r="AW17" s="284"/>
      <c r="AX17" s="294"/>
      <c r="AY17" s="293" t="s">
        <v>71</v>
      </c>
      <c r="AZ17" s="284"/>
      <c r="BA17" s="284"/>
      <c r="BB17" s="284"/>
      <c r="BC17" s="294"/>
      <c r="BD17" s="293" t="s">
        <v>71</v>
      </c>
      <c r="BE17" s="284"/>
      <c r="BF17" s="284"/>
      <c r="BG17" s="284"/>
      <c r="BH17" s="294"/>
      <c r="BI17" s="329"/>
      <c r="BJ17" s="330"/>
    </row>
    <row r="18" spans="1:62" ht="30" customHeight="1" x14ac:dyDescent="0.25">
      <c r="A18" s="1" t="s">
        <v>25</v>
      </c>
      <c r="B18" s="70" t="s">
        <v>289</v>
      </c>
      <c r="C18" s="256" t="str">
        <f>VLOOKUP(A18,Entries!A$2:F$400,5)</f>
        <v xml:space="preserve"> 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9" t="str">
        <f>VLOOKUP(A18,Entries!A$2:F$400,6)</f>
        <v/>
      </c>
      <c r="N18" s="260"/>
      <c r="O18" s="260"/>
      <c r="P18" s="260"/>
      <c r="Q18" s="260"/>
      <c r="R18" s="261"/>
      <c r="S18" s="293" t="s">
        <v>71</v>
      </c>
      <c r="T18" s="284"/>
      <c r="U18" s="284"/>
      <c r="V18" s="284"/>
      <c r="W18" s="294"/>
      <c r="X18" s="293" t="s">
        <v>71</v>
      </c>
      <c r="Y18" s="284"/>
      <c r="Z18" s="284"/>
      <c r="AA18" s="284"/>
      <c r="AB18" s="294"/>
      <c r="AC18" s="293" t="s">
        <v>71</v>
      </c>
      <c r="AD18" s="284"/>
      <c r="AE18" s="284"/>
      <c r="AF18" s="284"/>
      <c r="AG18" s="294"/>
      <c r="AH18" s="293" t="s">
        <v>71</v>
      </c>
      <c r="AI18" s="284"/>
      <c r="AJ18" s="284"/>
      <c r="AK18" s="284"/>
      <c r="AL18" s="294"/>
      <c r="AM18" s="293"/>
      <c r="AN18" s="294"/>
      <c r="AO18" s="293" t="s">
        <v>71</v>
      </c>
      <c r="AP18" s="284"/>
      <c r="AQ18" s="284"/>
      <c r="AR18" s="284"/>
      <c r="AS18" s="294"/>
      <c r="AT18" s="293" t="s">
        <v>71</v>
      </c>
      <c r="AU18" s="284"/>
      <c r="AV18" s="284"/>
      <c r="AW18" s="284"/>
      <c r="AX18" s="294"/>
      <c r="AY18" s="293" t="s">
        <v>71</v>
      </c>
      <c r="AZ18" s="284"/>
      <c r="BA18" s="284"/>
      <c r="BB18" s="284"/>
      <c r="BC18" s="294"/>
      <c r="BD18" s="293" t="s">
        <v>71</v>
      </c>
      <c r="BE18" s="284"/>
      <c r="BF18" s="284"/>
      <c r="BG18" s="284"/>
      <c r="BH18" s="294"/>
      <c r="BI18" s="329"/>
      <c r="BJ18" s="330"/>
    </row>
    <row r="19" spans="1:62" ht="30" customHeight="1" x14ac:dyDescent="0.25">
      <c r="A19" s="1">
        <v>209</v>
      </c>
      <c r="B19" s="70">
        <f t="shared" si="0"/>
        <v>9</v>
      </c>
      <c r="C19" s="256" t="str">
        <f>VLOOKUP(A19,Entries!A$2:F$400,5)</f>
        <v>Chantelle Kilpatrick</v>
      </c>
      <c r="D19" s="257"/>
      <c r="E19" s="257"/>
      <c r="F19" s="257"/>
      <c r="G19" s="257"/>
      <c r="H19" s="257"/>
      <c r="I19" s="257"/>
      <c r="J19" s="257"/>
      <c r="K19" s="257"/>
      <c r="L19" s="258"/>
      <c r="M19" s="259" t="str">
        <f>VLOOKUP(A19,Entries!A$2:F$400,6)</f>
        <v>Ipswich Harriers</v>
      </c>
      <c r="N19" s="260"/>
      <c r="O19" s="260"/>
      <c r="P19" s="260"/>
      <c r="Q19" s="260"/>
      <c r="R19" s="261"/>
      <c r="S19" s="293" t="s">
        <v>71</v>
      </c>
      <c r="T19" s="284"/>
      <c r="U19" s="284"/>
      <c r="V19" s="284"/>
      <c r="W19" s="294"/>
      <c r="X19" s="293" t="s">
        <v>71</v>
      </c>
      <c r="Y19" s="284"/>
      <c r="Z19" s="284"/>
      <c r="AA19" s="284"/>
      <c r="AB19" s="294"/>
      <c r="AC19" s="293" t="s">
        <v>71</v>
      </c>
      <c r="AD19" s="284"/>
      <c r="AE19" s="284"/>
      <c r="AF19" s="284"/>
      <c r="AG19" s="294"/>
      <c r="AH19" s="293" t="s">
        <v>71</v>
      </c>
      <c r="AI19" s="284"/>
      <c r="AJ19" s="284"/>
      <c r="AK19" s="284"/>
      <c r="AL19" s="294"/>
      <c r="AM19" s="293"/>
      <c r="AN19" s="294"/>
      <c r="AO19" s="293" t="s">
        <v>71</v>
      </c>
      <c r="AP19" s="284"/>
      <c r="AQ19" s="284"/>
      <c r="AR19" s="284"/>
      <c r="AS19" s="294"/>
      <c r="AT19" s="293" t="s">
        <v>71</v>
      </c>
      <c r="AU19" s="284"/>
      <c r="AV19" s="284"/>
      <c r="AW19" s="284"/>
      <c r="AX19" s="294"/>
      <c r="AY19" s="293" t="s">
        <v>71</v>
      </c>
      <c r="AZ19" s="284"/>
      <c r="BA19" s="284"/>
      <c r="BB19" s="284"/>
      <c r="BC19" s="294"/>
      <c r="BD19" s="293" t="s">
        <v>71</v>
      </c>
      <c r="BE19" s="284"/>
      <c r="BF19" s="284"/>
      <c r="BG19" s="284"/>
      <c r="BH19" s="294"/>
      <c r="BI19" s="329"/>
      <c r="BJ19" s="330"/>
    </row>
    <row r="20" spans="1:62" ht="30" customHeight="1" x14ac:dyDescent="0.25">
      <c r="A20" s="1" t="s">
        <v>25</v>
      </c>
      <c r="B20" s="70" t="s">
        <v>412</v>
      </c>
      <c r="C20" s="256" t="str">
        <f>VLOOKUP(A20,Entries!A$2:F$400,5)</f>
        <v xml:space="preserve"> </v>
      </c>
      <c r="D20" s="257"/>
      <c r="E20" s="257"/>
      <c r="F20" s="257"/>
      <c r="G20" s="257"/>
      <c r="H20" s="257"/>
      <c r="I20" s="257"/>
      <c r="J20" s="257"/>
      <c r="K20" s="257"/>
      <c r="L20" s="258"/>
      <c r="M20" s="259" t="str">
        <f>VLOOKUP(A20,Entries!A$2:F$400,6)</f>
        <v/>
      </c>
      <c r="N20" s="260"/>
      <c r="O20" s="260"/>
      <c r="P20" s="260"/>
      <c r="Q20" s="260"/>
      <c r="R20" s="261"/>
      <c r="S20" s="293" t="s">
        <v>71</v>
      </c>
      <c r="T20" s="284"/>
      <c r="U20" s="284"/>
      <c r="V20" s="284"/>
      <c r="W20" s="294"/>
      <c r="X20" s="293" t="s">
        <v>71</v>
      </c>
      <c r="Y20" s="284"/>
      <c r="Z20" s="284"/>
      <c r="AA20" s="284"/>
      <c r="AB20" s="294"/>
      <c r="AC20" s="293" t="s">
        <v>71</v>
      </c>
      <c r="AD20" s="284"/>
      <c r="AE20" s="284"/>
      <c r="AF20" s="284"/>
      <c r="AG20" s="294"/>
      <c r="AH20" s="293" t="s">
        <v>71</v>
      </c>
      <c r="AI20" s="284"/>
      <c r="AJ20" s="284"/>
      <c r="AK20" s="284"/>
      <c r="AL20" s="294"/>
      <c r="AM20" s="293"/>
      <c r="AN20" s="294"/>
      <c r="AO20" s="293" t="s">
        <v>71</v>
      </c>
      <c r="AP20" s="284"/>
      <c r="AQ20" s="284"/>
      <c r="AR20" s="284"/>
      <c r="AS20" s="294"/>
      <c r="AT20" s="293" t="s">
        <v>71</v>
      </c>
      <c r="AU20" s="284"/>
      <c r="AV20" s="284"/>
      <c r="AW20" s="284"/>
      <c r="AX20" s="294"/>
      <c r="AY20" s="293" t="s">
        <v>71</v>
      </c>
      <c r="AZ20" s="284"/>
      <c r="BA20" s="284"/>
      <c r="BB20" s="284"/>
      <c r="BC20" s="294"/>
      <c r="BD20" s="293" t="s">
        <v>71</v>
      </c>
      <c r="BE20" s="284"/>
      <c r="BF20" s="284"/>
      <c r="BG20" s="284"/>
      <c r="BH20" s="294"/>
      <c r="BI20" s="329"/>
      <c r="BJ20" s="330"/>
    </row>
    <row r="21" spans="1:62" ht="30" customHeight="1" x14ac:dyDescent="0.25">
      <c r="A21" s="1">
        <v>307</v>
      </c>
      <c r="B21" s="70">
        <f t="shared" si="0"/>
        <v>107</v>
      </c>
      <c r="C21" s="256" t="str">
        <f>VLOOKUP(A21,Entries!A$2:F$400,5)</f>
        <v>Agatha Gouldby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59" t="str">
        <f>VLOOKUP(A21,Entries!A$2:F$400,6)</f>
        <v>Waveney Valley AC</v>
      </c>
      <c r="N21" s="260"/>
      <c r="O21" s="260"/>
      <c r="P21" s="260"/>
      <c r="Q21" s="260"/>
      <c r="R21" s="261"/>
      <c r="S21" s="293" t="s">
        <v>71</v>
      </c>
      <c r="T21" s="284"/>
      <c r="U21" s="284"/>
      <c r="V21" s="284"/>
      <c r="W21" s="294"/>
      <c r="X21" s="293" t="s">
        <v>71</v>
      </c>
      <c r="Y21" s="284"/>
      <c r="Z21" s="284"/>
      <c r="AA21" s="284"/>
      <c r="AB21" s="294"/>
      <c r="AC21" s="293" t="s">
        <v>71</v>
      </c>
      <c r="AD21" s="284"/>
      <c r="AE21" s="284"/>
      <c r="AF21" s="284"/>
      <c r="AG21" s="294"/>
      <c r="AH21" s="293" t="s">
        <v>71</v>
      </c>
      <c r="AI21" s="284"/>
      <c r="AJ21" s="284"/>
      <c r="AK21" s="284"/>
      <c r="AL21" s="294"/>
      <c r="AM21" s="293"/>
      <c r="AN21" s="294"/>
      <c r="AO21" s="293" t="s">
        <v>71</v>
      </c>
      <c r="AP21" s="284"/>
      <c r="AQ21" s="284"/>
      <c r="AR21" s="284"/>
      <c r="AS21" s="294"/>
      <c r="AT21" s="293" t="s">
        <v>71</v>
      </c>
      <c r="AU21" s="284"/>
      <c r="AV21" s="284"/>
      <c r="AW21" s="284"/>
      <c r="AX21" s="294"/>
      <c r="AY21" s="293" t="s">
        <v>71</v>
      </c>
      <c r="AZ21" s="284"/>
      <c r="BA21" s="284"/>
      <c r="BB21" s="284"/>
      <c r="BC21" s="294"/>
      <c r="BD21" s="293" t="s">
        <v>71</v>
      </c>
      <c r="BE21" s="284"/>
      <c r="BF21" s="284"/>
      <c r="BG21" s="284"/>
      <c r="BH21" s="294"/>
      <c r="BI21" s="329"/>
      <c r="BJ21" s="330"/>
    </row>
    <row r="22" spans="1:62" ht="30" customHeight="1" x14ac:dyDescent="0.25">
      <c r="A22" s="1" t="s">
        <v>25</v>
      </c>
      <c r="B22" s="70" t="s">
        <v>288</v>
      </c>
      <c r="C22" s="256" t="str">
        <f>VLOOKUP(A22,Entries!A$2:F$400,5)</f>
        <v xml:space="preserve"> </v>
      </c>
      <c r="D22" s="257"/>
      <c r="E22" s="257"/>
      <c r="F22" s="257"/>
      <c r="G22" s="257"/>
      <c r="H22" s="257"/>
      <c r="I22" s="257"/>
      <c r="J22" s="257"/>
      <c r="K22" s="257"/>
      <c r="L22" s="258"/>
      <c r="M22" s="259" t="str">
        <f>VLOOKUP(A22,Entries!A$2:F$400,6)</f>
        <v/>
      </c>
      <c r="N22" s="260"/>
      <c r="O22" s="260"/>
      <c r="P22" s="260"/>
      <c r="Q22" s="260"/>
      <c r="R22" s="261"/>
      <c r="S22" s="293" t="s">
        <v>71</v>
      </c>
      <c r="T22" s="284"/>
      <c r="U22" s="284"/>
      <c r="V22" s="284"/>
      <c r="W22" s="294"/>
      <c r="X22" s="293" t="s">
        <v>71</v>
      </c>
      <c r="Y22" s="284"/>
      <c r="Z22" s="284"/>
      <c r="AA22" s="284"/>
      <c r="AB22" s="294"/>
      <c r="AC22" s="293" t="s">
        <v>71</v>
      </c>
      <c r="AD22" s="284"/>
      <c r="AE22" s="284"/>
      <c r="AF22" s="284"/>
      <c r="AG22" s="294"/>
      <c r="AH22" s="293" t="s">
        <v>71</v>
      </c>
      <c r="AI22" s="284"/>
      <c r="AJ22" s="284"/>
      <c r="AK22" s="284"/>
      <c r="AL22" s="294"/>
      <c r="AM22" s="293"/>
      <c r="AN22" s="294"/>
      <c r="AO22" s="293" t="s">
        <v>71</v>
      </c>
      <c r="AP22" s="284"/>
      <c r="AQ22" s="284"/>
      <c r="AR22" s="284"/>
      <c r="AS22" s="294"/>
      <c r="AT22" s="293" t="s">
        <v>71</v>
      </c>
      <c r="AU22" s="284"/>
      <c r="AV22" s="284"/>
      <c r="AW22" s="284"/>
      <c r="AX22" s="294"/>
      <c r="AY22" s="293" t="s">
        <v>71</v>
      </c>
      <c r="AZ22" s="284"/>
      <c r="BA22" s="284"/>
      <c r="BB22" s="284"/>
      <c r="BC22" s="294"/>
      <c r="BD22" s="293" t="s">
        <v>71</v>
      </c>
      <c r="BE22" s="284"/>
      <c r="BF22" s="284"/>
      <c r="BG22" s="284"/>
      <c r="BH22" s="294"/>
      <c r="BI22" s="329"/>
      <c r="BJ22" s="330"/>
    </row>
    <row r="23" spans="1:62" ht="30" customHeight="1" x14ac:dyDescent="0.25">
      <c r="A23" s="1">
        <v>294</v>
      </c>
      <c r="B23" s="70">
        <f t="shared" si="0"/>
        <v>94</v>
      </c>
      <c r="C23" s="256" t="str">
        <f>VLOOKUP(A23,Entries!A$2:F$400,5)</f>
        <v>Eloise Crouch Carter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 t="str">
        <f>VLOOKUP(A23,Entries!A$2:F$400,6)</f>
        <v>Woodbridge School</v>
      </c>
      <c r="N23" s="260"/>
      <c r="O23" s="260"/>
      <c r="P23" s="260"/>
      <c r="Q23" s="260"/>
      <c r="R23" s="261"/>
      <c r="S23" s="293" t="s">
        <v>71</v>
      </c>
      <c r="T23" s="284"/>
      <c r="U23" s="284"/>
      <c r="V23" s="284"/>
      <c r="W23" s="294"/>
      <c r="X23" s="293" t="s">
        <v>71</v>
      </c>
      <c r="Y23" s="284"/>
      <c r="Z23" s="284"/>
      <c r="AA23" s="284"/>
      <c r="AB23" s="294"/>
      <c r="AC23" s="293" t="s">
        <v>71</v>
      </c>
      <c r="AD23" s="284"/>
      <c r="AE23" s="284"/>
      <c r="AF23" s="284"/>
      <c r="AG23" s="294"/>
      <c r="AH23" s="293" t="s">
        <v>71</v>
      </c>
      <c r="AI23" s="284"/>
      <c r="AJ23" s="284"/>
      <c r="AK23" s="284"/>
      <c r="AL23" s="294"/>
      <c r="AM23" s="293"/>
      <c r="AN23" s="294"/>
      <c r="AO23" s="293" t="s">
        <v>71</v>
      </c>
      <c r="AP23" s="284"/>
      <c r="AQ23" s="284"/>
      <c r="AR23" s="284"/>
      <c r="AS23" s="294"/>
      <c r="AT23" s="293" t="s">
        <v>71</v>
      </c>
      <c r="AU23" s="284"/>
      <c r="AV23" s="284"/>
      <c r="AW23" s="284"/>
      <c r="AX23" s="294"/>
      <c r="AY23" s="293" t="s">
        <v>71</v>
      </c>
      <c r="AZ23" s="284"/>
      <c r="BA23" s="284"/>
      <c r="BB23" s="284"/>
      <c r="BC23" s="294"/>
      <c r="BD23" s="293" t="s">
        <v>71</v>
      </c>
      <c r="BE23" s="284"/>
      <c r="BF23" s="284"/>
      <c r="BG23" s="284"/>
      <c r="BH23" s="294"/>
      <c r="BI23" s="329"/>
      <c r="BJ23" s="330"/>
    </row>
    <row r="24" spans="1:62" ht="30" customHeight="1" x14ac:dyDescent="0.25">
      <c r="A24" s="1">
        <v>292</v>
      </c>
      <c r="B24" s="70">
        <f t="shared" si="0"/>
        <v>92</v>
      </c>
      <c r="C24" s="256" t="str">
        <f>VLOOKUP(A24,Entries!A$2:F$400,5)</f>
        <v>Laura Osborne Kember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59" t="str">
        <f>VLOOKUP(A24,Entries!A$2:F$400,6)</f>
        <v>Woodbridge Wolves AC</v>
      </c>
      <c r="N24" s="260"/>
      <c r="O24" s="260"/>
      <c r="P24" s="260"/>
      <c r="Q24" s="260"/>
      <c r="R24" s="261"/>
      <c r="S24" s="293" t="s">
        <v>71</v>
      </c>
      <c r="T24" s="284"/>
      <c r="U24" s="284"/>
      <c r="V24" s="284"/>
      <c r="W24" s="294"/>
      <c r="X24" s="293" t="s">
        <v>71</v>
      </c>
      <c r="Y24" s="284"/>
      <c r="Z24" s="284"/>
      <c r="AA24" s="284"/>
      <c r="AB24" s="294"/>
      <c r="AC24" s="293" t="s">
        <v>71</v>
      </c>
      <c r="AD24" s="284"/>
      <c r="AE24" s="284"/>
      <c r="AF24" s="284"/>
      <c r="AG24" s="294"/>
      <c r="AH24" s="293" t="s">
        <v>71</v>
      </c>
      <c r="AI24" s="284"/>
      <c r="AJ24" s="284"/>
      <c r="AK24" s="284"/>
      <c r="AL24" s="294"/>
      <c r="AM24" s="293"/>
      <c r="AN24" s="294"/>
      <c r="AO24" s="293" t="s">
        <v>71</v>
      </c>
      <c r="AP24" s="284"/>
      <c r="AQ24" s="284"/>
      <c r="AR24" s="284"/>
      <c r="AS24" s="294"/>
      <c r="AT24" s="293" t="s">
        <v>71</v>
      </c>
      <c r="AU24" s="284"/>
      <c r="AV24" s="284"/>
      <c r="AW24" s="284"/>
      <c r="AX24" s="294"/>
      <c r="AY24" s="293" t="s">
        <v>71</v>
      </c>
      <c r="AZ24" s="284"/>
      <c r="BA24" s="284"/>
      <c r="BB24" s="284"/>
      <c r="BC24" s="294"/>
      <c r="BD24" s="293" t="s">
        <v>71</v>
      </c>
      <c r="BE24" s="284"/>
      <c r="BF24" s="284"/>
      <c r="BG24" s="284"/>
      <c r="BH24" s="294"/>
      <c r="BI24" s="329"/>
      <c r="BJ24" s="330"/>
    </row>
    <row r="25" spans="1:62" ht="30" customHeight="1" x14ac:dyDescent="0.25">
      <c r="A25" s="1" t="s">
        <v>25</v>
      </c>
      <c r="B25" s="70" t="str">
        <f t="shared" si="0"/>
        <v xml:space="preserve"> </v>
      </c>
      <c r="C25" s="256" t="str">
        <f>VLOOKUP(A25,Entries!A$2:F$400,5)</f>
        <v xml:space="preserve"> </v>
      </c>
      <c r="D25" s="257"/>
      <c r="E25" s="257"/>
      <c r="F25" s="257"/>
      <c r="G25" s="257"/>
      <c r="H25" s="257"/>
      <c r="I25" s="257"/>
      <c r="J25" s="257"/>
      <c r="K25" s="257"/>
      <c r="L25" s="258"/>
      <c r="M25" s="259" t="str">
        <f>VLOOKUP(A25,Entries!A$2:F$400,6)</f>
        <v/>
      </c>
      <c r="N25" s="260"/>
      <c r="O25" s="260"/>
      <c r="P25" s="260"/>
      <c r="Q25" s="260"/>
      <c r="R25" s="261"/>
      <c r="S25" s="293" t="s">
        <v>71</v>
      </c>
      <c r="T25" s="284"/>
      <c r="U25" s="284"/>
      <c r="V25" s="284"/>
      <c r="W25" s="294"/>
      <c r="X25" s="293" t="s">
        <v>71</v>
      </c>
      <c r="Y25" s="284"/>
      <c r="Z25" s="284"/>
      <c r="AA25" s="284"/>
      <c r="AB25" s="294"/>
      <c r="AC25" s="293" t="s">
        <v>71</v>
      </c>
      <c r="AD25" s="284"/>
      <c r="AE25" s="284"/>
      <c r="AF25" s="284"/>
      <c r="AG25" s="294"/>
      <c r="AH25" s="293" t="s">
        <v>71</v>
      </c>
      <c r="AI25" s="284"/>
      <c r="AJ25" s="284"/>
      <c r="AK25" s="284"/>
      <c r="AL25" s="294"/>
      <c r="AM25" s="293"/>
      <c r="AN25" s="294"/>
      <c r="AO25" s="293" t="s">
        <v>71</v>
      </c>
      <c r="AP25" s="284"/>
      <c r="AQ25" s="284"/>
      <c r="AR25" s="284"/>
      <c r="AS25" s="294"/>
      <c r="AT25" s="293" t="s">
        <v>71</v>
      </c>
      <c r="AU25" s="284"/>
      <c r="AV25" s="284"/>
      <c r="AW25" s="284"/>
      <c r="AX25" s="294"/>
      <c r="AY25" s="293" t="s">
        <v>71</v>
      </c>
      <c r="AZ25" s="284"/>
      <c r="BA25" s="284"/>
      <c r="BB25" s="284"/>
      <c r="BC25" s="294"/>
      <c r="BD25" s="293" t="s">
        <v>71</v>
      </c>
      <c r="BE25" s="284"/>
      <c r="BF25" s="284"/>
      <c r="BG25" s="284"/>
      <c r="BH25" s="294"/>
      <c r="BI25" s="329"/>
      <c r="BJ25" s="330"/>
    </row>
    <row r="26" spans="1:62" ht="30" customHeight="1" thickBot="1" x14ac:dyDescent="0.3">
      <c r="A26" s="1" t="s">
        <v>25</v>
      </c>
      <c r="B26" s="71" t="str">
        <f t="shared" si="0"/>
        <v xml:space="preserve"> </v>
      </c>
      <c r="C26" s="296" t="str">
        <f>VLOOKUP(A26,Entries!A$2:F$400,5)</f>
        <v xml:space="preserve"> </v>
      </c>
      <c r="D26" s="297"/>
      <c r="E26" s="297"/>
      <c r="F26" s="297"/>
      <c r="G26" s="297"/>
      <c r="H26" s="297"/>
      <c r="I26" s="297"/>
      <c r="J26" s="297"/>
      <c r="K26" s="297"/>
      <c r="L26" s="298"/>
      <c r="M26" s="299" t="str">
        <f>VLOOKUP(A26,Entries!A$2:F$400,6)</f>
        <v/>
      </c>
      <c r="N26" s="300"/>
      <c r="O26" s="300"/>
      <c r="P26" s="300"/>
      <c r="Q26" s="300"/>
      <c r="R26" s="301"/>
      <c r="S26" s="293" t="s">
        <v>71</v>
      </c>
      <c r="T26" s="284"/>
      <c r="U26" s="284"/>
      <c r="V26" s="284"/>
      <c r="W26" s="294"/>
      <c r="X26" s="293" t="s">
        <v>71</v>
      </c>
      <c r="Y26" s="284"/>
      <c r="Z26" s="284"/>
      <c r="AA26" s="284"/>
      <c r="AB26" s="294"/>
      <c r="AC26" s="293" t="s">
        <v>71</v>
      </c>
      <c r="AD26" s="284"/>
      <c r="AE26" s="284"/>
      <c r="AF26" s="284"/>
      <c r="AG26" s="294"/>
      <c r="AH26" s="293" t="s">
        <v>71</v>
      </c>
      <c r="AI26" s="284"/>
      <c r="AJ26" s="284"/>
      <c r="AK26" s="284"/>
      <c r="AL26" s="294"/>
      <c r="AM26" s="293"/>
      <c r="AN26" s="294"/>
      <c r="AO26" s="293" t="s">
        <v>71</v>
      </c>
      <c r="AP26" s="284"/>
      <c r="AQ26" s="284"/>
      <c r="AR26" s="284"/>
      <c r="AS26" s="294"/>
      <c r="AT26" s="293" t="s">
        <v>71</v>
      </c>
      <c r="AU26" s="284"/>
      <c r="AV26" s="284"/>
      <c r="AW26" s="284"/>
      <c r="AX26" s="294"/>
      <c r="AY26" s="293" t="s">
        <v>71</v>
      </c>
      <c r="AZ26" s="284"/>
      <c r="BA26" s="284"/>
      <c r="BB26" s="284"/>
      <c r="BC26" s="294"/>
      <c r="BD26" s="293" t="s">
        <v>71</v>
      </c>
      <c r="BE26" s="284"/>
      <c r="BF26" s="284"/>
      <c r="BG26" s="284"/>
      <c r="BH26" s="294"/>
      <c r="BI26" s="331"/>
      <c r="BJ26" s="332"/>
    </row>
    <row r="27" spans="1:62" ht="15" customHeight="1" x14ac:dyDescent="0.25">
      <c r="A27" s="1"/>
      <c r="B27" s="302" t="s">
        <v>77</v>
      </c>
      <c r="C27" s="303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7"/>
      <c r="AZ27" s="310" t="s">
        <v>72</v>
      </c>
      <c r="BA27" s="303"/>
      <c r="BB27" s="311"/>
      <c r="BC27" s="314"/>
      <c r="BD27" s="306"/>
      <c r="BE27" s="306"/>
      <c r="BF27" s="306"/>
      <c r="BG27" s="306"/>
      <c r="BH27" s="306"/>
      <c r="BI27" s="306"/>
      <c r="BJ27" s="315"/>
    </row>
    <row r="28" spans="1:62" ht="15" customHeight="1" thickBot="1" x14ac:dyDescent="0.3">
      <c r="A28" s="1"/>
      <c r="B28" s="304"/>
      <c r="C28" s="305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9"/>
      <c r="AZ28" s="312"/>
      <c r="BA28" s="305"/>
      <c r="BB28" s="313"/>
      <c r="BC28" s="316"/>
      <c r="BD28" s="308"/>
      <c r="BE28" s="308"/>
      <c r="BF28" s="308"/>
      <c r="BG28" s="308"/>
      <c r="BH28" s="308"/>
      <c r="BI28" s="308"/>
      <c r="BJ28" s="317"/>
    </row>
    <row r="29" spans="1:62" ht="21" customHeight="1" thickBot="1" x14ac:dyDescent="0.3">
      <c r="A29" s="1"/>
      <c r="B29" s="111"/>
      <c r="C29" s="11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11"/>
      <c r="BA29" s="111"/>
      <c r="BB29" s="111"/>
      <c r="BC29" s="7"/>
      <c r="BD29" s="7"/>
      <c r="BE29" s="7"/>
      <c r="BF29" s="7"/>
      <c r="BG29" s="7"/>
      <c r="BH29" s="7"/>
      <c r="BI29" s="7"/>
      <c r="BJ29" s="7"/>
    </row>
    <row r="30" spans="1:62" ht="30" customHeight="1" thickBot="1" x14ac:dyDescent="0.3">
      <c r="A30" s="1"/>
      <c r="B30" s="112" t="s">
        <v>80</v>
      </c>
      <c r="C30" s="113"/>
      <c r="D30" s="113"/>
      <c r="E30" s="113"/>
      <c r="F30" s="113"/>
      <c r="G30" s="113"/>
      <c r="H30" s="113"/>
      <c r="I30" s="113"/>
      <c r="J30" s="114"/>
      <c r="K30" s="114"/>
      <c r="L30" s="114"/>
      <c r="M30" s="233" t="str">
        <f>DATA!F4</f>
        <v>Suffolk County Track &amp; Field Championships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2"/>
      <c r="AK30" s="233" t="s">
        <v>64</v>
      </c>
      <c r="AL30" s="231"/>
      <c r="AM30" s="231"/>
      <c r="AN30" s="231" t="str">
        <f>DATA!F8</f>
        <v>Bury St Edmunds</v>
      </c>
      <c r="AO30" s="231"/>
      <c r="AP30" s="231"/>
      <c r="AQ30" s="231"/>
      <c r="AR30" s="231"/>
      <c r="AS30" s="231"/>
      <c r="AT30" s="231"/>
      <c r="AU30" s="231"/>
      <c r="AV30" s="231"/>
      <c r="AW30" s="232"/>
      <c r="AX30" s="233" t="s">
        <v>66</v>
      </c>
      <c r="AY30" s="231"/>
      <c r="AZ30" s="231" t="str">
        <f>DATA!F6</f>
        <v>12th May 2024</v>
      </c>
      <c r="BA30" s="231"/>
      <c r="BB30" s="231"/>
      <c r="BC30" s="231"/>
      <c r="BD30" s="231"/>
      <c r="BE30" s="231"/>
      <c r="BF30" s="231"/>
      <c r="BG30" s="231"/>
      <c r="BH30" s="231"/>
      <c r="BI30" s="231"/>
      <c r="BJ30" s="232"/>
    </row>
    <row r="31" spans="1:62" ht="18" customHeight="1" x14ac:dyDescent="0.25">
      <c r="A31" s="1"/>
      <c r="B31" s="234" t="s">
        <v>51</v>
      </c>
      <c r="C31" s="230" t="str">
        <f>C2</f>
        <v>Long Jump</v>
      </c>
      <c r="D31" s="230"/>
      <c r="E31" s="230"/>
      <c r="F31" s="230"/>
      <c r="G31" s="230"/>
      <c r="H31" s="230"/>
      <c r="I31" s="227"/>
      <c r="J31" s="227"/>
      <c r="K31" s="227"/>
      <c r="L31" s="227"/>
      <c r="M31" s="227"/>
      <c r="N31" s="227"/>
      <c r="O31" s="227" t="s">
        <v>1222</v>
      </c>
      <c r="P31" s="227"/>
      <c r="Q31" s="227"/>
      <c r="R31" s="227"/>
      <c r="S31" s="227"/>
      <c r="T31" s="227"/>
      <c r="U31" s="227" t="s">
        <v>1244</v>
      </c>
      <c r="V31" s="227"/>
      <c r="W31" s="227"/>
      <c r="X31" s="227"/>
      <c r="Y31" s="227"/>
      <c r="Z31" s="227"/>
      <c r="AA31" s="228"/>
      <c r="AB31" s="234" t="s">
        <v>65</v>
      </c>
      <c r="AC31" s="239"/>
      <c r="AD31" s="239"/>
      <c r="AE31" s="241">
        <v>12.3</v>
      </c>
      <c r="AF31" s="241"/>
      <c r="AG31" s="242"/>
      <c r="AH31" s="245" t="s">
        <v>78</v>
      </c>
      <c r="AI31" s="246"/>
      <c r="AJ31" s="246"/>
      <c r="AK31" s="246"/>
      <c r="AL31" s="246"/>
      <c r="AM31" s="249"/>
      <c r="AN31" s="249"/>
      <c r="AO31" s="249"/>
      <c r="AP31" s="249"/>
      <c r="AQ31" s="249"/>
      <c r="AR31" s="224" t="s">
        <v>445</v>
      </c>
      <c r="AS31" s="224"/>
      <c r="AT31" s="224"/>
      <c r="AU31" s="224"/>
      <c r="AV31" s="224"/>
      <c r="AW31" s="224" t="s">
        <v>446</v>
      </c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35"/>
      <c r="BJ31" s="36"/>
    </row>
    <row r="32" spans="1:62" ht="18" customHeight="1" thickBot="1" x14ac:dyDescent="0.3">
      <c r="A32" s="1"/>
      <c r="B32" s="235"/>
      <c r="C32" s="236"/>
      <c r="D32" s="236"/>
      <c r="E32" s="236"/>
      <c r="F32" s="236"/>
      <c r="G32" s="236"/>
      <c r="H32" s="236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6"/>
      <c r="AB32" s="235"/>
      <c r="AC32" s="240"/>
      <c r="AD32" s="240"/>
      <c r="AE32" s="243"/>
      <c r="AF32" s="243"/>
      <c r="AG32" s="244"/>
      <c r="AH32" s="247"/>
      <c r="AI32" s="248"/>
      <c r="AJ32" s="248"/>
      <c r="AK32" s="248"/>
      <c r="AL32" s="248"/>
      <c r="AM32" s="237" t="s">
        <v>447</v>
      </c>
      <c r="AN32" s="237"/>
      <c r="AO32" s="237"/>
      <c r="AP32" s="237"/>
      <c r="AQ32" s="237"/>
      <c r="AR32" s="238" t="s">
        <v>448</v>
      </c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41"/>
      <c r="BJ32" s="37"/>
    </row>
    <row r="33" spans="1:62" ht="16.5" customHeight="1" x14ac:dyDescent="0.25">
      <c r="A33" s="1"/>
      <c r="B33" s="271" t="s">
        <v>82</v>
      </c>
      <c r="C33" s="229" t="s">
        <v>68</v>
      </c>
      <c r="D33" s="230"/>
      <c r="E33" s="230"/>
      <c r="F33" s="230"/>
      <c r="G33" s="230"/>
      <c r="H33" s="230"/>
      <c r="I33" s="230"/>
      <c r="J33" s="230"/>
      <c r="K33" s="230"/>
      <c r="L33" s="274"/>
      <c r="M33" s="229" t="s">
        <v>3</v>
      </c>
      <c r="N33" s="230"/>
      <c r="O33" s="230"/>
      <c r="P33" s="230"/>
      <c r="Q33" s="230"/>
      <c r="R33" s="274"/>
      <c r="S33" s="280" t="s">
        <v>83</v>
      </c>
      <c r="T33" s="281"/>
      <c r="U33" s="281"/>
      <c r="V33" s="281"/>
      <c r="W33" s="282"/>
      <c r="X33" s="280" t="s">
        <v>84</v>
      </c>
      <c r="Y33" s="281"/>
      <c r="Z33" s="281"/>
      <c r="AA33" s="281"/>
      <c r="AB33" s="282"/>
      <c r="AC33" s="280" t="s">
        <v>85</v>
      </c>
      <c r="AD33" s="281"/>
      <c r="AE33" s="281"/>
      <c r="AF33" s="281"/>
      <c r="AG33" s="282"/>
      <c r="AH33" s="280" t="s">
        <v>86</v>
      </c>
      <c r="AI33" s="281"/>
      <c r="AJ33" s="281"/>
      <c r="AK33" s="281"/>
      <c r="AL33" s="282"/>
      <c r="AM33" s="321" t="s">
        <v>87</v>
      </c>
      <c r="AN33" s="322"/>
      <c r="AO33" s="280" t="s">
        <v>88</v>
      </c>
      <c r="AP33" s="281"/>
      <c r="AQ33" s="281"/>
      <c r="AR33" s="281"/>
      <c r="AS33" s="282"/>
      <c r="AT33" s="280" t="s">
        <v>89</v>
      </c>
      <c r="AU33" s="281"/>
      <c r="AV33" s="281"/>
      <c r="AW33" s="281"/>
      <c r="AX33" s="282"/>
      <c r="AY33" s="280" t="s">
        <v>90</v>
      </c>
      <c r="AZ33" s="281"/>
      <c r="BA33" s="281"/>
      <c r="BB33" s="281"/>
      <c r="BC33" s="282"/>
      <c r="BD33" s="286" t="s">
        <v>91</v>
      </c>
      <c r="BE33" s="287"/>
      <c r="BF33" s="287"/>
      <c r="BG33" s="287"/>
      <c r="BH33" s="288"/>
      <c r="BI33" s="262" t="s">
        <v>76</v>
      </c>
      <c r="BJ33" s="263"/>
    </row>
    <row r="34" spans="1:62" ht="16.5" customHeight="1" x14ac:dyDescent="0.25">
      <c r="A34" s="1"/>
      <c r="B34" s="272"/>
      <c r="C34" s="275"/>
      <c r="D34" s="276"/>
      <c r="E34" s="276"/>
      <c r="F34" s="276"/>
      <c r="G34" s="276"/>
      <c r="H34" s="276"/>
      <c r="I34" s="276"/>
      <c r="J34" s="276"/>
      <c r="K34" s="276"/>
      <c r="L34" s="277"/>
      <c r="M34" s="275"/>
      <c r="N34" s="276"/>
      <c r="O34" s="276"/>
      <c r="P34" s="276"/>
      <c r="Q34" s="276"/>
      <c r="R34" s="277"/>
      <c r="S34" s="283"/>
      <c r="T34" s="284"/>
      <c r="U34" s="284"/>
      <c r="V34" s="284"/>
      <c r="W34" s="285"/>
      <c r="X34" s="283"/>
      <c r="Y34" s="284"/>
      <c r="Z34" s="284"/>
      <c r="AA34" s="284"/>
      <c r="AB34" s="285"/>
      <c r="AC34" s="283"/>
      <c r="AD34" s="284"/>
      <c r="AE34" s="284"/>
      <c r="AF34" s="284"/>
      <c r="AG34" s="285"/>
      <c r="AH34" s="283"/>
      <c r="AI34" s="284"/>
      <c r="AJ34" s="284"/>
      <c r="AK34" s="284"/>
      <c r="AL34" s="285"/>
      <c r="AM34" s="323"/>
      <c r="AN34" s="324"/>
      <c r="AO34" s="283"/>
      <c r="AP34" s="284"/>
      <c r="AQ34" s="284"/>
      <c r="AR34" s="284"/>
      <c r="AS34" s="285"/>
      <c r="AT34" s="283"/>
      <c r="AU34" s="284"/>
      <c r="AV34" s="284"/>
      <c r="AW34" s="284"/>
      <c r="AX34" s="285"/>
      <c r="AY34" s="283"/>
      <c r="AZ34" s="284"/>
      <c r="BA34" s="284"/>
      <c r="BB34" s="284"/>
      <c r="BC34" s="285"/>
      <c r="BD34" s="289"/>
      <c r="BE34" s="290"/>
      <c r="BF34" s="290"/>
      <c r="BG34" s="290"/>
      <c r="BH34" s="291"/>
      <c r="BI34" s="264"/>
      <c r="BJ34" s="265"/>
    </row>
    <row r="35" spans="1:62" ht="16.5" customHeight="1" thickBot="1" x14ac:dyDescent="0.3">
      <c r="A35" s="1"/>
      <c r="B35" s="273"/>
      <c r="C35" s="278"/>
      <c r="D35" s="236"/>
      <c r="E35" s="236"/>
      <c r="F35" s="236"/>
      <c r="G35" s="236"/>
      <c r="H35" s="236"/>
      <c r="I35" s="236"/>
      <c r="J35" s="236"/>
      <c r="K35" s="236"/>
      <c r="L35" s="279"/>
      <c r="M35" s="278"/>
      <c r="N35" s="236"/>
      <c r="O35" s="236"/>
      <c r="P35" s="236"/>
      <c r="Q35" s="236"/>
      <c r="R35" s="279"/>
      <c r="S35" s="268" t="s">
        <v>69</v>
      </c>
      <c r="T35" s="269"/>
      <c r="U35" s="269"/>
      <c r="V35" s="269"/>
      <c r="W35" s="270"/>
      <c r="X35" s="268" t="s">
        <v>69</v>
      </c>
      <c r="Y35" s="269"/>
      <c r="Z35" s="269"/>
      <c r="AA35" s="269"/>
      <c r="AB35" s="270"/>
      <c r="AC35" s="268" t="s">
        <v>69</v>
      </c>
      <c r="AD35" s="269"/>
      <c r="AE35" s="269"/>
      <c r="AF35" s="269"/>
      <c r="AG35" s="270"/>
      <c r="AH35" s="268" t="s">
        <v>69</v>
      </c>
      <c r="AI35" s="269"/>
      <c r="AJ35" s="269"/>
      <c r="AK35" s="269"/>
      <c r="AL35" s="270"/>
      <c r="AM35" s="325"/>
      <c r="AN35" s="326"/>
      <c r="AO35" s="268" t="s">
        <v>69</v>
      </c>
      <c r="AP35" s="269"/>
      <c r="AQ35" s="269"/>
      <c r="AR35" s="269"/>
      <c r="AS35" s="270"/>
      <c r="AT35" s="268" t="s">
        <v>69</v>
      </c>
      <c r="AU35" s="269"/>
      <c r="AV35" s="269"/>
      <c r="AW35" s="269"/>
      <c r="AX35" s="270"/>
      <c r="AY35" s="268" t="s">
        <v>69</v>
      </c>
      <c r="AZ35" s="269"/>
      <c r="BA35" s="269"/>
      <c r="BB35" s="269"/>
      <c r="BC35" s="270"/>
      <c r="BD35" s="268" t="s">
        <v>69</v>
      </c>
      <c r="BE35" s="269"/>
      <c r="BF35" s="269"/>
      <c r="BG35" s="269"/>
      <c r="BH35" s="270"/>
      <c r="BI35" s="266"/>
      <c r="BJ35" s="267"/>
    </row>
    <row r="36" spans="1:62" ht="30" customHeight="1" x14ac:dyDescent="0.25">
      <c r="A36" s="1" t="s">
        <v>25</v>
      </c>
      <c r="B36" s="70" t="s">
        <v>291</v>
      </c>
      <c r="C36" s="250" t="str">
        <f>VLOOKUP(A36,Entries!A$2:F$400,5)</f>
        <v xml:space="preserve"> </v>
      </c>
      <c r="D36" s="251"/>
      <c r="E36" s="251"/>
      <c r="F36" s="251"/>
      <c r="G36" s="251"/>
      <c r="H36" s="251"/>
      <c r="I36" s="251"/>
      <c r="J36" s="251"/>
      <c r="K36" s="251"/>
      <c r="L36" s="252"/>
      <c r="M36" s="253" t="str">
        <f>VLOOKUP(A36,Entries!A$2:F$400,6)</f>
        <v/>
      </c>
      <c r="N36" s="254"/>
      <c r="O36" s="254"/>
      <c r="P36" s="254"/>
      <c r="Q36" s="254"/>
      <c r="R36" s="255"/>
      <c r="S36" s="290" t="s">
        <v>71</v>
      </c>
      <c r="T36" s="290"/>
      <c r="U36" s="290"/>
      <c r="V36" s="290"/>
      <c r="W36" s="292"/>
      <c r="X36" s="293" t="s">
        <v>71</v>
      </c>
      <c r="Y36" s="284"/>
      <c r="Z36" s="284"/>
      <c r="AA36" s="284"/>
      <c r="AB36" s="294"/>
      <c r="AC36" s="293" t="s">
        <v>71</v>
      </c>
      <c r="AD36" s="284"/>
      <c r="AE36" s="284"/>
      <c r="AF36" s="284"/>
      <c r="AG36" s="294"/>
      <c r="AH36" s="293" t="s">
        <v>71</v>
      </c>
      <c r="AI36" s="284"/>
      <c r="AJ36" s="284"/>
      <c r="AK36" s="284"/>
      <c r="AL36" s="294"/>
      <c r="AM36" s="295"/>
      <c r="AN36" s="292"/>
      <c r="AO36" s="295" t="s">
        <v>71</v>
      </c>
      <c r="AP36" s="339"/>
      <c r="AQ36" s="339"/>
      <c r="AR36" s="339"/>
      <c r="AS36" s="292"/>
      <c r="AT36" s="293" t="s">
        <v>71</v>
      </c>
      <c r="AU36" s="284"/>
      <c r="AV36" s="284"/>
      <c r="AW36" s="284"/>
      <c r="AX36" s="294"/>
      <c r="AY36" s="293" t="s">
        <v>71</v>
      </c>
      <c r="AZ36" s="284"/>
      <c r="BA36" s="284"/>
      <c r="BB36" s="284"/>
      <c r="BC36" s="294"/>
      <c r="BD36" s="293" t="s">
        <v>71</v>
      </c>
      <c r="BE36" s="284"/>
      <c r="BF36" s="284"/>
      <c r="BG36" s="284"/>
      <c r="BH36" s="294"/>
      <c r="BI36" s="327"/>
      <c r="BJ36" s="328"/>
    </row>
    <row r="37" spans="1:62" ht="30" customHeight="1" x14ac:dyDescent="0.25">
      <c r="A37" s="1">
        <v>43</v>
      </c>
      <c r="B37" s="70">
        <f t="shared" ref="B37:B41" si="1">IF(A37=" "," ",IF(A37&gt;=200,A37-200,A37))</f>
        <v>43</v>
      </c>
      <c r="C37" s="256" t="str">
        <f>VLOOKUP(A37,Entries!A$2:F$400,5)</f>
        <v>Elliot Hobson</v>
      </c>
      <c r="D37" s="257"/>
      <c r="E37" s="257"/>
      <c r="F37" s="257"/>
      <c r="G37" s="257"/>
      <c r="H37" s="257"/>
      <c r="I37" s="257"/>
      <c r="J37" s="257"/>
      <c r="K37" s="257"/>
      <c r="L37" s="258"/>
      <c r="M37" s="259" t="str">
        <f>VLOOKUP(A37,Entries!A$2:F$400,6)</f>
        <v>Ipswich Jaffa RC</v>
      </c>
      <c r="N37" s="260"/>
      <c r="O37" s="260"/>
      <c r="P37" s="260"/>
      <c r="Q37" s="260"/>
      <c r="R37" s="261"/>
      <c r="S37" s="293" t="s">
        <v>71</v>
      </c>
      <c r="T37" s="284"/>
      <c r="U37" s="284"/>
      <c r="V37" s="284"/>
      <c r="W37" s="294"/>
      <c r="X37" s="293" t="s">
        <v>71</v>
      </c>
      <c r="Y37" s="284"/>
      <c r="Z37" s="284"/>
      <c r="AA37" s="284"/>
      <c r="AB37" s="294"/>
      <c r="AC37" s="293" t="s">
        <v>71</v>
      </c>
      <c r="AD37" s="284"/>
      <c r="AE37" s="284"/>
      <c r="AF37" s="284"/>
      <c r="AG37" s="294"/>
      <c r="AH37" s="293" t="s">
        <v>71</v>
      </c>
      <c r="AI37" s="284"/>
      <c r="AJ37" s="284"/>
      <c r="AK37" s="284"/>
      <c r="AL37" s="294"/>
      <c r="AM37" s="293"/>
      <c r="AN37" s="294"/>
      <c r="AO37" s="293" t="s">
        <v>71</v>
      </c>
      <c r="AP37" s="284"/>
      <c r="AQ37" s="284"/>
      <c r="AR37" s="284"/>
      <c r="AS37" s="294"/>
      <c r="AT37" s="293" t="s">
        <v>71</v>
      </c>
      <c r="AU37" s="284"/>
      <c r="AV37" s="284"/>
      <c r="AW37" s="284"/>
      <c r="AX37" s="294"/>
      <c r="AY37" s="293" t="s">
        <v>71</v>
      </c>
      <c r="AZ37" s="284"/>
      <c r="BA37" s="284"/>
      <c r="BB37" s="284"/>
      <c r="BC37" s="294"/>
      <c r="BD37" s="293" t="s">
        <v>71</v>
      </c>
      <c r="BE37" s="284"/>
      <c r="BF37" s="284"/>
      <c r="BG37" s="284"/>
      <c r="BH37" s="294"/>
      <c r="BI37" s="329"/>
      <c r="BJ37" s="330"/>
    </row>
    <row r="38" spans="1:62" ht="30" customHeight="1" x14ac:dyDescent="0.25">
      <c r="A38" s="1">
        <v>57</v>
      </c>
      <c r="B38" s="70">
        <f t="shared" si="1"/>
        <v>57</v>
      </c>
      <c r="C38" s="256" t="str">
        <f>VLOOKUP(A38,Entries!A$2:F$400,5)</f>
        <v>Adam Tomlin</v>
      </c>
      <c r="D38" s="257"/>
      <c r="E38" s="257"/>
      <c r="F38" s="257"/>
      <c r="G38" s="257"/>
      <c r="H38" s="257"/>
      <c r="I38" s="257"/>
      <c r="J38" s="257"/>
      <c r="K38" s="257"/>
      <c r="L38" s="258"/>
      <c r="M38" s="259" t="str">
        <f>VLOOKUP(A38,Entries!A$2:F$400,6)</f>
        <v>Farlingaye High School</v>
      </c>
      <c r="N38" s="260"/>
      <c r="O38" s="260"/>
      <c r="P38" s="260"/>
      <c r="Q38" s="260"/>
      <c r="R38" s="261"/>
      <c r="S38" s="293" t="s">
        <v>71</v>
      </c>
      <c r="T38" s="284"/>
      <c r="U38" s="284"/>
      <c r="V38" s="284"/>
      <c r="W38" s="294"/>
      <c r="X38" s="293" t="s">
        <v>71</v>
      </c>
      <c r="Y38" s="284"/>
      <c r="Z38" s="284"/>
      <c r="AA38" s="284"/>
      <c r="AB38" s="294"/>
      <c r="AC38" s="293" t="s">
        <v>71</v>
      </c>
      <c r="AD38" s="284"/>
      <c r="AE38" s="284"/>
      <c r="AF38" s="284"/>
      <c r="AG38" s="294"/>
      <c r="AH38" s="293" t="s">
        <v>71</v>
      </c>
      <c r="AI38" s="284"/>
      <c r="AJ38" s="284"/>
      <c r="AK38" s="284"/>
      <c r="AL38" s="294"/>
      <c r="AM38" s="293"/>
      <c r="AN38" s="294"/>
      <c r="AO38" s="293" t="s">
        <v>71</v>
      </c>
      <c r="AP38" s="284"/>
      <c r="AQ38" s="284"/>
      <c r="AR38" s="284"/>
      <c r="AS38" s="294"/>
      <c r="AT38" s="293" t="s">
        <v>71</v>
      </c>
      <c r="AU38" s="284"/>
      <c r="AV38" s="284"/>
      <c r="AW38" s="284"/>
      <c r="AX38" s="294"/>
      <c r="AY38" s="293" t="s">
        <v>71</v>
      </c>
      <c r="AZ38" s="284"/>
      <c r="BA38" s="284"/>
      <c r="BB38" s="284"/>
      <c r="BC38" s="294"/>
      <c r="BD38" s="293" t="s">
        <v>71</v>
      </c>
      <c r="BE38" s="284"/>
      <c r="BF38" s="284"/>
      <c r="BG38" s="284"/>
      <c r="BH38" s="294"/>
      <c r="BI38" s="329"/>
      <c r="BJ38" s="330"/>
    </row>
    <row r="39" spans="1:62" ht="30" customHeight="1" x14ac:dyDescent="0.25">
      <c r="A39" s="1">
        <v>39</v>
      </c>
      <c r="B39" s="70">
        <f t="shared" si="1"/>
        <v>39</v>
      </c>
      <c r="C39" s="256" t="str">
        <f>VLOOKUP(A39,Entries!A$2:F$400,5)</f>
        <v>Benjamin Ryder</v>
      </c>
      <c r="D39" s="257"/>
      <c r="E39" s="257"/>
      <c r="F39" s="257"/>
      <c r="G39" s="257"/>
      <c r="H39" s="257"/>
      <c r="I39" s="257"/>
      <c r="J39" s="257"/>
      <c r="K39" s="257"/>
      <c r="L39" s="258"/>
      <c r="M39" s="259" t="str">
        <f>VLOOKUP(A39,Entries!A$2:F$400,6)</f>
        <v>Chelmsford AC</v>
      </c>
      <c r="N39" s="260"/>
      <c r="O39" s="260"/>
      <c r="P39" s="260"/>
      <c r="Q39" s="260"/>
      <c r="R39" s="261"/>
      <c r="S39" s="293" t="s">
        <v>71</v>
      </c>
      <c r="T39" s="284"/>
      <c r="U39" s="284"/>
      <c r="V39" s="284"/>
      <c r="W39" s="294"/>
      <c r="X39" s="293" t="s">
        <v>71</v>
      </c>
      <c r="Y39" s="284"/>
      <c r="Z39" s="284"/>
      <c r="AA39" s="284"/>
      <c r="AB39" s="294"/>
      <c r="AC39" s="293" t="s">
        <v>71</v>
      </c>
      <c r="AD39" s="284"/>
      <c r="AE39" s="284"/>
      <c r="AF39" s="284"/>
      <c r="AG39" s="294"/>
      <c r="AH39" s="293" t="s">
        <v>71</v>
      </c>
      <c r="AI39" s="284"/>
      <c r="AJ39" s="284"/>
      <c r="AK39" s="284"/>
      <c r="AL39" s="294"/>
      <c r="AM39" s="293"/>
      <c r="AN39" s="294"/>
      <c r="AO39" s="293" t="s">
        <v>71</v>
      </c>
      <c r="AP39" s="284"/>
      <c r="AQ39" s="284"/>
      <c r="AR39" s="284"/>
      <c r="AS39" s="294"/>
      <c r="AT39" s="293" t="s">
        <v>71</v>
      </c>
      <c r="AU39" s="284"/>
      <c r="AV39" s="284"/>
      <c r="AW39" s="284"/>
      <c r="AX39" s="294"/>
      <c r="AY39" s="293" t="s">
        <v>71</v>
      </c>
      <c r="AZ39" s="284"/>
      <c r="BA39" s="284"/>
      <c r="BB39" s="284"/>
      <c r="BC39" s="294"/>
      <c r="BD39" s="293" t="s">
        <v>71</v>
      </c>
      <c r="BE39" s="284"/>
      <c r="BF39" s="284"/>
      <c r="BG39" s="284"/>
      <c r="BH39" s="294"/>
      <c r="BI39" s="329"/>
      <c r="BJ39" s="330"/>
    </row>
    <row r="40" spans="1:62" ht="30" customHeight="1" x14ac:dyDescent="0.25">
      <c r="A40" s="1">
        <v>51</v>
      </c>
      <c r="B40" s="70">
        <f t="shared" si="1"/>
        <v>51</v>
      </c>
      <c r="C40" s="256" t="str">
        <f>VLOOKUP(A40,Entries!A$2:F$400,5)</f>
        <v>Oliver Gale</v>
      </c>
      <c r="D40" s="257"/>
      <c r="E40" s="257"/>
      <c r="F40" s="257"/>
      <c r="G40" s="257"/>
      <c r="H40" s="257"/>
      <c r="I40" s="257"/>
      <c r="J40" s="257"/>
      <c r="K40" s="257"/>
      <c r="L40" s="258"/>
      <c r="M40" s="259" t="str">
        <f>VLOOKUP(A40,Entries!A$2:F$400,6)</f>
        <v>Finborough School</v>
      </c>
      <c r="N40" s="260"/>
      <c r="O40" s="260"/>
      <c r="P40" s="260"/>
      <c r="Q40" s="260"/>
      <c r="R40" s="261"/>
      <c r="S40" s="293" t="s">
        <v>71</v>
      </c>
      <c r="T40" s="284"/>
      <c r="U40" s="284"/>
      <c r="V40" s="284"/>
      <c r="W40" s="294"/>
      <c r="X40" s="293" t="s">
        <v>71</v>
      </c>
      <c r="Y40" s="284"/>
      <c r="Z40" s="284"/>
      <c r="AA40" s="284"/>
      <c r="AB40" s="294"/>
      <c r="AC40" s="293" t="s">
        <v>71</v>
      </c>
      <c r="AD40" s="284"/>
      <c r="AE40" s="284"/>
      <c r="AF40" s="284"/>
      <c r="AG40" s="294"/>
      <c r="AH40" s="293" t="s">
        <v>71</v>
      </c>
      <c r="AI40" s="284"/>
      <c r="AJ40" s="284"/>
      <c r="AK40" s="284"/>
      <c r="AL40" s="294"/>
      <c r="AM40" s="293"/>
      <c r="AN40" s="294"/>
      <c r="AO40" s="293" t="s">
        <v>71</v>
      </c>
      <c r="AP40" s="284"/>
      <c r="AQ40" s="284"/>
      <c r="AR40" s="284"/>
      <c r="AS40" s="294"/>
      <c r="AT40" s="293" t="s">
        <v>71</v>
      </c>
      <c r="AU40" s="284"/>
      <c r="AV40" s="284"/>
      <c r="AW40" s="284"/>
      <c r="AX40" s="294"/>
      <c r="AY40" s="293" t="s">
        <v>71</v>
      </c>
      <c r="AZ40" s="284"/>
      <c r="BA40" s="284"/>
      <c r="BB40" s="284"/>
      <c r="BC40" s="294"/>
      <c r="BD40" s="293" t="s">
        <v>71</v>
      </c>
      <c r="BE40" s="284"/>
      <c r="BF40" s="284"/>
      <c r="BG40" s="284"/>
      <c r="BH40" s="294"/>
      <c r="BI40" s="329"/>
      <c r="BJ40" s="330"/>
    </row>
    <row r="41" spans="1:62" ht="30" customHeight="1" x14ac:dyDescent="0.25">
      <c r="A41" s="1">
        <v>54</v>
      </c>
      <c r="B41" s="70">
        <f t="shared" si="1"/>
        <v>54</v>
      </c>
      <c r="C41" s="256" t="str">
        <f>VLOOKUP(A41,Entries!A$2:F$400,5)</f>
        <v>Zane Landell</v>
      </c>
      <c r="D41" s="257"/>
      <c r="E41" s="257"/>
      <c r="F41" s="257"/>
      <c r="G41" s="257"/>
      <c r="H41" s="257"/>
      <c r="I41" s="257"/>
      <c r="J41" s="257"/>
      <c r="K41" s="257"/>
      <c r="L41" s="258"/>
      <c r="M41" s="259" t="str">
        <f>VLOOKUP(A41,Entries!A$2:F$400,6)</f>
        <v>Royal Hospital School</v>
      </c>
      <c r="N41" s="260"/>
      <c r="O41" s="260"/>
      <c r="P41" s="260"/>
      <c r="Q41" s="260"/>
      <c r="R41" s="261"/>
      <c r="S41" s="293" t="s">
        <v>71</v>
      </c>
      <c r="T41" s="284"/>
      <c r="U41" s="284"/>
      <c r="V41" s="284"/>
      <c r="W41" s="294"/>
      <c r="X41" s="293" t="s">
        <v>71</v>
      </c>
      <c r="Y41" s="284"/>
      <c r="Z41" s="284"/>
      <c r="AA41" s="284"/>
      <c r="AB41" s="294"/>
      <c r="AC41" s="293" t="s">
        <v>71</v>
      </c>
      <c r="AD41" s="284"/>
      <c r="AE41" s="284"/>
      <c r="AF41" s="284"/>
      <c r="AG41" s="294"/>
      <c r="AH41" s="293" t="s">
        <v>71</v>
      </c>
      <c r="AI41" s="284"/>
      <c r="AJ41" s="284"/>
      <c r="AK41" s="284"/>
      <c r="AL41" s="294"/>
      <c r="AM41" s="293"/>
      <c r="AN41" s="294"/>
      <c r="AO41" s="293" t="s">
        <v>71</v>
      </c>
      <c r="AP41" s="284"/>
      <c r="AQ41" s="284"/>
      <c r="AR41" s="284"/>
      <c r="AS41" s="294"/>
      <c r="AT41" s="293" t="s">
        <v>71</v>
      </c>
      <c r="AU41" s="284"/>
      <c r="AV41" s="284"/>
      <c r="AW41" s="284"/>
      <c r="AX41" s="294"/>
      <c r="AY41" s="293" t="s">
        <v>71</v>
      </c>
      <c r="AZ41" s="284"/>
      <c r="BA41" s="284"/>
      <c r="BB41" s="284"/>
      <c r="BC41" s="294"/>
      <c r="BD41" s="293" t="s">
        <v>71</v>
      </c>
      <c r="BE41" s="284"/>
      <c r="BF41" s="284"/>
      <c r="BG41" s="284"/>
      <c r="BH41" s="294"/>
      <c r="BI41" s="329"/>
      <c r="BJ41" s="330"/>
    </row>
    <row r="42" spans="1:62" ht="30" customHeight="1" x14ac:dyDescent="0.25">
      <c r="A42" s="1">
        <v>50</v>
      </c>
      <c r="B42" s="70">
        <f t="shared" ref="B42:B52" si="2">IF(A42=" "," ",IF(A42&gt;=200,A42-200,A42))</f>
        <v>50</v>
      </c>
      <c r="C42" s="256" t="str">
        <f>VLOOKUP(A42,Entries!A$2:F$400,5)</f>
        <v>Alfie Kelly</v>
      </c>
      <c r="D42" s="257"/>
      <c r="E42" s="257"/>
      <c r="F42" s="257"/>
      <c r="G42" s="257"/>
      <c r="H42" s="257"/>
      <c r="I42" s="257"/>
      <c r="J42" s="257"/>
      <c r="K42" s="257"/>
      <c r="L42" s="258"/>
      <c r="M42" s="259" t="str">
        <f>VLOOKUP(A42,Entries!A$2:F$400,6)</f>
        <v>Ipswich Jaffa RC</v>
      </c>
      <c r="N42" s="260"/>
      <c r="O42" s="260"/>
      <c r="P42" s="260"/>
      <c r="Q42" s="260"/>
      <c r="R42" s="261"/>
      <c r="S42" s="293" t="s">
        <v>71</v>
      </c>
      <c r="T42" s="284"/>
      <c r="U42" s="284"/>
      <c r="V42" s="284"/>
      <c r="W42" s="294"/>
      <c r="X42" s="293" t="s">
        <v>71</v>
      </c>
      <c r="Y42" s="284"/>
      <c r="Z42" s="284"/>
      <c r="AA42" s="284"/>
      <c r="AB42" s="294"/>
      <c r="AC42" s="293" t="s">
        <v>71</v>
      </c>
      <c r="AD42" s="284"/>
      <c r="AE42" s="284"/>
      <c r="AF42" s="284"/>
      <c r="AG42" s="294"/>
      <c r="AH42" s="293" t="s">
        <v>71</v>
      </c>
      <c r="AI42" s="284"/>
      <c r="AJ42" s="284"/>
      <c r="AK42" s="284"/>
      <c r="AL42" s="294"/>
      <c r="AM42" s="293"/>
      <c r="AN42" s="294"/>
      <c r="AO42" s="293" t="s">
        <v>71</v>
      </c>
      <c r="AP42" s="284"/>
      <c r="AQ42" s="284"/>
      <c r="AR42" s="284"/>
      <c r="AS42" s="294"/>
      <c r="AT42" s="293" t="s">
        <v>71</v>
      </c>
      <c r="AU42" s="284"/>
      <c r="AV42" s="284"/>
      <c r="AW42" s="284"/>
      <c r="AX42" s="294"/>
      <c r="AY42" s="293" t="s">
        <v>71</v>
      </c>
      <c r="AZ42" s="284"/>
      <c r="BA42" s="284"/>
      <c r="BB42" s="284"/>
      <c r="BC42" s="294"/>
      <c r="BD42" s="293" t="s">
        <v>71</v>
      </c>
      <c r="BE42" s="284"/>
      <c r="BF42" s="284"/>
      <c r="BG42" s="284"/>
      <c r="BH42" s="294"/>
      <c r="BI42" s="329"/>
      <c r="BJ42" s="330"/>
    </row>
    <row r="43" spans="1:62" ht="30" customHeight="1" x14ac:dyDescent="0.25">
      <c r="A43" s="1" t="s">
        <v>25</v>
      </c>
      <c r="B43" s="70" t="s">
        <v>292</v>
      </c>
      <c r="C43" s="256" t="str">
        <f>VLOOKUP(A43,Entries!A$2:F$400,5)</f>
        <v xml:space="preserve"> </v>
      </c>
      <c r="D43" s="257"/>
      <c r="E43" s="257"/>
      <c r="F43" s="257"/>
      <c r="G43" s="257"/>
      <c r="H43" s="257"/>
      <c r="I43" s="257"/>
      <c r="J43" s="257"/>
      <c r="K43" s="257"/>
      <c r="L43" s="258"/>
      <c r="M43" s="259" t="str">
        <f>VLOOKUP(A43,Entries!A$2:F$400,6)</f>
        <v/>
      </c>
      <c r="N43" s="260"/>
      <c r="O43" s="260"/>
      <c r="P43" s="260"/>
      <c r="Q43" s="260"/>
      <c r="R43" s="261"/>
      <c r="S43" s="293" t="s">
        <v>71</v>
      </c>
      <c r="T43" s="284"/>
      <c r="U43" s="284"/>
      <c r="V43" s="284"/>
      <c r="W43" s="294"/>
      <c r="X43" s="293" t="s">
        <v>71</v>
      </c>
      <c r="Y43" s="284"/>
      <c r="Z43" s="284"/>
      <c r="AA43" s="284"/>
      <c r="AB43" s="294"/>
      <c r="AC43" s="293" t="s">
        <v>71</v>
      </c>
      <c r="AD43" s="284"/>
      <c r="AE43" s="284"/>
      <c r="AF43" s="284"/>
      <c r="AG43" s="294"/>
      <c r="AH43" s="293" t="s">
        <v>71</v>
      </c>
      <c r="AI43" s="284"/>
      <c r="AJ43" s="284"/>
      <c r="AK43" s="284"/>
      <c r="AL43" s="294"/>
      <c r="AM43" s="293"/>
      <c r="AN43" s="294"/>
      <c r="AO43" s="293" t="s">
        <v>71</v>
      </c>
      <c r="AP43" s="284"/>
      <c r="AQ43" s="284"/>
      <c r="AR43" s="284"/>
      <c r="AS43" s="294"/>
      <c r="AT43" s="293" t="s">
        <v>71</v>
      </c>
      <c r="AU43" s="284"/>
      <c r="AV43" s="284"/>
      <c r="AW43" s="284"/>
      <c r="AX43" s="294"/>
      <c r="AY43" s="293" t="s">
        <v>71</v>
      </c>
      <c r="AZ43" s="284"/>
      <c r="BA43" s="284"/>
      <c r="BB43" s="284"/>
      <c r="BC43" s="294"/>
      <c r="BD43" s="293" t="s">
        <v>71</v>
      </c>
      <c r="BE43" s="284"/>
      <c r="BF43" s="284"/>
      <c r="BG43" s="284"/>
      <c r="BH43" s="294"/>
      <c r="BI43" s="329"/>
      <c r="BJ43" s="330"/>
    </row>
    <row r="44" spans="1:62" ht="30" customHeight="1" x14ac:dyDescent="0.25">
      <c r="A44" s="1">
        <v>68</v>
      </c>
      <c r="B44" s="70">
        <f t="shared" si="2"/>
        <v>68</v>
      </c>
      <c r="C44" s="256" t="str">
        <f>VLOOKUP(A44,Entries!A$2:F$400,5)</f>
        <v>Lester Palmer</v>
      </c>
      <c r="D44" s="257"/>
      <c r="E44" s="257"/>
      <c r="F44" s="257"/>
      <c r="G44" s="257"/>
      <c r="H44" s="257"/>
      <c r="I44" s="257"/>
      <c r="J44" s="257"/>
      <c r="K44" s="257"/>
      <c r="L44" s="258"/>
      <c r="M44" s="259" t="str">
        <f>VLOOKUP(A44,Entries!A$2:F$400,6)</f>
        <v>Ipswich Harriers</v>
      </c>
      <c r="N44" s="260"/>
      <c r="O44" s="260"/>
      <c r="P44" s="260"/>
      <c r="Q44" s="260"/>
      <c r="R44" s="261"/>
      <c r="S44" s="293" t="s">
        <v>71</v>
      </c>
      <c r="T44" s="284"/>
      <c r="U44" s="284"/>
      <c r="V44" s="284"/>
      <c r="W44" s="294"/>
      <c r="X44" s="293" t="s">
        <v>71</v>
      </c>
      <c r="Y44" s="284"/>
      <c r="Z44" s="284"/>
      <c r="AA44" s="284"/>
      <c r="AB44" s="294"/>
      <c r="AC44" s="293" t="s">
        <v>71</v>
      </c>
      <c r="AD44" s="284"/>
      <c r="AE44" s="284"/>
      <c r="AF44" s="284"/>
      <c r="AG44" s="294"/>
      <c r="AH44" s="293" t="s">
        <v>71</v>
      </c>
      <c r="AI44" s="284"/>
      <c r="AJ44" s="284"/>
      <c r="AK44" s="284"/>
      <c r="AL44" s="294"/>
      <c r="AM44" s="293"/>
      <c r="AN44" s="294"/>
      <c r="AO44" s="293" t="s">
        <v>71</v>
      </c>
      <c r="AP44" s="284"/>
      <c r="AQ44" s="284"/>
      <c r="AR44" s="284"/>
      <c r="AS44" s="294"/>
      <c r="AT44" s="293" t="s">
        <v>71</v>
      </c>
      <c r="AU44" s="284"/>
      <c r="AV44" s="284"/>
      <c r="AW44" s="284"/>
      <c r="AX44" s="294"/>
      <c r="AY44" s="293" t="s">
        <v>71</v>
      </c>
      <c r="AZ44" s="284"/>
      <c r="BA44" s="284"/>
      <c r="BB44" s="284"/>
      <c r="BC44" s="294"/>
      <c r="BD44" s="293" t="s">
        <v>71</v>
      </c>
      <c r="BE44" s="284"/>
      <c r="BF44" s="284"/>
      <c r="BG44" s="284"/>
      <c r="BH44" s="294"/>
      <c r="BI44" s="329"/>
      <c r="BJ44" s="330"/>
    </row>
    <row r="45" spans="1:62" ht="30" customHeight="1" x14ac:dyDescent="0.25">
      <c r="A45" s="1">
        <v>72</v>
      </c>
      <c r="B45" s="70">
        <f t="shared" si="2"/>
        <v>72</v>
      </c>
      <c r="C45" s="256" t="str">
        <f>VLOOKUP(A45,Entries!A$2:F$400,5)</f>
        <v>Kambili Adigwe</v>
      </c>
      <c r="D45" s="257"/>
      <c r="E45" s="257"/>
      <c r="F45" s="257"/>
      <c r="G45" s="257"/>
      <c r="H45" s="257"/>
      <c r="I45" s="257"/>
      <c r="J45" s="257"/>
      <c r="K45" s="257"/>
      <c r="L45" s="258"/>
      <c r="M45" s="259" t="str">
        <f>VLOOKUP(A45,Entries!A$2:F$400,6)</f>
        <v>Ipswich Harriers</v>
      </c>
      <c r="N45" s="260"/>
      <c r="O45" s="260"/>
      <c r="P45" s="260"/>
      <c r="Q45" s="260"/>
      <c r="R45" s="261"/>
      <c r="S45" s="293" t="s">
        <v>71</v>
      </c>
      <c r="T45" s="284"/>
      <c r="U45" s="284"/>
      <c r="V45" s="284"/>
      <c r="W45" s="294"/>
      <c r="X45" s="293" t="s">
        <v>71</v>
      </c>
      <c r="Y45" s="284"/>
      <c r="Z45" s="284"/>
      <c r="AA45" s="284"/>
      <c r="AB45" s="294"/>
      <c r="AC45" s="293" t="s">
        <v>71</v>
      </c>
      <c r="AD45" s="284"/>
      <c r="AE45" s="284"/>
      <c r="AF45" s="284"/>
      <c r="AG45" s="294"/>
      <c r="AH45" s="293" t="s">
        <v>71</v>
      </c>
      <c r="AI45" s="284"/>
      <c r="AJ45" s="284"/>
      <c r="AK45" s="284"/>
      <c r="AL45" s="294"/>
      <c r="AM45" s="293"/>
      <c r="AN45" s="294"/>
      <c r="AO45" s="293" t="s">
        <v>71</v>
      </c>
      <c r="AP45" s="284"/>
      <c r="AQ45" s="284"/>
      <c r="AR45" s="284"/>
      <c r="AS45" s="294"/>
      <c r="AT45" s="293" t="s">
        <v>71</v>
      </c>
      <c r="AU45" s="284"/>
      <c r="AV45" s="284"/>
      <c r="AW45" s="284"/>
      <c r="AX45" s="294"/>
      <c r="AY45" s="293" t="s">
        <v>71</v>
      </c>
      <c r="AZ45" s="284"/>
      <c r="BA45" s="284"/>
      <c r="BB45" s="284"/>
      <c r="BC45" s="294"/>
      <c r="BD45" s="293" t="s">
        <v>71</v>
      </c>
      <c r="BE45" s="284"/>
      <c r="BF45" s="284"/>
      <c r="BG45" s="284"/>
      <c r="BH45" s="294"/>
      <c r="BI45" s="329"/>
      <c r="BJ45" s="330"/>
    </row>
    <row r="46" spans="1:62" ht="30" customHeight="1" x14ac:dyDescent="0.25">
      <c r="A46" s="1">
        <v>84</v>
      </c>
      <c r="B46" s="70">
        <f t="shared" si="2"/>
        <v>84</v>
      </c>
      <c r="C46" s="256" t="str">
        <f>VLOOKUP(A46,Entries!A$2:F$400,5)</f>
        <v>Ethan Fennell</v>
      </c>
      <c r="D46" s="257"/>
      <c r="E46" s="257"/>
      <c r="F46" s="257"/>
      <c r="G46" s="257"/>
      <c r="H46" s="257"/>
      <c r="I46" s="257"/>
      <c r="J46" s="257"/>
      <c r="K46" s="257"/>
      <c r="L46" s="258"/>
      <c r="M46" s="259" t="str">
        <f>VLOOKUP(A46,Entries!A$2:F$400,6)</f>
        <v>Royal Hospital School</v>
      </c>
      <c r="N46" s="260"/>
      <c r="O46" s="260"/>
      <c r="P46" s="260"/>
      <c r="Q46" s="260"/>
      <c r="R46" s="261"/>
      <c r="S46" s="293" t="s">
        <v>71</v>
      </c>
      <c r="T46" s="284"/>
      <c r="U46" s="284"/>
      <c r="V46" s="284"/>
      <c r="W46" s="294"/>
      <c r="X46" s="293" t="s">
        <v>71</v>
      </c>
      <c r="Y46" s="284"/>
      <c r="Z46" s="284"/>
      <c r="AA46" s="284"/>
      <c r="AB46" s="294"/>
      <c r="AC46" s="293" t="s">
        <v>71</v>
      </c>
      <c r="AD46" s="284"/>
      <c r="AE46" s="284"/>
      <c r="AF46" s="284"/>
      <c r="AG46" s="294"/>
      <c r="AH46" s="293" t="s">
        <v>71</v>
      </c>
      <c r="AI46" s="284"/>
      <c r="AJ46" s="284"/>
      <c r="AK46" s="284"/>
      <c r="AL46" s="294"/>
      <c r="AM46" s="293"/>
      <c r="AN46" s="294"/>
      <c r="AO46" s="293" t="s">
        <v>71</v>
      </c>
      <c r="AP46" s="284"/>
      <c r="AQ46" s="284"/>
      <c r="AR46" s="284"/>
      <c r="AS46" s="294"/>
      <c r="AT46" s="293" t="s">
        <v>71</v>
      </c>
      <c r="AU46" s="284"/>
      <c r="AV46" s="284"/>
      <c r="AW46" s="284"/>
      <c r="AX46" s="294"/>
      <c r="AY46" s="293" t="s">
        <v>71</v>
      </c>
      <c r="AZ46" s="284"/>
      <c r="BA46" s="284"/>
      <c r="BB46" s="284"/>
      <c r="BC46" s="294"/>
      <c r="BD46" s="293" t="s">
        <v>71</v>
      </c>
      <c r="BE46" s="284"/>
      <c r="BF46" s="284"/>
      <c r="BG46" s="284"/>
      <c r="BH46" s="294"/>
      <c r="BI46" s="329"/>
      <c r="BJ46" s="330"/>
    </row>
    <row r="47" spans="1:62" ht="30" customHeight="1" x14ac:dyDescent="0.25">
      <c r="A47" s="1" t="s">
        <v>25</v>
      </c>
      <c r="B47" s="70" t="str">
        <f t="shared" si="2"/>
        <v xml:space="preserve"> </v>
      </c>
      <c r="C47" s="256" t="str">
        <f>VLOOKUP(A47,Entries!A$2:F$400,5)</f>
        <v xml:space="preserve"> </v>
      </c>
      <c r="D47" s="257"/>
      <c r="E47" s="257"/>
      <c r="F47" s="257"/>
      <c r="G47" s="257"/>
      <c r="H47" s="257"/>
      <c r="I47" s="257"/>
      <c r="J47" s="257"/>
      <c r="K47" s="257"/>
      <c r="L47" s="258"/>
      <c r="M47" s="259" t="str">
        <f>VLOOKUP(A47,Entries!A$2:F$400,6)</f>
        <v/>
      </c>
      <c r="N47" s="260"/>
      <c r="O47" s="260"/>
      <c r="P47" s="260"/>
      <c r="Q47" s="260"/>
      <c r="R47" s="261"/>
      <c r="S47" s="293" t="s">
        <v>71</v>
      </c>
      <c r="T47" s="284"/>
      <c r="U47" s="284"/>
      <c r="V47" s="284"/>
      <c r="W47" s="294"/>
      <c r="X47" s="293" t="s">
        <v>71</v>
      </c>
      <c r="Y47" s="284"/>
      <c r="Z47" s="284"/>
      <c r="AA47" s="284"/>
      <c r="AB47" s="294"/>
      <c r="AC47" s="293" t="s">
        <v>71</v>
      </c>
      <c r="AD47" s="284"/>
      <c r="AE47" s="284"/>
      <c r="AF47" s="284"/>
      <c r="AG47" s="294"/>
      <c r="AH47" s="293" t="s">
        <v>71</v>
      </c>
      <c r="AI47" s="284"/>
      <c r="AJ47" s="284"/>
      <c r="AK47" s="284"/>
      <c r="AL47" s="294"/>
      <c r="AM47" s="293"/>
      <c r="AN47" s="294"/>
      <c r="AO47" s="293" t="s">
        <v>71</v>
      </c>
      <c r="AP47" s="284"/>
      <c r="AQ47" s="284"/>
      <c r="AR47" s="284"/>
      <c r="AS47" s="294"/>
      <c r="AT47" s="293" t="s">
        <v>71</v>
      </c>
      <c r="AU47" s="284"/>
      <c r="AV47" s="284"/>
      <c r="AW47" s="284"/>
      <c r="AX47" s="294"/>
      <c r="AY47" s="293" t="s">
        <v>71</v>
      </c>
      <c r="AZ47" s="284"/>
      <c r="BA47" s="284"/>
      <c r="BB47" s="284"/>
      <c r="BC47" s="294"/>
      <c r="BD47" s="293" t="s">
        <v>71</v>
      </c>
      <c r="BE47" s="284"/>
      <c r="BF47" s="284"/>
      <c r="BG47" s="284"/>
      <c r="BH47" s="294"/>
      <c r="BI47" s="329"/>
      <c r="BJ47" s="330"/>
    </row>
    <row r="48" spans="1:62" ht="30" customHeight="1" x14ac:dyDescent="0.25">
      <c r="A48" s="1" t="s">
        <v>25</v>
      </c>
      <c r="B48" s="70" t="str">
        <f t="shared" si="2"/>
        <v xml:space="preserve"> </v>
      </c>
      <c r="C48" s="256" t="str">
        <f>VLOOKUP(A48,Entries!A$2:F$400,5)</f>
        <v xml:space="preserve"> </v>
      </c>
      <c r="D48" s="257"/>
      <c r="E48" s="257"/>
      <c r="F48" s="257"/>
      <c r="G48" s="257"/>
      <c r="H48" s="257"/>
      <c r="I48" s="257"/>
      <c r="J48" s="257"/>
      <c r="K48" s="257"/>
      <c r="L48" s="258"/>
      <c r="M48" s="259" t="str">
        <f>VLOOKUP(A48,Entries!A$2:F$400,6)</f>
        <v/>
      </c>
      <c r="N48" s="260"/>
      <c r="O48" s="260"/>
      <c r="P48" s="260"/>
      <c r="Q48" s="260"/>
      <c r="R48" s="261"/>
      <c r="S48" s="293" t="s">
        <v>71</v>
      </c>
      <c r="T48" s="284"/>
      <c r="U48" s="284"/>
      <c r="V48" s="284"/>
      <c r="W48" s="294"/>
      <c r="X48" s="293" t="s">
        <v>71</v>
      </c>
      <c r="Y48" s="284"/>
      <c r="Z48" s="284"/>
      <c r="AA48" s="284"/>
      <c r="AB48" s="294"/>
      <c r="AC48" s="293" t="s">
        <v>71</v>
      </c>
      <c r="AD48" s="284"/>
      <c r="AE48" s="284"/>
      <c r="AF48" s="284"/>
      <c r="AG48" s="294"/>
      <c r="AH48" s="293" t="s">
        <v>71</v>
      </c>
      <c r="AI48" s="284"/>
      <c r="AJ48" s="284"/>
      <c r="AK48" s="284"/>
      <c r="AL48" s="294"/>
      <c r="AM48" s="293"/>
      <c r="AN48" s="294"/>
      <c r="AO48" s="293" t="s">
        <v>71</v>
      </c>
      <c r="AP48" s="284"/>
      <c r="AQ48" s="284"/>
      <c r="AR48" s="284"/>
      <c r="AS48" s="294"/>
      <c r="AT48" s="293" t="s">
        <v>71</v>
      </c>
      <c r="AU48" s="284"/>
      <c r="AV48" s="284"/>
      <c r="AW48" s="284"/>
      <c r="AX48" s="294"/>
      <c r="AY48" s="293" t="s">
        <v>71</v>
      </c>
      <c r="AZ48" s="284"/>
      <c r="BA48" s="284"/>
      <c r="BB48" s="284"/>
      <c r="BC48" s="294"/>
      <c r="BD48" s="293" t="s">
        <v>71</v>
      </c>
      <c r="BE48" s="284"/>
      <c r="BF48" s="284"/>
      <c r="BG48" s="284"/>
      <c r="BH48" s="294"/>
      <c r="BI48" s="329"/>
      <c r="BJ48" s="330"/>
    </row>
    <row r="49" spans="1:62" ht="30" customHeight="1" x14ac:dyDescent="0.25">
      <c r="A49" s="1" t="s">
        <v>25</v>
      </c>
      <c r="B49" s="70" t="str">
        <f t="shared" si="2"/>
        <v xml:space="preserve"> </v>
      </c>
      <c r="C49" s="256" t="str">
        <f>VLOOKUP(A49,Entries!A$2:F$400,5)</f>
        <v xml:space="preserve"> </v>
      </c>
      <c r="D49" s="257"/>
      <c r="E49" s="257"/>
      <c r="F49" s="257"/>
      <c r="G49" s="257"/>
      <c r="H49" s="257"/>
      <c r="I49" s="257"/>
      <c r="J49" s="257"/>
      <c r="K49" s="257"/>
      <c r="L49" s="258"/>
      <c r="M49" s="259" t="str">
        <f>VLOOKUP(A49,Entries!A$2:F$400,6)</f>
        <v/>
      </c>
      <c r="N49" s="260"/>
      <c r="O49" s="260"/>
      <c r="P49" s="260"/>
      <c r="Q49" s="260"/>
      <c r="R49" s="261"/>
      <c r="S49" s="293" t="s">
        <v>71</v>
      </c>
      <c r="T49" s="284"/>
      <c r="U49" s="284"/>
      <c r="V49" s="284"/>
      <c r="W49" s="294"/>
      <c r="X49" s="293" t="s">
        <v>71</v>
      </c>
      <c r="Y49" s="284"/>
      <c r="Z49" s="284"/>
      <c r="AA49" s="284"/>
      <c r="AB49" s="294"/>
      <c r="AC49" s="293" t="s">
        <v>71</v>
      </c>
      <c r="AD49" s="284"/>
      <c r="AE49" s="284"/>
      <c r="AF49" s="284"/>
      <c r="AG49" s="294"/>
      <c r="AH49" s="293" t="s">
        <v>71</v>
      </c>
      <c r="AI49" s="284"/>
      <c r="AJ49" s="284"/>
      <c r="AK49" s="284"/>
      <c r="AL49" s="294"/>
      <c r="AM49" s="293"/>
      <c r="AN49" s="294"/>
      <c r="AO49" s="293" t="s">
        <v>71</v>
      </c>
      <c r="AP49" s="284"/>
      <c r="AQ49" s="284"/>
      <c r="AR49" s="284"/>
      <c r="AS49" s="294"/>
      <c r="AT49" s="293" t="s">
        <v>71</v>
      </c>
      <c r="AU49" s="284"/>
      <c r="AV49" s="284"/>
      <c r="AW49" s="284"/>
      <c r="AX49" s="294"/>
      <c r="AY49" s="293" t="s">
        <v>71</v>
      </c>
      <c r="AZ49" s="284"/>
      <c r="BA49" s="284"/>
      <c r="BB49" s="284"/>
      <c r="BC49" s="294"/>
      <c r="BD49" s="293" t="s">
        <v>71</v>
      </c>
      <c r="BE49" s="284"/>
      <c r="BF49" s="284"/>
      <c r="BG49" s="284"/>
      <c r="BH49" s="294"/>
      <c r="BI49" s="329"/>
      <c r="BJ49" s="330"/>
    </row>
    <row r="50" spans="1:62" ht="30" customHeight="1" x14ac:dyDescent="0.25">
      <c r="A50" s="1" t="s">
        <v>25</v>
      </c>
      <c r="B50" s="70" t="str">
        <f t="shared" si="2"/>
        <v xml:space="preserve"> </v>
      </c>
      <c r="C50" s="256" t="str">
        <f>VLOOKUP(A50,Entries!A$2:F$400,5)</f>
        <v xml:space="preserve"> 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59" t="str">
        <f>VLOOKUP(A50,Entries!A$2:F$400,6)</f>
        <v/>
      </c>
      <c r="N50" s="260"/>
      <c r="O50" s="260"/>
      <c r="P50" s="260"/>
      <c r="Q50" s="260"/>
      <c r="R50" s="261"/>
      <c r="S50" s="293" t="s">
        <v>71</v>
      </c>
      <c r="T50" s="284"/>
      <c r="U50" s="284"/>
      <c r="V50" s="284"/>
      <c r="W50" s="294"/>
      <c r="X50" s="293" t="s">
        <v>71</v>
      </c>
      <c r="Y50" s="284"/>
      <c r="Z50" s="284"/>
      <c r="AA50" s="284"/>
      <c r="AB50" s="294"/>
      <c r="AC50" s="293" t="s">
        <v>71</v>
      </c>
      <c r="AD50" s="284"/>
      <c r="AE50" s="284"/>
      <c r="AF50" s="284"/>
      <c r="AG50" s="294"/>
      <c r="AH50" s="293" t="s">
        <v>71</v>
      </c>
      <c r="AI50" s="284"/>
      <c r="AJ50" s="284"/>
      <c r="AK50" s="284"/>
      <c r="AL50" s="294"/>
      <c r="AM50" s="293"/>
      <c r="AN50" s="294"/>
      <c r="AO50" s="293" t="s">
        <v>71</v>
      </c>
      <c r="AP50" s="284"/>
      <c r="AQ50" s="284"/>
      <c r="AR50" s="284"/>
      <c r="AS50" s="294"/>
      <c r="AT50" s="293" t="s">
        <v>71</v>
      </c>
      <c r="AU50" s="284"/>
      <c r="AV50" s="284"/>
      <c r="AW50" s="284"/>
      <c r="AX50" s="294"/>
      <c r="AY50" s="293" t="s">
        <v>71</v>
      </c>
      <c r="AZ50" s="284"/>
      <c r="BA50" s="284"/>
      <c r="BB50" s="284"/>
      <c r="BC50" s="294"/>
      <c r="BD50" s="293" t="s">
        <v>71</v>
      </c>
      <c r="BE50" s="284"/>
      <c r="BF50" s="284"/>
      <c r="BG50" s="284"/>
      <c r="BH50" s="294"/>
      <c r="BI50" s="329"/>
      <c r="BJ50" s="330"/>
    </row>
    <row r="51" spans="1:62" ht="30" customHeight="1" x14ac:dyDescent="0.25">
      <c r="A51" s="1" t="s">
        <v>25</v>
      </c>
      <c r="B51" s="70" t="s">
        <v>25</v>
      </c>
      <c r="C51" s="256" t="str">
        <f>VLOOKUP(A51,Entries!A$2:F$400,5)</f>
        <v xml:space="preserve"> </v>
      </c>
      <c r="D51" s="257"/>
      <c r="E51" s="257"/>
      <c r="F51" s="257"/>
      <c r="G51" s="257"/>
      <c r="H51" s="257"/>
      <c r="I51" s="257"/>
      <c r="J51" s="257"/>
      <c r="K51" s="257"/>
      <c r="L51" s="258"/>
      <c r="M51" s="259" t="str">
        <f>VLOOKUP(A51,Entries!A$2:F$400,6)</f>
        <v/>
      </c>
      <c r="N51" s="260"/>
      <c r="O51" s="260"/>
      <c r="P51" s="260"/>
      <c r="Q51" s="260"/>
      <c r="R51" s="261"/>
      <c r="S51" s="293" t="s">
        <v>71</v>
      </c>
      <c r="T51" s="284"/>
      <c r="U51" s="284"/>
      <c r="V51" s="284"/>
      <c r="W51" s="294"/>
      <c r="X51" s="293" t="s">
        <v>71</v>
      </c>
      <c r="Y51" s="284"/>
      <c r="Z51" s="284"/>
      <c r="AA51" s="284"/>
      <c r="AB51" s="294"/>
      <c r="AC51" s="293" t="s">
        <v>71</v>
      </c>
      <c r="AD51" s="284"/>
      <c r="AE51" s="284"/>
      <c r="AF51" s="284"/>
      <c r="AG51" s="294"/>
      <c r="AH51" s="293" t="s">
        <v>71</v>
      </c>
      <c r="AI51" s="284"/>
      <c r="AJ51" s="284"/>
      <c r="AK51" s="284"/>
      <c r="AL51" s="294"/>
      <c r="AM51" s="293"/>
      <c r="AN51" s="294"/>
      <c r="AO51" s="293" t="s">
        <v>71</v>
      </c>
      <c r="AP51" s="284"/>
      <c r="AQ51" s="284"/>
      <c r="AR51" s="284"/>
      <c r="AS51" s="294"/>
      <c r="AT51" s="293" t="s">
        <v>71</v>
      </c>
      <c r="AU51" s="284"/>
      <c r="AV51" s="284"/>
      <c r="AW51" s="284"/>
      <c r="AX51" s="294"/>
      <c r="AY51" s="293" t="s">
        <v>71</v>
      </c>
      <c r="AZ51" s="284"/>
      <c r="BA51" s="284"/>
      <c r="BB51" s="284"/>
      <c r="BC51" s="294"/>
      <c r="BD51" s="293" t="s">
        <v>71</v>
      </c>
      <c r="BE51" s="284"/>
      <c r="BF51" s="284"/>
      <c r="BG51" s="284"/>
      <c r="BH51" s="294"/>
      <c r="BI51" s="329"/>
      <c r="BJ51" s="330"/>
    </row>
    <row r="52" spans="1:62" ht="30" customHeight="1" x14ac:dyDescent="0.25">
      <c r="A52" s="1" t="s">
        <v>25</v>
      </c>
      <c r="B52" s="70" t="str">
        <f t="shared" si="2"/>
        <v xml:space="preserve"> </v>
      </c>
      <c r="C52" s="256" t="str">
        <f>VLOOKUP(A52,Entries!A$2:F$400,5)</f>
        <v xml:space="preserve"> </v>
      </c>
      <c r="D52" s="257"/>
      <c r="E52" s="257"/>
      <c r="F52" s="257"/>
      <c r="G52" s="257"/>
      <c r="H52" s="257"/>
      <c r="I52" s="257"/>
      <c r="J52" s="257"/>
      <c r="K52" s="257"/>
      <c r="L52" s="258"/>
      <c r="M52" s="259" t="str">
        <f>VLOOKUP(A52,Entries!A$2:F$400,6)</f>
        <v/>
      </c>
      <c r="N52" s="260"/>
      <c r="O52" s="260"/>
      <c r="P52" s="260"/>
      <c r="Q52" s="260"/>
      <c r="R52" s="261"/>
      <c r="S52" s="293" t="s">
        <v>71</v>
      </c>
      <c r="T52" s="284"/>
      <c r="U52" s="284"/>
      <c r="V52" s="284"/>
      <c r="W52" s="294"/>
      <c r="X52" s="293" t="s">
        <v>71</v>
      </c>
      <c r="Y52" s="284"/>
      <c r="Z52" s="284"/>
      <c r="AA52" s="284"/>
      <c r="AB52" s="294"/>
      <c r="AC52" s="293" t="s">
        <v>71</v>
      </c>
      <c r="AD52" s="284"/>
      <c r="AE52" s="284"/>
      <c r="AF52" s="284"/>
      <c r="AG52" s="294"/>
      <c r="AH52" s="293" t="s">
        <v>71</v>
      </c>
      <c r="AI52" s="284"/>
      <c r="AJ52" s="284"/>
      <c r="AK52" s="284"/>
      <c r="AL52" s="294"/>
      <c r="AM52" s="293"/>
      <c r="AN52" s="294"/>
      <c r="AO52" s="293" t="s">
        <v>71</v>
      </c>
      <c r="AP52" s="284"/>
      <c r="AQ52" s="284"/>
      <c r="AR52" s="284"/>
      <c r="AS52" s="294"/>
      <c r="AT52" s="293" t="s">
        <v>71</v>
      </c>
      <c r="AU52" s="284"/>
      <c r="AV52" s="284"/>
      <c r="AW52" s="284"/>
      <c r="AX52" s="294"/>
      <c r="AY52" s="293" t="s">
        <v>71</v>
      </c>
      <c r="AZ52" s="284"/>
      <c r="BA52" s="284"/>
      <c r="BB52" s="284"/>
      <c r="BC52" s="294"/>
      <c r="BD52" s="293" t="s">
        <v>71</v>
      </c>
      <c r="BE52" s="284"/>
      <c r="BF52" s="284"/>
      <c r="BG52" s="284"/>
      <c r="BH52" s="294"/>
      <c r="BI52" s="329"/>
      <c r="BJ52" s="330"/>
    </row>
    <row r="53" spans="1:62" ht="30" customHeight="1" x14ac:dyDescent="0.25">
      <c r="A53" s="1"/>
      <c r="B53" s="70"/>
      <c r="C53" s="333"/>
      <c r="D53" s="334"/>
      <c r="E53" s="334"/>
      <c r="F53" s="334"/>
      <c r="G53" s="334"/>
      <c r="H53" s="334"/>
      <c r="I53" s="334"/>
      <c r="J53" s="334"/>
      <c r="K53" s="334"/>
      <c r="L53" s="335"/>
      <c r="M53" s="336"/>
      <c r="N53" s="337"/>
      <c r="O53" s="337"/>
      <c r="P53" s="337"/>
      <c r="Q53" s="337"/>
      <c r="R53" s="338"/>
      <c r="S53" s="196"/>
      <c r="T53" s="195"/>
      <c r="U53" s="195"/>
      <c r="V53" s="195"/>
      <c r="W53" s="197"/>
      <c r="X53" s="196"/>
      <c r="Y53" s="195"/>
      <c r="Z53" s="195"/>
      <c r="AA53" s="195"/>
      <c r="AB53" s="197"/>
      <c r="AC53" s="196"/>
      <c r="AD53" s="195"/>
      <c r="AE53" s="195"/>
      <c r="AF53" s="195"/>
      <c r="AG53" s="197"/>
      <c r="AH53" s="196"/>
      <c r="AI53" s="195"/>
      <c r="AJ53" s="195"/>
      <c r="AK53" s="195"/>
      <c r="AL53" s="197"/>
      <c r="AM53" s="196"/>
      <c r="AN53" s="197"/>
      <c r="AO53" s="196"/>
      <c r="AP53" s="195"/>
      <c r="AQ53" s="195"/>
      <c r="AR53" s="195"/>
      <c r="AS53" s="197"/>
      <c r="AT53" s="196"/>
      <c r="AU53" s="195"/>
      <c r="AV53" s="195"/>
      <c r="AW53" s="195"/>
      <c r="AX53" s="197"/>
      <c r="AY53" s="196"/>
      <c r="AZ53" s="195"/>
      <c r="BA53" s="195"/>
      <c r="BB53" s="195"/>
      <c r="BC53" s="197"/>
      <c r="BD53" s="196"/>
      <c r="BE53" s="195"/>
      <c r="BF53" s="195"/>
      <c r="BG53" s="195"/>
      <c r="BH53" s="197"/>
      <c r="BI53" s="198"/>
      <c r="BJ53" s="199"/>
    </row>
    <row r="54" spans="1:62" ht="30" customHeight="1" x14ac:dyDescent="0.25">
      <c r="A54" s="1" t="s">
        <v>25</v>
      </c>
      <c r="B54" s="70" t="str">
        <f t="shared" ref="B54:B55" si="3">IF(A54=" "," ",IF(A54&gt;=200,A54-200,A54))</f>
        <v xml:space="preserve"> </v>
      </c>
      <c r="C54" s="256" t="str">
        <f>VLOOKUP(A54,Entries!A$2:F$400,5)</f>
        <v xml:space="preserve"> </v>
      </c>
      <c r="D54" s="257"/>
      <c r="E54" s="257"/>
      <c r="F54" s="257"/>
      <c r="G54" s="257"/>
      <c r="H54" s="257"/>
      <c r="I54" s="257"/>
      <c r="J54" s="257"/>
      <c r="K54" s="257"/>
      <c r="L54" s="258"/>
      <c r="M54" s="259" t="str">
        <f>VLOOKUP(A54,Entries!A$2:F$400,6)</f>
        <v/>
      </c>
      <c r="N54" s="260"/>
      <c r="O54" s="260"/>
      <c r="P54" s="260"/>
      <c r="Q54" s="260"/>
      <c r="R54" s="261"/>
      <c r="S54" s="293" t="s">
        <v>71</v>
      </c>
      <c r="T54" s="284"/>
      <c r="U54" s="284"/>
      <c r="V54" s="284"/>
      <c r="W54" s="294"/>
      <c r="X54" s="293" t="s">
        <v>71</v>
      </c>
      <c r="Y54" s="284"/>
      <c r="Z54" s="284"/>
      <c r="AA54" s="284"/>
      <c r="AB54" s="294"/>
      <c r="AC54" s="293" t="s">
        <v>71</v>
      </c>
      <c r="AD54" s="284"/>
      <c r="AE54" s="284"/>
      <c r="AF54" s="284"/>
      <c r="AG54" s="294"/>
      <c r="AH54" s="293" t="s">
        <v>71</v>
      </c>
      <c r="AI54" s="284"/>
      <c r="AJ54" s="284"/>
      <c r="AK54" s="284"/>
      <c r="AL54" s="294"/>
      <c r="AM54" s="293"/>
      <c r="AN54" s="294"/>
      <c r="AO54" s="293" t="s">
        <v>71</v>
      </c>
      <c r="AP54" s="284"/>
      <c r="AQ54" s="284"/>
      <c r="AR54" s="284"/>
      <c r="AS54" s="294"/>
      <c r="AT54" s="293" t="s">
        <v>71</v>
      </c>
      <c r="AU54" s="284"/>
      <c r="AV54" s="284"/>
      <c r="AW54" s="284"/>
      <c r="AX54" s="294"/>
      <c r="AY54" s="293" t="s">
        <v>71</v>
      </c>
      <c r="AZ54" s="284"/>
      <c r="BA54" s="284"/>
      <c r="BB54" s="284"/>
      <c r="BC54" s="294"/>
      <c r="BD54" s="293" t="s">
        <v>71</v>
      </c>
      <c r="BE54" s="284"/>
      <c r="BF54" s="284"/>
      <c r="BG54" s="284"/>
      <c r="BH54" s="294"/>
      <c r="BI54" s="329"/>
      <c r="BJ54" s="330"/>
    </row>
    <row r="55" spans="1:62" ht="30" customHeight="1" thickBot="1" x14ac:dyDescent="0.3">
      <c r="A55" s="1" t="s">
        <v>25</v>
      </c>
      <c r="B55" s="71" t="str">
        <f t="shared" si="3"/>
        <v xml:space="preserve"> </v>
      </c>
      <c r="C55" s="296" t="str">
        <f>VLOOKUP(A55,Entries!A$2:F$400,5)</f>
        <v xml:space="preserve"> </v>
      </c>
      <c r="D55" s="297"/>
      <c r="E55" s="297"/>
      <c r="F55" s="297"/>
      <c r="G55" s="297"/>
      <c r="H55" s="297"/>
      <c r="I55" s="297"/>
      <c r="J55" s="297"/>
      <c r="K55" s="297"/>
      <c r="L55" s="298"/>
      <c r="M55" s="299" t="str">
        <f>VLOOKUP(A55,Entries!A$2:F$400,6)</f>
        <v/>
      </c>
      <c r="N55" s="300"/>
      <c r="O55" s="300"/>
      <c r="P55" s="300"/>
      <c r="Q55" s="300"/>
      <c r="R55" s="301"/>
      <c r="S55" s="293" t="s">
        <v>71</v>
      </c>
      <c r="T55" s="284"/>
      <c r="U55" s="284"/>
      <c r="V55" s="284"/>
      <c r="W55" s="294"/>
      <c r="X55" s="293" t="s">
        <v>71</v>
      </c>
      <c r="Y55" s="284"/>
      <c r="Z55" s="284"/>
      <c r="AA55" s="284"/>
      <c r="AB55" s="294"/>
      <c r="AC55" s="293" t="s">
        <v>71</v>
      </c>
      <c r="AD55" s="284"/>
      <c r="AE55" s="284"/>
      <c r="AF55" s="284"/>
      <c r="AG55" s="294"/>
      <c r="AH55" s="293" t="s">
        <v>71</v>
      </c>
      <c r="AI55" s="284"/>
      <c r="AJ55" s="284"/>
      <c r="AK55" s="284"/>
      <c r="AL55" s="294"/>
      <c r="AM55" s="293"/>
      <c r="AN55" s="294"/>
      <c r="AO55" s="293" t="s">
        <v>71</v>
      </c>
      <c r="AP55" s="284"/>
      <c r="AQ55" s="284"/>
      <c r="AR55" s="284"/>
      <c r="AS55" s="294"/>
      <c r="AT55" s="293" t="s">
        <v>71</v>
      </c>
      <c r="AU55" s="284"/>
      <c r="AV55" s="284"/>
      <c r="AW55" s="284"/>
      <c r="AX55" s="294"/>
      <c r="AY55" s="293" t="s">
        <v>71</v>
      </c>
      <c r="AZ55" s="284"/>
      <c r="BA55" s="284"/>
      <c r="BB55" s="284"/>
      <c r="BC55" s="294"/>
      <c r="BD55" s="293" t="s">
        <v>71</v>
      </c>
      <c r="BE55" s="284"/>
      <c r="BF55" s="284"/>
      <c r="BG55" s="284"/>
      <c r="BH55" s="294"/>
      <c r="BI55" s="331"/>
      <c r="BJ55" s="332"/>
    </row>
    <row r="56" spans="1:62" ht="18" customHeight="1" x14ac:dyDescent="0.25">
      <c r="A56" s="1"/>
      <c r="B56" s="302" t="s">
        <v>77</v>
      </c>
      <c r="C56" s="303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7"/>
      <c r="AZ56" s="310" t="s">
        <v>72</v>
      </c>
      <c r="BA56" s="303"/>
      <c r="BB56" s="311"/>
      <c r="BC56" s="314"/>
      <c r="BD56" s="306"/>
      <c r="BE56" s="306"/>
      <c r="BF56" s="306"/>
      <c r="BG56" s="306"/>
      <c r="BH56" s="306"/>
      <c r="BI56" s="306"/>
      <c r="BJ56" s="315"/>
    </row>
    <row r="57" spans="1:62" ht="18" customHeight="1" thickBot="1" x14ac:dyDescent="0.3">
      <c r="A57" s="1"/>
      <c r="B57" s="304"/>
      <c r="C57" s="305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9"/>
      <c r="AZ57" s="312"/>
      <c r="BA57" s="305"/>
      <c r="BB57" s="313"/>
      <c r="BC57" s="316"/>
      <c r="BD57" s="308"/>
      <c r="BE57" s="308"/>
      <c r="BF57" s="308"/>
      <c r="BG57" s="308"/>
      <c r="BH57" s="308"/>
      <c r="BI57" s="308"/>
      <c r="BJ57" s="317"/>
    </row>
    <row r="58" spans="1:62" ht="30" customHeight="1" thickBot="1" x14ac:dyDescent="0.3">
      <c r="A58" s="1"/>
      <c r="B58" s="65" t="s">
        <v>80</v>
      </c>
      <c r="C58" s="66"/>
      <c r="D58" s="66"/>
      <c r="E58" s="66"/>
      <c r="F58" s="66"/>
      <c r="G58" s="66"/>
      <c r="H58" s="66"/>
      <c r="I58" s="66"/>
      <c r="J58" s="40"/>
      <c r="K58" s="40"/>
      <c r="L58" s="40"/>
      <c r="M58" s="229" t="str">
        <f>DATA!F4</f>
        <v>Suffolk County Track &amp; Field Championships</v>
      </c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1"/>
      <c r="AC58" s="231"/>
      <c r="AD58" s="231"/>
      <c r="AE58" s="231"/>
      <c r="AF58" s="231"/>
      <c r="AG58" s="231"/>
      <c r="AH58" s="231"/>
      <c r="AI58" s="231"/>
      <c r="AJ58" s="232"/>
      <c r="AK58" s="233" t="s">
        <v>64</v>
      </c>
      <c r="AL58" s="231"/>
      <c r="AM58" s="231"/>
      <c r="AN58" s="231" t="str">
        <f>DATA!F8</f>
        <v>Bury St Edmunds</v>
      </c>
      <c r="AO58" s="231"/>
      <c r="AP58" s="231"/>
      <c r="AQ58" s="231"/>
      <c r="AR58" s="231"/>
      <c r="AS58" s="231"/>
      <c r="AT58" s="231"/>
      <c r="AU58" s="231"/>
      <c r="AV58" s="231"/>
      <c r="AW58" s="232"/>
      <c r="AX58" s="233" t="s">
        <v>66</v>
      </c>
      <c r="AY58" s="231"/>
      <c r="AZ58" s="231" t="str">
        <f>DATA!F6</f>
        <v>12th May 2024</v>
      </c>
      <c r="BA58" s="231"/>
      <c r="BB58" s="231"/>
      <c r="BC58" s="231"/>
      <c r="BD58" s="231"/>
      <c r="BE58" s="231"/>
      <c r="BF58" s="231"/>
      <c r="BG58" s="231"/>
      <c r="BH58" s="231"/>
      <c r="BI58" s="231"/>
      <c r="BJ58" s="232"/>
    </row>
    <row r="59" spans="1:62" ht="18" customHeight="1" x14ac:dyDescent="0.25">
      <c r="A59" s="1"/>
      <c r="B59" s="234" t="s">
        <v>51</v>
      </c>
      <c r="C59" s="230" t="str">
        <f>C2</f>
        <v>Long Jump</v>
      </c>
      <c r="D59" s="230"/>
      <c r="E59" s="230"/>
      <c r="F59" s="230"/>
      <c r="G59" s="230"/>
      <c r="H59" s="230"/>
      <c r="I59" s="227" t="s">
        <v>1242</v>
      </c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8"/>
      <c r="AB59" s="234" t="s">
        <v>65</v>
      </c>
      <c r="AC59" s="239"/>
      <c r="AD59" s="239"/>
      <c r="AE59" s="241">
        <v>15.1</v>
      </c>
      <c r="AF59" s="241"/>
      <c r="AG59" s="242"/>
      <c r="AH59" s="245" t="s">
        <v>78</v>
      </c>
      <c r="AI59" s="246"/>
      <c r="AJ59" s="246"/>
      <c r="AK59" s="246"/>
      <c r="AL59" s="246"/>
      <c r="AM59" s="249" t="s">
        <v>453</v>
      </c>
      <c r="AN59" s="249"/>
      <c r="AO59" s="249"/>
      <c r="AP59" s="249"/>
      <c r="AQ59" s="249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35"/>
      <c r="BJ59" s="36"/>
    </row>
    <row r="60" spans="1:62" ht="18" customHeight="1" thickBot="1" x14ac:dyDescent="0.3">
      <c r="A60" s="1"/>
      <c r="B60" s="235"/>
      <c r="C60" s="236"/>
      <c r="D60" s="236"/>
      <c r="E60" s="236"/>
      <c r="F60" s="236"/>
      <c r="G60" s="236"/>
      <c r="H60" s="236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6"/>
      <c r="AB60" s="235"/>
      <c r="AC60" s="240"/>
      <c r="AD60" s="240"/>
      <c r="AE60" s="243"/>
      <c r="AF60" s="243"/>
      <c r="AG60" s="244"/>
      <c r="AH60" s="247"/>
      <c r="AI60" s="248"/>
      <c r="AJ60" s="248"/>
      <c r="AK60" s="248"/>
      <c r="AL60" s="248"/>
      <c r="AM60" s="237"/>
      <c r="AN60" s="237"/>
      <c r="AO60" s="237"/>
      <c r="AP60" s="237"/>
      <c r="AQ60" s="237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41"/>
      <c r="BJ60" s="37"/>
    </row>
    <row r="61" spans="1:62" ht="16.5" customHeight="1" x14ac:dyDescent="0.25">
      <c r="A61" s="1"/>
      <c r="B61" s="271" t="s">
        <v>82</v>
      </c>
      <c r="C61" s="229" t="s">
        <v>68</v>
      </c>
      <c r="D61" s="230"/>
      <c r="E61" s="230"/>
      <c r="F61" s="230"/>
      <c r="G61" s="230"/>
      <c r="H61" s="230"/>
      <c r="I61" s="230"/>
      <c r="J61" s="230"/>
      <c r="K61" s="230"/>
      <c r="L61" s="274"/>
      <c r="M61" s="229" t="s">
        <v>3</v>
      </c>
      <c r="N61" s="230"/>
      <c r="O61" s="230"/>
      <c r="P61" s="230"/>
      <c r="Q61" s="230"/>
      <c r="R61" s="274"/>
      <c r="S61" s="280" t="s">
        <v>83</v>
      </c>
      <c r="T61" s="281"/>
      <c r="U61" s="281"/>
      <c r="V61" s="281"/>
      <c r="W61" s="282"/>
      <c r="X61" s="280" t="s">
        <v>84</v>
      </c>
      <c r="Y61" s="281"/>
      <c r="Z61" s="281"/>
      <c r="AA61" s="281"/>
      <c r="AB61" s="282"/>
      <c r="AC61" s="280" t="s">
        <v>85</v>
      </c>
      <c r="AD61" s="281"/>
      <c r="AE61" s="281"/>
      <c r="AF61" s="281"/>
      <c r="AG61" s="282"/>
      <c r="AH61" s="280" t="s">
        <v>86</v>
      </c>
      <c r="AI61" s="281"/>
      <c r="AJ61" s="281"/>
      <c r="AK61" s="281"/>
      <c r="AL61" s="282"/>
      <c r="AM61" s="321" t="s">
        <v>87</v>
      </c>
      <c r="AN61" s="322"/>
      <c r="AO61" s="280" t="s">
        <v>88</v>
      </c>
      <c r="AP61" s="281"/>
      <c r="AQ61" s="281"/>
      <c r="AR61" s="281"/>
      <c r="AS61" s="282"/>
      <c r="AT61" s="280" t="s">
        <v>89</v>
      </c>
      <c r="AU61" s="281"/>
      <c r="AV61" s="281"/>
      <c r="AW61" s="281"/>
      <c r="AX61" s="282"/>
      <c r="AY61" s="280" t="s">
        <v>90</v>
      </c>
      <c r="AZ61" s="281"/>
      <c r="BA61" s="281"/>
      <c r="BB61" s="281"/>
      <c r="BC61" s="282"/>
      <c r="BD61" s="286" t="s">
        <v>91</v>
      </c>
      <c r="BE61" s="287"/>
      <c r="BF61" s="287"/>
      <c r="BG61" s="287"/>
      <c r="BH61" s="288"/>
      <c r="BI61" s="262" t="s">
        <v>76</v>
      </c>
      <c r="BJ61" s="263"/>
    </row>
    <row r="62" spans="1:62" ht="16.5" customHeight="1" x14ac:dyDescent="0.25">
      <c r="A62" s="1"/>
      <c r="B62" s="272"/>
      <c r="C62" s="275"/>
      <c r="D62" s="276"/>
      <c r="E62" s="276"/>
      <c r="F62" s="276"/>
      <c r="G62" s="276"/>
      <c r="H62" s="276"/>
      <c r="I62" s="276"/>
      <c r="J62" s="276"/>
      <c r="K62" s="276"/>
      <c r="L62" s="277"/>
      <c r="M62" s="275"/>
      <c r="N62" s="276"/>
      <c r="O62" s="276"/>
      <c r="P62" s="276"/>
      <c r="Q62" s="276"/>
      <c r="R62" s="277"/>
      <c r="S62" s="283"/>
      <c r="T62" s="284"/>
      <c r="U62" s="284"/>
      <c r="V62" s="284"/>
      <c r="W62" s="285"/>
      <c r="X62" s="283"/>
      <c r="Y62" s="284"/>
      <c r="Z62" s="284"/>
      <c r="AA62" s="284"/>
      <c r="AB62" s="285"/>
      <c r="AC62" s="283"/>
      <c r="AD62" s="284"/>
      <c r="AE62" s="284"/>
      <c r="AF62" s="284"/>
      <c r="AG62" s="285"/>
      <c r="AH62" s="283"/>
      <c r="AI62" s="284"/>
      <c r="AJ62" s="284"/>
      <c r="AK62" s="284"/>
      <c r="AL62" s="285"/>
      <c r="AM62" s="323"/>
      <c r="AN62" s="324"/>
      <c r="AO62" s="283"/>
      <c r="AP62" s="284"/>
      <c r="AQ62" s="284"/>
      <c r="AR62" s="284"/>
      <c r="AS62" s="285"/>
      <c r="AT62" s="283"/>
      <c r="AU62" s="284"/>
      <c r="AV62" s="284"/>
      <c r="AW62" s="284"/>
      <c r="AX62" s="285"/>
      <c r="AY62" s="283"/>
      <c r="AZ62" s="284"/>
      <c r="BA62" s="284"/>
      <c r="BB62" s="284"/>
      <c r="BC62" s="285"/>
      <c r="BD62" s="289"/>
      <c r="BE62" s="290"/>
      <c r="BF62" s="290"/>
      <c r="BG62" s="290"/>
      <c r="BH62" s="291"/>
      <c r="BI62" s="264"/>
      <c r="BJ62" s="265"/>
    </row>
    <row r="63" spans="1:62" ht="16.5" customHeight="1" thickBot="1" x14ac:dyDescent="0.3">
      <c r="A63" s="1"/>
      <c r="B63" s="273"/>
      <c r="C63" s="278"/>
      <c r="D63" s="236"/>
      <c r="E63" s="236"/>
      <c r="F63" s="236"/>
      <c r="G63" s="236"/>
      <c r="H63" s="236"/>
      <c r="I63" s="236"/>
      <c r="J63" s="236"/>
      <c r="K63" s="236"/>
      <c r="L63" s="279"/>
      <c r="M63" s="278"/>
      <c r="N63" s="236"/>
      <c r="O63" s="236"/>
      <c r="P63" s="236"/>
      <c r="Q63" s="236"/>
      <c r="R63" s="279"/>
      <c r="S63" s="268" t="s">
        <v>69</v>
      </c>
      <c r="T63" s="269"/>
      <c r="U63" s="269"/>
      <c r="V63" s="269"/>
      <c r="W63" s="270"/>
      <c r="X63" s="268" t="s">
        <v>69</v>
      </c>
      <c r="Y63" s="269"/>
      <c r="Z63" s="269"/>
      <c r="AA63" s="269"/>
      <c r="AB63" s="270"/>
      <c r="AC63" s="268" t="s">
        <v>69</v>
      </c>
      <c r="AD63" s="269"/>
      <c r="AE63" s="269"/>
      <c r="AF63" s="269"/>
      <c r="AG63" s="270"/>
      <c r="AH63" s="268" t="s">
        <v>69</v>
      </c>
      <c r="AI63" s="269"/>
      <c r="AJ63" s="269"/>
      <c r="AK63" s="269"/>
      <c r="AL63" s="270"/>
      <c r="AM63" s="325"/>
      <c r="AN63" s="326"/>
      <c r="AO63" s="268" t="s">
        <v>69</v>
      </c>
      <c r="AP63" s="269"/>
      <c r="AQ63" s="269"/>
      <c r="AR63" s="269"/>
      <c r="AS63" s="270"/>
      <c r="AT63" s="268" t="s">
        <v>69</v>
      </c>
      <c r="AU63" s="269"/>
      <c r="AV63" s="269"/>
      <c r="AW63" s="269"/>
      <c r="AX63" s="270"/>
      <c r="AY63" s="268" t="s">
        <v>69</v>
      </c>
      <c r="AZ63" s="269"/>
      <c r="BA63" s="269"/>
      <c r="BB63" s="269"/>
      <c r="BC63" s="270"/>
      <c r="BD63" s="268" t="s">
        <v>69</v>
      </c>
      <c r="BE63" s="269"/>
      <c r="BF63" s="269"/>
      <c r="BG63" s="269"/>
      <c r="BH63" s="270"/>
      <c r="BI63" s="266"/>
      <c r="BJ63" s="267"/>
    </row>
    <row r="64" spans="1:62" ht="30" customHeight="1" x14ac:dyDescent="0.25">
      <c r="A64" s="1">
        <v>215</v>
      </c>
      <c r="B64" s="70">
        <f t="shared" ref="B64:B72" si="4">IF(A64=" "," ",IF(A64&gt;=200,A64-200,A64))</f>
        <v>15</v>
      </c>
      <c r="C64" s="250" t="str">
        <f>VLOOKUP(A64,Entries!A$2:F$400,5)</f>
        <v>Isobel Mahony</v>
      </c>
      <c r="D64" s="251"/>
      <c r="E64" s="251"/>
      <c r="F64" s="251"/>
      <c r="G64" s="251"/>
      <c r="H64" s="251"/>
      <c r="I64" s="251"/>
      <c r="J64" s="251"/>
      <c r="K64" s="251"/>
      <c r="L64" s="252"/>
      <c r="M64" s="253" t="str">
        <f>VLOOKUP(A64,Entries!A$2:F$400,6)</f>
        <v>West Suffolk AC</v>
      </c>
      <c r="N64" s="254"/>
      <c r="O64" s="254"/>
      <c r="P64" s="254"/>
      <c r="Q64" s="254"/>
      <c r="R64" s="255"/>
      <c r="S64" s="290" t="s">
        <v>71</v>
      </c>
      <c r="T64" s="290"/>
      <c r="U64" s="290"/>
      <c r="V64" s="290"/>
      <c r="W64" s="292"/>
      <c r="X64" s="293" t="s">
        <v>71</v>
      </c>
      <c r="Y64" s="284"/>
      <c r="Z64" s="284"/>
      <c r="AA64" s="284"/>
      <c r="AB64" s="294"/>
      <c r="AC64" s="293" t="s">
        <v>71</v>
      </c>
      <c r="AD64" s="284"/>
      <c r="AE64" s="284"/>
      <c r="AF64" s="284"/>
      <c r="AG64" s="294"/>
      <c r="AH64" s="293" t="s">
        <v>71</v>
      </c>
      <c r="AI64" s="284"/>
      <c r="AJ64" s="284"/>
      <c r="AK64" s="284"/>
      <c r="AL64" s="294"/>
      <c r="AM64" s="295"/>
      <c r="AN64" s="292"/>
      <c r="AO64" s="295" t="s">
        <v>71</v>
      </c>
      <c r="AP64" s="339"/>
      <c r="AQ64" s="339"/>
      <c r="AR64" s="339"/>
      <c r="AS64" s="292"/>
      <c r="AT64" s="293" t="s">
        <v>71</v>
      </c>
      <c r="AU64" s="284"/>
      <c r="AV64" s="284"/>
      <c r="AW64" s="284"/>
      <c r="AX64" s="294"/>
      <c r="AY64" s="293" t="s">
        <v>71</v>
      </c>
      <c r="AZ64" s="284"/>
      <c r="BA64" s="284"/>
      <c r="BB64" s="284"/>
      <c r="BC64" s="294"/>
      <c r="BD64" s="293" t="s">
        <v>71</v>
      </c>
      <c r="BE64" s="284"/>
      <c r="BF64" s="284"/>
      <c r="BG64" s="284"/>
      <c r="BH64" s="294"/>
      <c r="BI64" s="327"/>
      <c r="BJ64" s="328"/>
    </row>
    <row r="65" spans="1:62" ht="30" customHeight="1" x14ac:dyDescent="0.25">
      <c r="A65" s="1">
        <v>212</v>
      </c>
      <c r="B65" s="70">
        <f t="shared" si="4"/>
        <v>12</v>
      </c>
      <c r="C65" s="256" t="str">
        <f>VLOOKUP(A65,Entries!A$2:F$400,5)</f>
        <v>Imogen Bucys</v>
      </c>
      <c r="D65" s="257"/>
      <c r="E65" s="257"/>
      <c r="F65" s="257"/>
      <c r="G65" s="257"/>
      <c r="H65" s="257"/>
      <c r="I65" s="257"/>
      <c r="J65" s="257"/>
      <c r="K65" s="257"/>
      <c r="L65" s="258"/>
      <c r="M65" s="259" t="str">
        <f>VLOOKUP(A65,Entries!A$2:F$400,6)</f>
        <v>Ipswich Jaffa RC</v>
      </c>
      <c r="N65" s="260"/>
      <c r="O65" s="260"/>
      <c r="P65" s="260"/>
      <c r="Q65" s="260"/>
      <c r="R65" s="261"/>
      <c r="S65" s="293" t="s">
        <v>71</v>
      </c>
      <c r="T65" s="284"/>
      <c r="U65" s="284"/>
      <c r="V65" s="284"/>
      <c r="W65" s="294"/>
      <c r="X65" s="293" t="s">
        <v>71</v>
      </c>
      <c r="Y65" s="284"/>
      <c r="Z65" s="284"/>
      <c r="AA65" s="284"/>
      <c r="AB65" s="294"/>
      <c r="AC65" s="293" t="s">
        <v>71</v>
      </c>
      <c r="AD65" s="284"/>
      <c r="AE65" s="284"/>
      <c r="AF65" s="284"/>
      <c r="AG65" s="294"/>
      <c r="AH65" s="293" t="s">
        <v>71</v>
      </c>
      <c r="AI65" s="284"/>
      <c r="AJ65" s="284"/>
      <c r="AK65" s="284"/>
      <c r="AL65" s="294"/>
      <c r="AM65" s="293"/>
      <c r="AN65" s="294"/>
      <c r="AO65" s="293" t="s">
        <v>71</v>
      </c>
      <c r="AP65" s="284"/>
      <c r="AQ65" s="284"/>
      <c r="AR65" s="284"/>
      <c r="AS65" s="294"/>
      <c r="AT65" s="293" t="s">
        <v>71</v>
      </c>
      <c r="AU65" s="284"/>
      <c r="AV65" s="284"/>
      <c r="AW65" s="284"/>
      <c r="AX65" s="294"/>
      <c r="AY65" s="293" t="s">
        <v>71</v>
      </c>
      <c r="AZ65" s="284"/>
      <c r="BA65" s="284"/>
      <c r="BB65" s="284"/>
      <c r="BC65" s="294"/>
      <c r="BD65" s="293" t="s">
        <v>71</v>
      </c>
      <c r="BE65" s="284"/>
      <c r="BF65" s="284"/>
      <c r="BG65" s="284"/>
      <c r="BH65" s="294"/>
      <c r="BI65" s="329"/>
      <c r="BJ65" s="330"/>
    </row>
    <row r="66" spans="1:62" ht="30" customHeight="1" x14ac:dyDescent="0.25">
      <c r="A66" s="1">
        <v>210</v>
      </c>
      <c r="B66" s="70">
        <f t="shared" si="4"/>
        <v>10</v>
      </c>
      <c r="C66" s="256" t="str">
        <f>VLOOKUP(A66,Entries!A$2:F$400,5)</f>
        <v>Freya Stocking</v>
      </c>
      <c r="D66" s="257"/>
      <c r="E66" s="257"/>
      <c r="F66" s="257"/>
      <c r="G66" s="257"/>
      <c r="H66" s="257"/>
      <c r="I66" s="257"/>
      <c r="J66" s="257"/>
      <c r="K66" s="257"/>
      <c r="L66" s="258"/>
      <c r="M66" s="259" t="str">
        <f>VLOOKUP(A66,Entries!A$2:F$400,6)</f>
        <v>Waveney Valley AC</v>
      </c>
      <c r="N66" s="260"/>
      <c r="O66" s="260"/>
      <c r="P66" s="260"/>
      <c r="Q66" s="260"/>
      <c r="R66" s="261"/>
      <c r="S66" s="293" t="s">
        <v>71</v>
      </c>
      <c r="T66" s="284"/>
      <c r="U66" s="284"/>
      <c r="V66" s="284"/>
      <c r="W66" s="294"/>
      <c r="X66" s="293" t="s">
        <v>71</v>
      </c>
      <c r="Y66" s="284"/>
      <c r="Z66" s="284"/>
      <c r="AA66" s="284"/>
      <c r="AB66" s="294"/>
      <c r="AC66" s="293" t="s">
        <v>71</v>
      </c>
      <c r="AD66" s="284"/>
      <c r="AE66" s="284"/>
      <c r="AF66" s="284"/>
      <c r="AG66" s="294"/>
      <c r="AH66" s="293" t="s">
        <v>71</v>
      </c>
      <c r="AI66" s="284"/>
      <c r="AJ66" s="284"/>
      <c r="AK66" s="284"/>
      <c r="AL66" s="294"/>
      <c r="AM66" s="293"/>
      <c r="AN66" s="294"/>
      <c r="AO66" s="293" t="s">
        <v>71</v>
      </c>
      <c r="AP66" s="284"/>
      <c r="AQ66" s="284"/>
      <c r="AR66" s="284"/>
      <c r="AS66" s="294"/>
      <c r="AT66" s="293" t="s">
        <v>71</v>
      </c>
      <c r="AU66" s="284"/>
      <c r="AV66" s="284"/>
      <c r="AW66" s="284"/>
      <c r="AX66" s="294"/>
      <c r="AY66" s="293" t="s">
        <v>71</v>
      </c>
      <c r="AZ66" s="284"/>
      <c r="BA66" s="284"/>
      <c r="BB66" s="284"/>
      <c r="BC66" s="294"/>
      <c r="BD66" s="293" t="s">
        <v>71</v>
      </c>
      <c r="BE66" s="284"/>
      <c r="BF66" s="284"/>
      <c r="BG66" s="284"/>
      <c r="BH66" s="294"/>
      <c r="BI66" s="329"/>
      <c r="BJ66" s="330"/>
    </row>
    <row r="67" spans="1:62" ht="30" customHeight="1" x14ac:dyDescent="0.25">
      <c r="A67" s="1">
        <v>214</v>
      </c>
      <c r="B67" s="70">
        <f t="shared" si="4"/>
        <v>14</v>
      </c>
      <c r="C67" s="256" t="str">
        <f>VLOOKUP(A67,Entries!A$2:F$400,5)</f>
        <v>Daisy Mullett</v>
      </c>
      <c r="D67" s="257"/>
      <c r="E67" s="257"/>
      <c r="F67" s="257"/>
      <c r="G67" s="257"/>
      <c r="H67" s="257"/>
      <c r="I67" s="257"/>
      <c r="J67" s="257"/>
      <c r="K67" s="257"/>
      <c r="L67" s="258"/>
      <c r="M67" s="259" t="str">
        <f>VLOOKUP(A67,Entries!A$2:F$400,6)</f>
        <v>Ipswich Harriers</v>
      </c>
      <c r="N67" s="260"/>
      <c r="O67" s="260"/>
      <c r="P67" s="260"/>
      <c r="Q67" s="260"/>
      <c r="R67" s="261"/>
      <c r="S67" s="293" t="s">
        <v>71</v>
      </c>
      <c r="T67" s="284"/>
      <c r="U67" s="284"/>
      <c r="V67" s="284"/>
      <c r="W67" s="294"/>
      <c r="X67" s="293" t="s">
        <v>71</v>
      </c>
      <c r="Y67" s="284"/>
      <c r="Z67" s="284"/>
      <c r="AA67" s="284"/>
      <c r="AB67" s="294"/>
      <c r="AC67" s="293" t="s">
        <v>71</v>
      </c>
      <c r="AD67" s="284"/>
      <c r="AE67" s="284"/>
      <c r="AF67" s="284"/>
      <c r="AG67" s="294"/>
      <c r="AH67" s="293" t="s">
        <v>71</v>
      </c>
      <c r="AI67" s="284"/>
      <c r="AJ67" s="284"/>
      <c r="AK67" s="284"/>
      <c r="AL67" s="294"/>
      <c r="AM67" s="293"/>
      <c r="AN67" s="294"/>
      <c r="AO67" s="293" t="s">
        <v>71</v>
      </c>
      <c r="AP67" s="284"/>
      <c r="AQ67" s="284"/>
      <c r="AR67" s="284"/>
      <c r="AS67" s="294"/>
      <c r="AT67" s="293" t="s">
        <v>71</v>
      </c>
      <c r="AU67" s="284"/>
      <c r="AV67" s="284"/>
      <c r="AW67" s="284"/>
      <c r="AX67" s="294"/>
      <c r="AY67" s="293" t="s">
        <v>71</v>
      </c>
      <c r="AZ67" s="284"/>
      <c r="BA67" s="284"/>
      <c r="BB67" s="284"/>
      <c r="BC67" s="294"/>
      <c r="BD67" s="293" t="s">
        <v>71</v>
      </c>
      <c r="BE67" s="284"/>
      <c r="BF67" s="284"/>
      <c r="BG67" s="284"/>
      <c r="BH67" s="294"/>
      <c r="BI67" s="329"/>
      <c r="BJ67" s="330"/>
    </row>
    <row r="68" spans="1:62" ht="30" customHeight="1" x14ac:dyDescent="0.25">
      <c r="A68" s="1" t="s">
        <v>25</v>
      </c>
      <c r="B68" s="70" t="str">
        <f t="shared" si="4"/>
        <v xml:space="preserve"> </v>
      </c>
      <c r="C68" s="256" t="str">
        <f>VLOOKUP(A68,Entries!A$2:F$400,5)</f>
        <v xml:space="preserve"> </v>
      </c>
      <c r="D68" s="257"/>
      <c r="E68" s="257"/>
      <c r="F68" s="257"/>
      <c r="G68" s="257"/>
      <c r="H68" s="257"/>
      <c r="I68" s="257"/>
      <c r="J68" s="257"/>
      <c r="K68" s="257"/>
      <c r="L68" s="258"/>
      <c r="M68" s="259" t="str">
        <f>VLOOKUP(A68,Entries!A$2:F$400,6)</f>
        <v/>
      </c>
      <c r="N68" s="260"/>
      <c r="O68" s="260"/>
      <c r="P68" s="260"/>
      <c r="Q68" s="260"/>
      <c r="R68" s="261"/>
      <c r="S68" s="293" t="s">
        <v>71</v>
      </c>
      <c r="T68" s="284"/>
      <c r="U68" s="284"/>
      <c r="V68" s="284"/>
      <c r="W68" s="294"/>
      <c r="X68" s="293" t="s">
        <v>71</v>
      </c>
      <c r="Y68" s="284"/>
      <c r="Z68" s="284"/>
      <c r="AA68" s="284"/>
      <c r="AB68" s="294"/>
      <c r="AC68" s="293" t="s">
        <v>71</v>
      </c>
      <c r="AD68" s="284"/>
      <c r="AE68" s="284"/>
      <c r="AF68" s="284"/>
      <c r="AG68" s="294"/>
      <c r="AH68" s="293" t="s">
        <v>71</v>
      </c>
      <c r="AI68" s="284"/>
      <c r="AJ68" s="284"/>
      <c r="AK68" s="284"/>
      <c r="AL68" s="294"/>
      <c r="AM68" s="293"/>
      <c r="AN68" s="294"/>
      <c r="AO68" s="293" t="s">
        <v>71</v>
      </c>
      <c r="AP68" s="284"/>
      <c r="AQ68" s="284"/>
      <c r="AR68" s="284"/>
      <c r="AS68" s="294"/>
      <c r="AT68" s="293" t="s">
        <v>71</v>
      </c>
      <c r="AU68" s="284"/>
      <c r="AV68" s="284"/>
      <c r="AW68" s="284"/>
      <c r="AX68" s="294"/>
      <c r="AY68" s="293" t="s">
        <v>71</v>
      </c>
      <c r="AZ68" s="284"/>
      <c r="BA68" s="284"/>
      <c r="BB68" s="284"/>
      <c r="BC68" s="294"/>
      <c r="BD68" s="293" t="s">
        <v>71</v>
      </c>
      <c r="BE68" s="284"/>
      <c r="BF68" s="284"/>
      <c r="BG68" s="284"/>
      <c r="BH68" s="294"/>
      <c r="BI68" s="329"/>
      <c r="BJ68" s="330"/>
    </row>
    <row r="69" spans="1:62" ht="30" customHeight="1" x14ac:dyDescent="0.25">
      <c r="A69" s="1" t="s">
        <v>25</v>
      </c>
      <c r="B69" s="70" t="str">
        <f t="shared" si="4"/>
        <v xml:space="preserve"> </v>
      </c>
      <c r="C69" s="256" t="str">
        <f>VLOOKUP(A69,Entries!A$2:F$400,5)</f>
        <v xml:space="preserve"> </v>
      </c>
      <c r="D69" s="257"/>
      <c r="E69" s="257"/>
      <c r="F69" s="257"/>
      <c r="G69" s="257"/>
      <c r="H69" s="257"/>
      <c r="I69" s="257"/>
      <c r="J69" s="257"/>
      <c r="K69" s="257"/>
      <c r="L69" s="258"/>
      <c r="M69" s="259" t="str">
        <f>VLOOKUP(A69,Entries!A$2:F$400,6)</f>
        <v/>
      </c>
      <c r="N69" s="260"/>
      <c r="O69" s="260"/>
      <c r="P69" s="260"/>
      <c r="Q69" s="260"/>
      <c r="R69" s="261"/>
      <c r="S69" s="293" t="s">
        <v>71</v>
      </c>
      <c r="T69" s="284"/>
      <c r="U69" s="284"/>
      <c r="V69" s="284"/>
      <c r="W69" s="294"/>
      <c r="X69" s="293" t="s">
        <v>71</v>
      </c>
      <c r="Y69" s="284"/>
      <c r="Z69" s="284"/>
      <c r="AA69" s="284"/>
      <c r="AB69" s="294"/>
      <c r="AC69" s="293" t="s">
        <v>71</v>
      </c>
      <c r="AD69" s="284"/>
      <c r="AE69" s="284"/>
      <c r="AF69" s="284"/>
      <c r="AG69" s="294"/>
      <c r="AH69" s="293" t="s">
        <v>71</v>
      </c>
      <c r="AI69" s="284"/>
      <c r="AJ69" s="284"/>
      <c r="AK69" s="284"/>
      <c r="AL69" s="294"/>
      <c r="AM69" s="293"/>
      <c r="AN69" s="294"/>
      <c r="AO69" s="293" t="s">
        <v>71</v>
      </c>
      <c r="AP69" s="284"/>
      <c r="AQ69" s="284"/>
      <c r="AR69" s="284"/>
      <c r="AS69" s="294"/>
      <c r="AT69" s="293" t="s">
        <v>71</v>
      </c>
      <c r="AU69" s="284"/>
      <c r="AV69" s="284"/>
      <c r="AW69" s="284"/>
      <c r="AX69" s="294"/>
      <c r="AY69" s="293" t="s">
        <v>71</v>
      </c>
      <c r="AZ69" s="284"/>
      <c r="BA69" s="284"/>
      <c r="BB69" s="284"/>
      <c r="BC69" s="294"/>
      <c r="BD69" s="293" t="s">
        <v>71</v>
      </c>
      <c r="BE69" s="284"/>
      <c r="BF69" s="284"/>
      <c r="BG69" s="284"/>
      <c r="BH69" s="294"/>
      <c r="BI69" s="329"/>
      <c r="BJ69" s="330"/>
    </row>
    <row r="70" spans="1:62" ht="30" customHeight="1" x14ac:dyDescent="0.25">
      <c r="A70" s="1" t="s">
        <v>25</v>
      </c>
      <c r="B70" s="70" t="str">
        <f t="shared" si="4"/>
        <v xml:space="preserve"> </v>
      </c>
      <c r="C70" s="256" t="str">
        <f>VLOOKUP(A70,Entries!A$2:F$400,5)</f>
        <v xml:space="preserve"> </v>
      </c>
      <c r="D70" s="257"/>
      <c r="E70" s="257"/>
      <c r="F70" s="257"/>
      <c r="G70" s="257"/>
      <c r="H70" s="257"/>
      <c r="I70" s="257"/>
      <c r="J70" s="257"/>
      <c r="K70" s="257"/>
      <c r="L70" s="258"/>
      <c r="M70" s="259" t="str">
        <f>VLOOKUP(A70,Entries!A$2:F$400,6)</f>
        <v/>
      </c>
      <c r="N70" s="260"/>
      <c r="O70" s="260"/>
      <c r="P70" s="260"/>
      <c r="Q70" s="260"/>
      <c r="R70" s="261"/>
      <c r="S70" s="293" t="s">
        <v>71</v>
      </c>
      <c r="T70" s="284"/>
      <c r="U70" s="284"/>
      <c r="V70" s="284"/>
      <c r="W70" s="294"/>
      <c r="X70" s="293" t="s">
        <v>71</v>
      </c>
      <c r="Y70" s="284"/>
      <c r="Z70" s="284"/>
      <c r="AA70" s="284"/>
      <c r="AB70" s="294"/>
      <c r="AC70" s="293" t="s">
        <v>71</v>
      </c>
      <c r="AD70" s="284"/>
      <c r="AE70" s="284"/>
      <c r="AF70" s="284"/>
      <c r="AG70" s="294"/>
      <c r="AH70" s="293" t="s">
        <v>71</v>
      </c>
      <c r="AI70" s="284"/>
      <c r="AJ70" s="284"/>
      <c r="AK70" s="284"/>
      <c r="AL70" s="294"/>
      <c r="AM70" s="293"/>
      <c r="AN70" s="294"/>
      <c r="AO70" s="293" t="s">
        <v>71</v>
      </c>
      <c r="AP70" s="284"/>
      <c r="AQ70" s="284"/>
      <c r="AR70" s="284"/>
      <c r="AS70" s="294"/>
      <c r="AT70" s="293" t="s">
        <v>71</v>
      </c>
      <c r="AU70" s="284"/>
      <c r="AV70" s="284"/>
      <c r="AW70" s="284"/>
      <c r="AX70" s="294"/>
      <c r="AY70" s="293" t="s">
        <v>71</v>
      </c>
      <c r="AZ70" s="284"/>
      <c r="BA70" s="284"/>
      <c r="BB70" s="284"/>
      <c r="BC70" s="294"/>
      <c r="BD70" s="293" t="s">
        <v>71</v>
      </c>
      <c r="BE70" s="284"/>
      <c r="BF70" s="284"/>
      <c r="BG70" s="284"/>
      <c r="BH70" s="294"/>
      <c r="BI70" s="329"/>
      <c r="BJ70" s="330"/>
    </row>
    <row r="71" spans="1:62" ht="30" customHeight="1" x14ac:dyDescent="0.25">
      <c r="A71" s="1" t="s">
        <v>25</v>
      </c>
      <c r="B71" s="70" t="str">
        <f t="shared" si="4"/>
        <v xml:space="preserve"> </v>
      </c>
      <c r="C71" s="256" t="str">
        <f>VLOOKUP(A71,Entries!A$2:F$400,5)</f>
        <v xml:space="preserve"> </v>
      </c>
      <c r="D71" s="257"/>
      <c r="E71" s="257"/>
      <c r="F71" s="257"/>
      <c r="G71" s="257"/>
      <c r="H71" s="257"/>
      <c r="I71" s="257"/>
      <c r="J71" s="257"/>
      <c r="K71" s="257"/>
      <c r="L71" s="258"/>
      <c r="M71" s="259" t="str">
        <f>VLOOKUP(A71,Entries!A$2:F$400,6)</f>
        <v/>
      </c>
      <c r="N71" s="260"/>
      <c r="O71" s="260"/>
      <c r="P71" s="260"/>
      <c r="Q71" s="260"/>
      <c r="R71" s="261"/>
      <c r="S71" s="293" t="s">
        <v>71</v>
      </c>
      <c r="T71" s="284"/>
      <c r="U71" s="284"/>
      <c r="V71" s="284"/>
      <c r="W71" s="294"/>
      <c r="X71" s="293" t="s">
        <v>71</v>
      </c>
      <c r="Y71" s="284"/>
      <c r="Z71" s="284"/>
      <c r="AA71" s="284"/>
      <c r="AB71" s="294"/>
      <c r="AC71" s="293" t="s">
        <v>71</v>
      </c>
      <c r="AD71" s="284"/>
      <c r="AE71" s="284"/>
      <c r="AF71" s="284"/>
      <c r="AG71" s="294"/>
      <c r="AH71" s="293" t="s">
        <v>71</v>
      </c>
      <c r="AI71" s="284"/>
      <c r="AJ71" s="284"/>
      <c r="AK71" s="284"/>
      <c r="AL71" s="294"/>
      <c r="AM71" s="293"/>
      <c r="AN71" s="294"/>
      <c r="AO71" s="293" t="s">
        <v>71</v>
      </c>
      <c r="AP71" s="284"/>
      <c r="AQ71" s="284"/>
      <c r="AR71" s="284"/>
      <c r="AS71" s="294"/>
      <c r="AT71" s="293" t="s">
        <v>71</v>
      </c>
      <c r="AU71" s="284"/>
      <c r="AV71" s="284"/>
      <c r="AW71" s="284"/>
      <c r="AX71" s="294"/>
      <c r="AY71" s="293" t="s">
        <v>71</v>
      </c>
      <c r="AZ71" s="284"/>
      <c r="BA71" s="284"/>
      <c r="BB71" s="284"/>
      <c r="BC71" s="294"/>
      <c r="BD71" s="293" t="s">
        <v>71</v>
      </c>
      <c r="BE71" s="284"/>
      <c r="BF71" s="284"/>
      <c r="BG71" s="284"/>
      <c r="BH71" s="294"/>
      <c r="BI71" s="329"/>
      <c r="BJ71" s="330"/>
    </row>
    <row r="72" spans="1:62" ht="30" customHeight="1" x14ac:dyDescent="0.25">
      <c r="A72" s="1" t="s">
        <v>25</v>
      </c>
      <c r="B72" s="70" t="str">
        <f t="shared" si="4"/>
        <v xml:space="preserve"> </v>
      </c>
      <c r="C72" s="256" t="str">
        <f>VLOOKUP(A72,Entries!A$2:F$400,5)</f>
        <v xml:space="preserve"> </v>
      </c>
      <c r="D72" s="257"/>
      <c r="E72" s="257"/>
      <c r="F72" s="257"/>
      <c r="G72" s="257"/>
      <c r="H72" s="257"/>
      <c r="I72" s="257"/>
      <c r="J72" s="257"/>
      <c r="K72" s="257"/>
      <c r="L72" s="258"/>
      <c r="M72" s="259" t="str">
        <f>VLOOKUP(A72,Entries!A$2:F$400,6)</f>
        <v/>
      </c>
      <c r="N72" s="260"/>
      <c r="O72" s="260"/>
      <c r="P72" s="260"/>
      <c r="Q72" s="260"/>
      <c r="R72" s="261"/>
      <c r="S72" s="293" t="s">
        <v>71</v>
      </c>
      <c r="T72" s="284"/>
      <c r="U72" s="284"/>
      <c r="V72" s="284"/>
      <c r="W72" s="294"/>
      <c r="X72" s="293" t="s">
        <v>71</v>
      </c>
      <c r="Y72" s="284"/>
      <c r="Z72" s="284"/>
      <c r="AA72" s="284"/>
      <c r="AB72" s="294"/>
      <c r="AC72" s="293" t="s">
        <v>71</v>
      </c>
      <c r="AD72" s="284"/>
      <c r="AE72" s="284"/>
      <c r="AF72" s="284"/>
      <c r="AG72" s="294"/>
      <c r="AH72" s="293" t="s">
        <v>71</v>
      </c>
      <c r="AI72" s="284"/>
      <c r="AJ72" s="284"/>
      <c r="AK72" s="284"/>
      <c r="AL72" s="294"/>
      <c r="AM72" s="293"/>
      <c r="AN72" s="294"/>
      <c r="AO72" s="293" t="s">
        <v>71</v>
      </c>
      <c r="AP72" s="284"/>
      <c r="AQ72" s="284"/>
      <c r="AR72" s="284"/>
      <c r="AS72" s="294"/>
      <c r="AT72" s="293" t="s">
        <v>71</v>
      </c>
      <c r="AU72" s="284"/>
      <c r="AV72" s="284"/>
      <c r="AW72" s="284"/>
      <c r="AX72" s="294"/>
      <c r="AY72" s="293" t="s">
        <v>71</v>
      </c>
      <c r="AZ72" s="284"/>
      <c r="BA72" s="284"/>
      <c r="BB72" s="284"/>
      <c r="BC72" s="294"/>
      <c r="BD72" s="293" t="s">
        <v>71</v>
      </c>
      <c r="BE72" s="284"/>
      <c r="BF72" s="284"/>
      <c r="BG72" s="284"/>
      <c r="BH72" s="294"/>
      <c r="BI72" s="329"/>
      <c r="BJ72" s="330"/>
    </row>
    <row r="73" spans="1:62" ht="30" customHeight="1" x14ac:dyDescent="0.25">
      <c r="A73" s="1" t="s">
        <v>25</v>
      </c>
      <c r="B73" s="70"/>
      <c r="C73" s="256" t="str">
        <f>VLOOKUP(A73,Entries!A$2:F$400,5)</f>
        <v xml:space="preserve"> </v>
      </c>
      <c r="D73" s="257"/>
      <c r="E73" s="257"/>
      <c r="F73" s="257"/>
      <c r="G73" s="257"/>
      <c r="H73" s="257"/>
      <c r="I73" s="257"/>
      <c r="J73" s="257"/>
      <c r="K73" s="257"/>
      <c r="L73" s="258"/>
      <c r="M73" s="259" t="str">
        <f>VLOOKUP(A73,Entries!A$2:F$400,6)</f>
        <v/>
      </c>
      <c r="N73" s="260"/>
      <c r="O73" s="260"/>
      <c r="P73" s="260"/>
      <c r="Q73" s="260"/>
      <c r="R73" s="261"/>
      <c r="S73" s="293" t="s">
        <v>71</v>
      </c>
      <c r="T73" s="284"/>
      <c r="U73" s="284"/>
      <c r="V73" s="284"/>
      <c r="W73" s="294"/>
      <c r="X73" s="293" t="s">
        <v>71</v>
      </c>
      <c r="Y73" s="284"/>
      <c r="Z73" s="284"/>
      <c r="AA73" s="284"/>
      <c r="AB73" s="294"/>
      <c r="AC73" s="293" t="s">
        <v>71</v>
      </c>
      <c r="AD73" s="284"/>
      <c r="AE73" s="284"/>
      <c r="AF73" s="284"/>
      <c r="AG73" s="294"/>
      <c r="AH73" s="293" t="s">
        <v>71</v>
      </c>
      <c r="AI73" s="284"/>
      <c r="AJ73" s="284"/>
      <c r="AK73" s="284"/>
      <c r="AL73" s="294"/>
      <c r="AM73" s="293"/>
      <c r="AN73" s="294"/>
      <c r="AO73" s="293" t="s">
        <v>71</v>
      </c>
      <c r="AP73" s="284"/>
      <c r="AQ73" s="284"/>
      <c r="AR73" s="284"/>
      <c r="AS73" s="294"/>
      <c r="AT73" s="293" t="s">
        <v>71</v>
      </c>
      <c r="AU73" s="284"/>
      <c r="AV73" s="284"/>
      <c r="AW73" s="284"/>
      <c r="AX73" s="294"/>
      <c r="AY73" s="293" t="s">
        <v>71</v>
      </c>
      <c r="AZ73" s="284"/>
      <c r="BA73" s="284"/>
      <c r="BB73" s="284"/>
      <c r="BC73" s="294"/>
      <c r="BD73" s="293" t="s">
        <v>71</v>
      </c>
      <c r="BE73" s="284"/>
      <c r="BF73" s="284"/>
      <c r="BG73" s="284"/>
      <c r="BH73" s="294"/>
      <c r="BI73" s="329"/>
      <c r="BJ73" s="330"/>
    </row>
    <row r="74" spans="1:62" ht="30" customHeight="1" x14ac:dyDescent="0.25">
      <c r="A74" s="1" t="s">
        <v>25</v>
      </c>
      <c r="B74" s="70" t="str">
        <f t="shared" ref="B74:B83" si="5">IF(A74=" "," ",IF(A74&gt;=200,A74-200,A74))</f>
        <v xml:space="preserve"> </v>
      </c>
      <c r="C74" s="256" t="str">
        <f>VLOOKUP(A74,Entries!A$2:F$400,5)</f>
        <v xml:space="preserve"> </v>
      </c>
      <c r="D74" s="257"/>
      <c r="E74" s="257"/>
      <c r="F74" s="257"/>
      <c r="G74" s="257"/>
      <c r="H74" s="257"/>
      <c r="I74" s="257"/>
      <c r="J74" s="257"/>
      <c r="K74" s="257"/>
      <c r="L74" s="258"/>
      <c r="M74" s="259" t="str">
        <f>VLOOKUP(A74,Entries!A$2:F$400,6)</f>
        <v/>
      </c>
      <c r="N74" s="260"/>
      <c r="O74" s="260"/>
      <c r="P74" s="260"/>
      <c r="Q74" s="260"/>
      <c r="R74" s="261"/>
      <c r="S74" s="293" t="s">
        <v>71</v>
      </c>
      <c r="T74" s="284"/>
      <c r="U74" s="284"/>
      <c r="V74" s="284"/>
      <c r="W74" s="294"/>
      <c r="X74" s="293" t="s">
        <v>71</v>
      </c>
      <c r="Y74" s="284"/>
      <c r="Z74" s="284"/>
      <c r="AA74" s="284"/>
      <c r="AB74" s="294"/>
      <c r="AC74" s="293" t="s">
        <v>71</v>
      </c>
      <c r="AD74" s="284"/>
      <c r="AE74" s="284"/>
      <c r="AF74" s="284"/>
      <c r="AG74" s="294"/>
      <c r="AH74" s="293" t="s">
        <v>71</v>
      </c>
      <c r="AI74" s="284"/>
      <c r="AJ74" s="284"/>
      <c r="AK74" s="284"/>
      <c r="AL74" s="294"/>
      <c r="AM74" s="293"/>
      <c r="AN74" s="294"/>
      <c r="AO74" s="293" t="s">
        <v>71</v>
      </c>
      <c r="AP74" s="284"/>
      <c r="AQ74" s="284"/>
      <c r="AR74" s="284"/>
      <c r="AS74" s="294"/>
      <c r="AT74" s="293" t="s">
        <v>71</v>
      </c>
      <c r="AU74" s="284"/>
      <c r="AV74" s="284"/>
      <c r="AW74" s="284"/>
      <c r="AX74" s="294"/>
      <c r="AY74" s="293" t="s">
        <v>71</v>
      </c>
      <c r="AZ74" s="284"/>
      <c r="BA74" s="284"/>
      <c r="BB74" s="284"/>
      <c r="BC74" s="294"/>
      <c r="BD74" s="293" t="s">
        <v>71</v>
      </c>
      <c r="BE74" s="284"/>
      <c r="BF74" s="284"/>
      <c r="BG74" s="284"/>
      <c r="BH74" s="294"/>
      <c r="BI74" s="329"/>
      <c r="BJ74" s="330"/>
    </row>
    <row r="75" spans="1:62" ht="30" customHeight="1" x14ac:dyDescent="0.25">
      <c r="A75" s="1" t="s">
        <v>25</v>
      </c>
      <c r="B75" s="70" t="str">
        <f t="shared" si="5"/>
        <v xml:space="preserve"> </v>
      </c>
      <c r="C75" s="256" t="str">
        <f>VLOOKUP(A75,Entries!A$2:F$400,5)</f>
        <v xml:space="preserve"> </v>
      </c>
      <c r="D75" s="257"/>
      <c r="E75" s="257"/>
      <c r="F75" s="257"/>
      <c r="G75" s="257"/>
      <c r="H75" s="257"/>
      <c r="I75" s="257"/>
      <c r="J75" s="257"/>
      <c r="K75" s="257"/>
      <c r="L75" s="258"/>
      <c r="M75" s="259" t="str">
        <f>VLOOKUP(A75,Entries!A$2:F$400,6)</f>
        <v/>
      </c>
      <c r="N75" s="260"/>
      <c r="O75" s="260"/>
      <c r="P75" s="260"/>
      <c r="Q75" s="260"/>
      <c r="R75" s="261"/>
      <c r="S75" s="293" t="s">
        <v>71</v>
      </c>
      <c r="T75" s="284"/>
      <c r="U75" s="284"/>
      <c r="V75" s="284"/>
      <c r="W75" s="294"/>
      <c r="X75" s="293" t="s">
        <v>71</v>
      </c>
      <c r="Y75" s="284"/>
      <c r="Z75" s="284"/>
      <c r="AA75" s="284"/>
      <c r="AB75" s="294"/>
      <c r="AC75" s="293" t="s">
        <v>71</v>
      </c>
      <c r="AD75" s="284"/>
      <c r="AE75" s="284"/>
      <c r="AF75" s="284"/>
      <c r="AG75" s="294"/>
      <c r="AH75" s="293" t="s">
        <v>71</v>
      </c>
      <c r="AI75" s="284"/>
      <c r="AJ75" s="284"/>
      <c r="AK75" s="284"/>
      <c r="AL75" s="294"/>
      <c r="AM75" s="293"/>
      <c r="AN75" s="294"/>
      <c r="AO75" s="293" t="s">
        <v>71</v>
      </c>
      <c r="AP75" s="284"/>
      <c r="AQ75" s="284"/>
      <c r="AR75" s="284"/>
      <c r="AS75" s="294"/>
      <c r="AT75" s="293" t="s">
        <v>71</v>
      </c>
      <c r="AU75" s="284"/>
      <c r="AV75" s="284"/>
      <c r="AW75" s="284"/>
      <c r="AX75" s="294"/>
      <c r="AY75" s="293" t="s">
        <v>71</v>
      </c>
      <c r="AZ75" s="284"/>
      <c r="BA75" s="284"/>
      <c r="BB75" s="284"/>
      <c r="BC75" s="294"/>
      <c r="BD75" s="293" t="s">
        <v>71</v>
      </c>
      <c r="BE75" s="284"/>
      <c r="BF75" s="284"/>
      <c r="BG75" s="284"/>
      <c r="BH75" s="294"/>
      <c r="BI75" s="329"/>
      <c r="BJ75" s="330"/>
    </row>
    <row r="76" spans="1:62" ht="30" customHeight="1" x14ac:dyDescent="0.25">
      <c r="A76" s="1" t="s">
        <v>25</v>
      </c>
      <c r="B76" s="70" t="str">
        <f t="shared" si="5"/>
        <v xml:space="preserve"> </v>
      </c>
      <c r="C76" s="256" t="str">
        <f>VLOOKUP(A76,Entries!A$2:F$400,5)</f>
        <v xml:space="preserve"> </v>
      </c>
      <c r="D76" s="257"/>
      <c r="E76" s="257"/>
      <c r="F76" s="257"/>
      <c r="G76" s="257"/>
      <c r="H76" s="257"/>
      <c r="I76" s="257"/>
      <c r="J76" s="257"/>
      <c r="K76" s="257"/>
      <c r="L76" s="258"/>
      <c r="M76" s="259" t="str">
        <f>VLOOKUP(A76,Entries!A$2:F$400,6)</f>
        <v/>
      </c>
      <c r="N76" s="260"/>
      <c r="O76" s="260"/>
      <c r="P76" s="260"/>
      <c r="Q76" s="260"/>
      <c r="R76" s="261"/>
      <c r="S76" s="293" t="s">
        <v>71</v>
      </c>
      <c r="T76" s="284"/>
      <c r="U76" s="284"/>
      <c r="V76" s="284"/>
      <c r="W76" s="294"/>
      <c r="X76" s="293" t="s">
        <v>71</v>
      </c>
      <c r="Y76" s="284"/>
      <c r="Z76" s="284"/>
      <c r="AA76" s="284"/>
      <c r="AB76" s="294"/>
      <c r="AC76" s="293" t="s">
        <v>71</v>
      </c>
      <c r="AD76" s="284"/>
      <c r="AE76" s="284"/>
      <c r="AF76" s="284"/>
      <c r="AG76" s="294"/>
      <c r="AH76" s="293" t="s">
        <v>71</v>
      </c>
      <c r="AI76" s="284"/>
      <c r="AJ76" s="284"/>
      <c r="AK76" s="284"/>
      <c r="AL76" s="294"/>
      <c r="AM76" s="293"/>
      <c r="AN76" s="294"/>
      <c r="AO76" s="293" t="s">
        <v>71</v>
      </c>
      <c r="AP76" s="284"/>
      <c r="AQ76" s="284"/>
      <c r="AR76" s="284"/>
      <c r="AS76" s="294"/>
      <c r="AT76" s="293" t="s">
        <v>71</v>
      </c>
      <c r="AU76" s="284"/>
      <c r="AV76" s="284"/>
      <c r="AW76" s="284"/>
      <c r="AX76" s="294"/>
      <c r="AY76" s="293" t="s">
        <v>71</v>
      </c>
      <c r="AZ76" s="284"/>
      <c r="BA76" s="284"/>
      <c r="BB76" s="284"/>
      <c r="BC76" s="294"/>
      <c r="BD76" s="293" t="s">
        <v>71</v>
      </c>
      <c r="BE76" s="284"/>
      <c r="BF76" s="284"/>
      <c r="BG76" s="284"/>
      <c r="BH76" s="294"/>
      <c r="BI76" s="329"/>
      <c r="BJ76" s="330"/>
    </row>
    <row r="77" spans="1:62" ht="30" customHeight="1" x14ac:dyDescent="0.25">
      <c r="A77" s="1" t="s">
        <v>25</v>
      </c>
      <c r="B77" s="70" t="str">
        <f t="shared" si="5"/>
        <v xml:space="preserve"> </v>
      </c>
      <c r="C77" s="256" t="str">
        <f>VLOOKUP(A77,Entries!A$2:F$400,5)</f>
        <v xml:space="preserve"> </v>
      </c>
      <c r="D77" s="257"/>
      <c r="E77" s="257"/>
      <c r="F77" s="257"/>
      <c r="G77" s="257"/>
      <c r="H77" s="257"/>
      <c r="I77" s="257"/>
      <c r="J77" s="257"/>
      <c r="K77" s="257"/>
      <c r="L77" s="258"/>
      <c r="M77" s="259" t="str">
        <f>VLOOKUP(A77,Entries!A$2:F$400,6)</f>
        <v/>
      </c>
      <c r="N77" s="260"/>
      <c r="O77" s="260"/>
      <c r="P77" s="260"/>
      <c r="Q77" s="260"/>
      <c r="R77" s="261"/>
      <c r="S77" s="293" t="s">
        <v>71</v>
      </c>
      <c r="T77" s="284"/>
      <c r="U77" s="284"/>
      <c r="V77" s="284"/>
      <c r="W77" s="294"/>
      <c r="X77" s="293" t="s">
        <v>71</v>
      </c>
      <c r="Y77" s="284"/>
      <c r="Z77" s="284"/>
      <c r="AA77" s="284"/>
      <c r="AB77" s="294"/>
      <c r="AC77" s="293" t="s">
        <v>71</v>
      </c>
      <c r="AD77" s="284"/>
      <c r="AE77" s="284"/>
      <c r="AF77" s="284"/>
      <c r="AG77" s="294"/>
      <c r="AH77" s="293" t="s">
        <v>71</v>
      </c>
      <c r="AI77" s="284"/>
      <c r="AJ77" s="284"/>
      <c r="AK77" s="284"/>
      <c r="AL77" s="294"/>
      <c r="AM77" s="293"/>
      <c r="AN77" s="294"/>
      <c r="AO77" s="293" t="s">
        <v>71</v>
      </c>
      <c r="AP77" s="284"/>
      <c r="AQ77" s="284"/>
      <c r="AR77" s="284"/>
      <c r="AS77" s="294"/>
      <c r="AT77" s="293" t="s">
        <v>71</v>
      </c>
      <c r="AU77" s="284"/>
      <c r="AV77" s="284"/>
      <c r="AW77" s="284"/>
      <c r="AX77" s="294"/>
      <c r="AY77" s="293" t="s">
        <v>71</v>
      </c>
      <c r="AZ77" s="284"/>
      <c r="BA77" s="284"/>
      <c r="BB77" s="284"/>
      <c r="BC77" s="294"/>
      <c r="BD77" s="293" t="s">
        <v>71</v>
      </c>
      <c r="BE77" s="284"/>
      <c r="BF77" s="284"/>
      <c r="BG77" s="284"/>
      <c r="BH77" s="294"/>
      <c r="BI77" s="329"/>
      <c r="BJ77" s="330"/>
    </row>
    <row r="78" spans="1:62" ht="30" customHeight="1" x14ac:dyDescent="0.25">
      <c r="A78" s="1" t="s">
        <v>25</v>
      </c>
      <c r="B78" s="70" t="str">
        <f t="shared" si="5"/>
        <v xml:space="preserve"> </v>
      </c>
      <c r="C78" s="256" t="str">
        <f>VLOOKUP(A78,Entries!A$2:F$400,5)</f>
        <v xml:space="preserve"> </v>
      </c>
      <c r="D78" s="257"/>
      <c r="E78" s="257"/>
      <c r="F78" s="257"/>
      <c r="G78" s="257"/>
      <c r="H78" s="257"/>
      <c r="I78" s="257"/>
      <c r="J78" s="257"/>
      <c r="K78" s="257"/>
      <c r="L78" s="258"/>
      <c r="M78" s="259" t="str">
        <f>VLOOKUP(A78,Entries!A$2:F$400,6)</f>
        <v/>
      </c>
      <c r="N78" s="260"/>
      <c r="O78" s="260"/>
      <c r="P78" s="260"/>
      <c r="Q78" s="260"/>
      <c r="R78" s="261"/>
      <c r="S78" s="293" t="s">
        <v>71</v>
      </c>
      <c r="T78" s="284"/>
      <c r="U78" s="284"/>
      <c r="V78" s="284"/>
      <c r="W78" s="294"/>
      <c r="X78" s="293" t="s">
        <v>71</v>
      </c>
      <c r="Y78" s="284"/>
      <c r="Z78" s="284"/>
      <c r="AA78" s="284"/>
      <c r="AB78" s="294"/>
      <c r="AC78" s="293" t="s">
        <v>71</v>
      </c>
      <c r="AD78" s="284"/>
      <c r="AE78" s="284"/>
      <c r="AF78" s="284"/>
      <c r="AG78" s="294"/>
      <c r="AH78" s="293" t="s">
        <v>71</v>
      </c>
      <c r="AI78" s="284"/>
      <c r="AJ78" s="284"/>
      <c r="AK78" s="284"/>
      <c r="AL78" s="294"/>
      <c r="AM78" s="293"/>
      <c r="AN78" s="294"/>
      <c r="AO78" s="293" t="s">
        <v>71</v>
      </c>
      <c r="AP78" s="284"/>
      <c r="AQ78" s="284"/>
      <c r="AR78" s="284"/>
      <c r="AS78" s="294"/>
      <c r="AT78" s="293" t="s">
        <v>71</v>
      </c>
      <c r="AU78" s="284"/>
      <c r="AV78" s="284"/>
      <c r="AW78" s="284"/>
      <c r="AX78" s="294"/>
      <c r="AY78" s="293" t="s">
        <v>71</v>
      </c>
      <c r="AZ78" s="284"/>
      <c r="BA78" s="284"/>
      <c r="BB78" s="284"/>
      <c r="BC78" s="294"/>
      <c r="BD78" s="293" t="s">
        <v>71</v>
      </c>
      <c r="BE78" s="284"/>
      <c r="BF78" s="284"/>
      <c r="BG78" s="284"/>
      <c r="BH78" s="294"/>
      <c r="BI78" s="329"/>
      <c r="BJ78" s="330"/>
    </row>
    <row r="79" spans="1:62" ht="30" customHeight="1" x14ac:dyDescent="0.25">
      <c r="A79" s="1" t="s">
        <v>25</v>
      </c>
      <c r="B79" s="70" t="str">
        <f t="shared" si="5"/>
        <v xml:space="preserve"> </v>
      </c>
      <c r="C79" s="256" t="str">
        <f>VLOOKUP(A79,Entries!A$2:F$400,5)</f>
        <v xml:space="preserve"> </v>
      </c>
      <c r="D79" s="257"/>
      <c r="E79" s="257"/>
      <c r="F79" s="257"/>
      <c r="G79" s="257"/>
      <c r="H79" s="257"/>
      <c r="I79" s="257"/>
      <c r="J79" s="257"/>
      <c r="K79" s="257"/>
      <c r="L79" s="258"/>
      <c r="M79" s="259" t="str">
        <f>VLOOKUP(A79,Entries!A$2:F$400,6)</f>
        <v/>
      </c>
      <c r="N79" s="260"/>
      <c r="O79" s="260"/>
      <c r="P79" s="260"/>
      <c r="Q79" s="260"/>
      <c r="R79" s="261"/>
      <c r="S79" s="293" t="s">
        <v>71</v>
      </c>
      <c r="T79" s="284"/>
      <c r="U79" s="284"/>
      <c r="V79" s="284"/>
      <c r="W79" s="294"/>
      <c r="X79" s="293" t="s">
        <v>71</v>
      </c>
      <c r="Y79" s="284"/>
      <c r="Z79" s="284"/>
      <c r="AA79" s="284"/>
      <c r="AB79" s="294"/>
      <c r="AC79" s="293" t="s">
        <v>71</v>
      </c>
      <c r="AD79" s="284"/>
      <c r="AE79" s="284"/>
      <c r="AF79" s="284"/>
      <c r="AG79" s="294"/>
      <c r="AH79" s="293" t="s">
        <v>71</v>
      </c>
      <c r="AI79" s="284"/>
      <c r="AJ79" s="284"/>
      <c r="AK79" s="284"/>
      <c r="AL79" s="294"/>
      <c r="AM79" s="293"/>
      <c r="AN79" s="294"/>
      <c r="AO79" s="293" t="s">
        <v>71</v>
      </c>
      <c r="AP79" s="284"/>
      <c r="AQ79" s="284"/>
      <c r="AR79" s="284"/>
      <c r="AS79" s="294"/>
      <c r="AT79" s="293" t="s">
        <v>71</v>
      </c>
      <c r="AU79" s="284"/>
      <c r="AV79" s="284"/>
      <c r="AW79" s="284"/>
      <c r="AX79" s="294"/>
      <c r="AY79" s="293" t="s">
        <v>71</v>
      </c>
      <c r="AZ79" s="284"/>
      <c r="BA79" s="284"/>
      <c r="BB79" s="284"/>
      <c r="BC79" s="294"/>
      <c r="BD79" s="293" t="s">
        <v>71</v>
      </c>
      <c r="BE79" s="284"/>
      <c r="BF79" s="284"/>
      <c r="BG79" s="284"/>
      <c r="BH79" s="294"/>
      <c r="BI79" s="329"/>
      <c r="BJ79" s="330"/>
    </row>
    <row r="80" spans="1:62" ht="30" customHeight="1" x14ac:dyDescent="0.25">
      <c r="A80" s="1" t="s">
        <v>25</v>
      </c>
      <c r="B80" s="70" t="str">
        <f t="shared" si="5"/>
        <v xml:space="preserve"> </v>
      </c>
      <c r="C80" s="256" t="str">
        <f>VLOOKUP(A80,Entries!A$2:F$400,5)</f>
        <v xml:space="preserve"> </v>
      </c>
      <c r="D80" s="257"/>
      <c r="E80" s="257"/>
      <c r="F80" s="257"/>
      <c r="G80" s="257"/>
      <c r="H80" s="257"/>
      <c r="I80" s="257"/>
      <c r="J80" s="257"/>
      <c r="K80" s="257"/>
      <c r="L80" s="258"/>
      <c r="M80" s="259" t="str">
        <f>VLOOKUP(A80,Entries!A$2:F$400,6)</f>
        <v/>
      </c>
      <c r="N80" s="260"/>
      <c r="O80" s="260"/>
      <c r="P80" s="260"/>
      <c r="Q80" s="260"/>
      <c r="R80" s="261"/>
      <c r="S80" s="293" t="s">
        <v>71</v>
      </c>
      <c r="T80" s="284"/>
      <c r="U80" s="284"/>
      <c r="V80" s="284"/>
      <c r="W80" s="294"/>
      <c r="X80" s="293" t="s">
        <v>71</v>
      </c>
      <c r="Y80" s="284"/>
      <c r="Z80" s="284"/>
      <c r="AA80" s="284"/>
      <c r="AB80" s="294"/>
      <c r="AC80" s="293" t="s">
        <v>71</v>
      </c>
      <c r="AD80" s="284"/>
      <c r="AE80" s="284"/>
      <c r="AF80" s="284"/>
      <c r="AG80" s="294"/>
      <c r="AH80" s="293" t="s">
        <v>71</v>
      </c>
      <c r="AI80" s="284"/>
      <c r="AJ80" s="284"/>
      <c r="AK80" s="284"/>
      <c r="AL80" s="294"/>
      <c r="AM80" s="293"/>
      <c r="AN80" s="294"/>
      <c r="AO80" s="293" t="s">
        <v>71</v>
      </c>
      <c r="AP80" s="284"/>
      <c r="AQ80" s="284"/>
      <c r="AR80" s="284"/>
      <c r="AS80" s="294"/>
      <c r="AT80" s="293" t="s">
        <v>71</v>
      </c>
      <c r="AU80" s="284"/>
      <c r="AV80" s="284"/>
      <c r="AW80" s="284"/>
      <c r="AX80" s="294"/>
      <c r="AY80" s="293" t="s">
        <v>71</v>
      </c>
      <c r="AZ80" s="284"/>
      <c r="BA80" s="284"/>
      <c r="BB80" s="284"/>
      <c r="BC80" s="294"/>
      <c r="BD80" s="293" t="s">
        <v>71</v>
      </c>
      <c r="BE80" s="284"/>
      <c r="BF80" s="284"/>
      <c r="BG80" s="284"/>
      <c r="BH80" s="294"/>
      <c r="BI80" s="329"/>
      <c r="BJ80" s="330"/>
    </row>
    <row r="81" spans="1:62" ht="30" customHeight="1" x14ac:dyDescent="0.25">
      <c r="A81" s="1" t="s">
        <v>25</v>
      </c>
      <c r="B81" s="70" t="str">
        <f t="shared" si="5"/>
        <v xml:space="preserve"> </v>
      </c>
      <c r="C81" s="256" t="str">
        <f>VLOOKUP(A81,Entries!A$2:F$400,5)</f>
        <v xml:space="preserve"> </v>
      </c>
      <c r="D81" s="257"/>
      <c r="E81" s="257"/>
      <c r="F81" s="257"/>
      <c r="G81" s="257"/>
      <c r="H81" s="257"/>
      <c r="I81" s="257"/>
      <c r="J81" s="257"/>
      <c r="K81" s="257"/>
      <c r="L81" s="258"/>
      <c r="M81" s="259" t="str">
        <f>VLOOKUP(A81,Entries!A$2:F$400,6)</f>
        <v/>
      </c>
      <c r="N81" s="260"/>
      <c r="O81" s="260"/>
      <c r="P81" s="260"/>
      <c r="Q81" s="260"/>
      <c r="R81" s="261"/>
      <c r="S81" s="293" t="s">
        <v>71</v>
      </c>
      <c r="T81" s="284"/>
      <c r="U81" s="284"/>
      <c r="V81" s="284"/>
      <c r="W81" s="294"/>
      <c r="X81" s="293" t="s">
        <v>71</v>
      </c>
      <c r="Y81" s="284"/>
      <c r="Z81" s="284"/>
      <c r="AA81" s="284"/>
      <c r="AB81" s="294"/>
      <c r="AC81" s="293" t="s">
        <v>71</v>
      </c>
      <c r="AD81" s="284"/>
      <c r="AE81" s="284"/>
      <c r="AF81" s="284"/>
      <c r="AG81" s="294"/>
      <c r="AH81" s="293" t="s">
        <v>71</v>
      </c>
      <c r="AI81" s="284"/>
      <c r="AJ81" s="284"/>
      <c r="AK81" s="284"/>
      <c r="AL81" s="294"/>
      <c r="AM81" s="293"/>
      <c r="AN81" s="294"/>
      <c r="AO81" s="293" t="s">
        <v>71</v>
      </c>
      <c r="AP81" s="284"/>
      <c r="AQ81" s="284"/>
      <c r="AR81" s="284"/>
      <c r="AS81" s="294"/>
      <c r="AT81" s="293" t="s">
        <v>71</v>
      </c>
      <c r="AU81" s="284"/>
      <c r="AV81" s="284"/>
      <c r="AW81" s="284"/>
      <c r="AX81" s="294"/>
      <c r="AY81" s="293" t="s">
        <v>71</v>
      </c>
      <c r="AZ81" s="284"/>
      <c r="BA81" s="284"/>
      <c r="BB81" s="284"/>
      <c r="BC81" s="294"/>
      <c r="BD81" s="293" t="s">
        <v>71</v>
      </c>
      <c r="BE81" s="284"/>
      <c r="BF81" s="284"/>
      <c r="BG81" s="284"/>
      <c r="BH81" s="294"/>
      <c r="BI81" s="329"/>
      <c r="BJ81" s="330"/>
    </row>
    <row r="82" spans="1:62" ht="30" customHeight="1" x14ac:dyDescent="0.25">
      <c r="A82" s="1" t="s">
        <v>25</v>
      </c>
      <c r="B82" s="70" t="str">
        <f t="shared" si="5"/>
        <v xml:space="preserve"> </v>
      </c>
      <c r="C82" s="256" t="str">
        <f>VLOOKUP(A82,Entries!A$2:F$400,5)</f>
        <v xml:space="preserve"> </v>
      </c>
      <c r="D82" s="257"/>
      <c r="E82" s="257"/>
      <c r="F82" s="257"/>
      <c r="G82" s="257"/>
      <c r="H82" s="257"/>
      <c r="I82" s="257"/>
      <c r="J82" s="257"/>
      <c r="K82" s="257"/>
      <c r="L82" s="258"/>
      <c r="M82" s="259" t="str">
        <f>VLOOKUP(A82,Entries!A$2:F$400,6)</f>
        <v/>
      </c>
      <c r="N82" s="260"/>
      <c r="O82" s="260"/>
      <c r="P82" s="260"/>
      <c r="Q82" s="260"/>
      <c r="R82" s="261"/>
      <c r="S82" s="293" t="s">
        <v>71</v>
      </c>
      <c r="T82" s="284"/>
      <c r="U82" s="284"/>
      <c r="V82" s="284"/>
      <c r="W82" s="294"/>
      <c r="X82" s="293" t="s">
        <v>71</v>
      </c>
      <c r="Y82" s="284"/>
      <c r="Z82" s="284"/>
      <c r="AA82" s="284"/>
      <c r="AB82" s="294"/>
      <c r="AC82" s="293" t="s">
        <v>71</v>
      </c>
      <c r="AD82" s="284"/>
      <c r="AE82" s="284"/>
      <c r="AF82" s="284"/>
      <c r="AG82" s="294"/>
      <c r="AH82" s="293" t="s">
        <v>71</v>
      </c>
      <c r="AI82" s="284"/>
      <c r="AJ82" s="284"/>
      <c r="AK82" s="284"/>
      <c r="AL82" s="294"/>
      <c r="AM82" s="293"/>
      <c r="AN82" s="294"/>
      <c r="AO82" s="293" t="s">
        <v>71</v>
      </c>
      <c r="AP82" s="284"/>
      <c r="AQ82" s="284"/>
      <c r="AR82" s="284"/>
      <c r="AS82" s="294"/>
      <c r="AT82" s="293" t="s">
        <v>71</v>
      </c>
      <c r="AU82" s="284"/>
      <c r="AV82" s="284"/>
      <c r="AW82" s="284"/>
      <c r="AX82" s="294"/>
      <c r="AY82" s="293" t="s">
        <v>71</v>
      </c>
      <c r="AZ82" s="284"/>
      <c r="BA82" s="284"/>
      <c r="BB82" s="284"/>
      <c r="BC82" s="294"/>
      <c r="BD82" s="293" t="s">
        <v>71</v>
      </c>
      <c r="BE82" s="284"/>
      <c r="BF82" s="284"/>
      <c r="BG82" s="284"/>
      <c r="BH82" s="294"/>
      <c r="BI82" s="329"/>
      <c r="BJ82" s="330"/>
    </row>
    <row r="83" spans="1:62" ht="30" customHeight="1" thickBot="1" x14ac:dyDescent="0.3">
      <c r="A83" s="1" t="s">
        <v>25</v>
      </c>
      <c r="B83" s="71" t="str">
        <f t="shared" si="5"/>
        <v xml:space="preserve"> </v>
      </c>
      <c r="C83" s="296" t="str">
        <f>VLOOKUP(A83,Entries!A$2:F$400,5)</f>
        <v xml:space="preserve"> </v>
      </c>
      <c r="D83" s="297"/>
      <c r="E83" s="297"/>
      <c r="F83" s="297"/>
      <c r="G83" s="297"/>
      <c r="H83" s="297"/>
      <c r="I83" s="297"/>
      <c r="J83" s="297"/>
      <c r="K83" s="297"/>
      <c r="L83" s="298"/>
      <c r="M83" s="299" t="str">
        <f>VLOOKUP(A83,Entries!A$2:F$400,6)</f>
        <v/>
      </c>
      <c r="N83" s="300"/>
      <c r="O83" s="300"/>
      <c r="P83" s="300"/>
      <c r="Q83" s="300"/>
      <c r="R83" s="301"/>
      <c r="S83" s="293" t="s">
        <v>71</v>
      </c>
      <c r="T83" s="284"/>
      <c r="U83" s="284"/>
      <c r="V83" s="284"/>
      <c r="W83" s="294"/>
      <c r="X83" s="293" t="s">
        <v>71</v>
      </c>
      <c r="Y83" s="284"/>
      <c r="Z83" s="284"/>
      <c r="AA83" s="284"/>
      <c r="AB83" s="294"/>
      <c r="AC83" s="293" t="s">
        <v>71</v>
      </c>
      <c r="AD83" s="284"/>
      <c r="AE83" s="284"/>
      <c r="AF83" s="284"/>
      <c r="AG83" s="294"/>
      <c r="AH83" s="293" t="s">
        <v>71</v>
      </c>
      <c r="AI83" s="284"/>
      <c r="AJ83" s="284"/>
      <c r="AK83" s="284"/>
      <c r="AL83" s="294"/>
      <c r="AM83" s="293"/>
      <c r="AN83" s="294"/>
      <c r="AO83" s="293" t="s">
        <v>71</v>
      </c>
      <c r="AP83" s="284"/>
      <c r="AQ83" s="284"/>
      <c r="AR83" s="284"/>
      <c r="AS83" s="294"/>
      <c r="AT83" s="293" t="s">
        <v>71</v>
      </c>
      <c r="AU83" s="284"/>
      <c r="AV83" s="284"/>
      <c r="AW83" s="284"/>
      <c r="AX83" s="294"/>
      <c r="AY83" s="293" t="s">
        <v>71</v>
      </c>
      <c r="AZ83" s="284"/>
      <c r="BA83" s="284"/>
      <c r="BB83" s="284"/>
      <c r="BC83" s="294"/>
      <c r="BD83" s="293" t="s">
        <v>71</v>
      </c>
      <c r="BE83" s="284"/>
      <c r="BF83" s="284"/>
      <c r="BG83" s="284"/>
      <c r="BH83" s="294"/>
      <c r="BI83" s="331"/>
      <c r="BJ83" s="332"/>
    </row>
    <row r="84" spans="1:62" ht="18" customHeight="1" x14ac:dyDescent="0.25">
      <c r="A84" s="1"/>
      <c r="B84" s="302" t="s">
        <v>77</v>
      </c>
      <c r="C84" s="303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7"/>
      <c r="AZ84" s="310" t="s">
        <v>72</v>
      </c>
      <c r="BA84" s="303"/>
      <c r="BB84" s="311"/>
      <c r="BC84" s="314"/>
      <c r="BD84" s="306"/>
      <c r="BE84" s="306"/>
      <c r="BF84" s="306"/>
      <c r="BG84" s="306"/>
      <c r="BH84" s="306"/>
      <c r="BI84" s="306"/>
      <c r="BJ84" s="315"/>
    </row>
    <row r="85" spans="1:62" ht="18" customHeight="1" thickBot="1" x14ac:dyDescent="0.3">
      <c r="A85" s="1"/>
      <c r="B85" s="304"/>
      <c r="C85" s="305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9"/>
      <c r="AZ85" s="312"/>
      <c r="BA85" s="305"/>
      <c r="BB85" s="313"/>
      <c r="BC85" s="316"/>
      <c r="BD85" s="308"/>
      <c r="BE85" s="308"/>
      <c r="BF85" s="308"/>
      <c r="BG85" s="308"/>
      <c r="BH85" s="308"/>
      <c r="BI85" s="308"/>
      <c r="BJ85" s="317"/>
    </row>
    <row r="86" spans="1:62" ht="16.5" thickBot="1" x14ac:dyDescent="0.3">
      <c r="A86" s="1"/>
      <c r="B86" s="111"/>
      <c r="C86" s="111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111"/>
      <c r="BA86" s="111"/>
      <c r="BB86" s="111"/>
      <c r="BC86" s="7"/>
      <c r="BD86" s="7"/>
      <c r="BE86" s="7"/>
      <c r="BF86" s="7"/>
      <c r="BG86" s="7"/>
      <c r="BH86" s="7"/>
      <c r="BI86" s="7"/>
      <c r="BJ86" s="7"/>
    </row>
    <row r="87" spans="1:62" ht="21" customHeight="1" thickBot="1" x14ac:dyDescent="0.3">
      <c r="A87" s="1"/>
      <c r="B87" s="65" t="s">
        <v>80</v>
      </c>
      <c r="C87" s="66"/>
      <c r="D87" s="66"/>
      <c r="E87" s="66"/>
      <c r="F87" s="66"/>
      <c r="G87" s="66"/>
      <c r="H87" s="66"/>
      <c r="I87" s="66"/>
      <c r="J87" s="40"/>
      <c r="K87" s="40"/>
      <c r="L87" s="40"/>
      <c r="M87" s="229" t="str">
        <f>DATA!F4</f>
        <v>Suffolk County Track &amp; Field Championships</v>
      </c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1"/>
      <c r="AC87" s="231"/>
      <c r="AD87" s="231"/>
      <c r="AE87" s="231"/>
      <c r="AF87" s="231"/>
      <c r="AG87" s="231"/>
      <c r="AH87" s="231"/>
      <c r="AI87" s="231"/>
      <c r="AJ87" s="232"/>
      <c r="AK87" s="233" t="s">
        <v>64</v>
      </c>
      <c r="AL87" s="231"/>
      <c r="AM87" s="231"/>
      <c r="AN87" s="231" t="str">
        <f>DATA!F8</f>
        <v>Bury St Edmunds</v>
      </c>
      <c r="AO87" s="231"/>
      <c r="AP87" s="231"/>
      <c r="AQ87" s="231"/>
      <c r="AR87" s="231"/>
      <c r="AS87" s="231"/>
      <c r="AT87" s="231"/>
      <c r="AU87" s="231"/>
      <c r="AV87" s="231"/>
      <c r="AW87" s="232"/>
      <c r="AX87" s="233" t="s">
        <v>66</v>
      </c>
      <c r="AY87" s="231"/>
      <c r="AZ87" s="340" t="str">
        <f>DATA!F6</f>
        <v>12th May 2024</v>
      </c>
      <c r="BA87" s="231"/>
      <c r="BB87" s="231"/>
      <c r="BC87" s="231"/>
      <c r="BD87" s="231"/>
      <c r="BE87" s="231"/>
      <c r="BF87" s="231"/>
      <c r="BG87" s="231"/>
      <c r="BH87" s="231"/>
      <c r="BI87" s="231"/>
      <c r="BJ87" s="232"/>
    </row>
    <row r="88" spans="1:62" ht="17.45" customHeight="1" x14ac:dyDescent="0.25">
      <c r="A88" s="1"/>
      <c r="B88" s="234" t="s">
        <v>51</v>
      </c>
      <c r="C88" s="230" t="str">
        <f>C31</f>
        <v>Long Jump</v>
      </c>
      <c r="D88" s="230"/>
      <c r="E88" s="230"/>
      <c r="F88" s="230"/>
      <c r="G88" s="230"/>
      <c r="H88" s="230"/>
      <c r="I88" s="227" t="s">
        <v>1223</v>
      </c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8"/>
      <c r="AB88" s="234" t="s">
        <v>65</v>
      </c>
      <c r="AC88" s="239"/>
      <c r="AD88" s="239"/>
      <c r="AE88" s="241">
        <v>14.2</v>
      </c>
      <c r="AF88" s="241"/>
      <c r="AG88" s="242"/>
      <c r="AH88" s="245" t="s">
        <v>78</v>
      </c>
      <c r="AI88" s="246"/>
      <c r="AJ88" s="246"/>
      <c r="AK88" s="246"/>
      <c r="AL88" s="246"/>
      <c r="AM88" s="249" t="s">
        <v>453</v>
      </c>
      <c r="AN88" s="249"/>
      <c r="AO88" s="249"/>
      <c r="AP88" s="249"/>
      <c r="AQ88" s="249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35"/>
      <c r="BJ88" s="36"/>
    </row>
    <row r="89" spans="1:62" ht="18" customHeight="1" thickBot="1" x14ac:dyDescent="0.3">
      <c r="A89" s="1"/>
      <c r="B89" s="235"/>
      <c r="C89" s="236"/>
      <c r="D89" s="236"/>
      <c r="E89" s="236"/>
      <c r="F89" s="236"/>
      <c r="G89" s="236"/>
      <c r="H89" s="236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6"/>
      <c r="AB89" s="235"/>
      <c r="AC89" s="240"/>
      <c r="AD89" s="240"/>
      <c r="AE89" s="243"/>
      <c r="AF89" s="243"/>
      <c r="AG89" s="244"/>
      <c r="AH89" s="247"/>
      <c r="AI89" s="248"/>
      <c r="AJ89" s="248"/>
      <c r="AK89" s="248"/>
      <c r="AL89" s="248"/>
      <c r="AM89" s="237"/>
      <c r="AN89" s="237"/>
      <c r="AO89" s="237"/>
      <c r="AP89" s="237"/>
      <c r="AQ89" s="237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41"/>
      <c r="BJ89" s="37"/>
    </row>
    <row r="90" spans="1:62" ht="16.899999999999999" customHeight="1" x14ac:dyDescent="0.25">
      <c r="A90" s="1"/>
      <c r="B90" s="271" t="s">
        <v>82</v>
      </c>
      <c r="C90" s="229" t="s">
        <v>68</v>
      </c>
      <c r="D90" s="230"/>
      <c r="E90" s="230"/>
      <c r="F90" s="230"/>
      <c r="G90" s="230"/>
      <c r="H90" s="230"/>
      <c r="I90" s="230"/>
      <c r="J90" s="230"/>
      <c r="K90" s="230"/>
      <c r="L90" s="274"/>
      <c r="M90" s="229" t="s">
        <v>3</v>
      </c>
      <c r="N90" s="230"/>
      <c r="O90" s="230"/>
      <c r="P90" s="230"/>
      <c r="Q90" s="230"/>
      <c r="R90" s="274"/>
      <c r="S90" s="280" t="s">
        <v>83</v>
      </c>
      <c r="T90" s="281"/>
      <c r="U90" s="281"/>
      <c r="V90" s="281"/>
      <c r="W90" s="282"/>
      <c r="X90" s="280" t="s">
        <v>84</v>
      </c>
      <c r="Y90" s="281"/>
      <c r="Z90" s="281"/>
      <c r="AA90" s="281"/>
      <c r="AB90" s="282"/>
      <c r="AC90" s="280" t="s">
        <v>85</v>
      </c>
      <c r="AD90" s="281"/>
      <c r="AE90" s="281"/>
      <c r="AF90" s="281"/>
      <c r="AG90" s="282"/>
      <c r="AH90" s="280" t="s">
        <v>86</v>
      </c>
      <c r="AI90" s="281"/>
      <c r="AJ90" s="281"/>
      <c r="AK90" s="281"/>
      <c r="AL90" s="282"/>
      <c r="AM90" s="321" t="s">
        <v>87</v>
      </c>
      <c r="AN90" s="322"/>
      <c r="AO90" s="280" t="s">
        <v>88</v>
      </c>
      <c r="AP90" s="281"/>
      <c r="AQ90" s="281"/>
      <c r="AR90" s="281"/>
      <c r="AS90" s="282"/>
      <c r="AT90" s="280" t="s">
        <v>89</v>
      </c>
      <c r="AU90" s="281"/>
      <c r="AV90" s="281"/>
      <c r="AW90" s="281"/>
      <c r="AX90" s="282"/>
      <c r="AY90" s="280" t="s">
        <v>90</v>
      </c>
      <c r="AZ90" s="281"/>
      <c r="BA90" s="281"/>
      <c r="BB90" s="281"/>
      <c r="BC90" s="282"/>
      <c r="BD90" s="286" t="s">
        <v>91</v>
      </c>
      <c r="BE90" s="287"/>
      <c r="BF90" s="287"/>
      <c r="BG90" s="287"/>
      <c r="BH90" s="288"/>
      <c r="BI90" s="262" t="s">
        <v>76</v>
      </c>
      <c r="BJ90" s="263"/>
    </row>
    <row r="91" spans="1:62" ht="16.149999999999999" customHeight="1" x14ac:dyDescent="0.25">
      <c r="A91" s="1"/>
      <c r="B91" s="272"/>
      <c r="C91" s="275"/>
      <c r="D91" s="276"/>
      <c r="E91" s="276"/>
      <c r="F91" s="276"/>
      <c r="G91" s="276"/>
      <c r="H91" s="276"/>
      <c r="I91" s="276"/>
      <c r="J91" s="276"/>
      <c r="K91" s="276"/>
      <c r="L91" s="277"/>
      <c r="M91" s="275"/>
      <c r="N91" s="276"/>
      <c r="O91" s="276"/>
      <c r="P91" s="276"/>
      <c r="Q91" s="276"/>
      <c r="R91" s="277"/>
      <c r="S91" s="283"/>
      <c r="T91" s="284"/>
      <c r="U91" s="284"/>
      <c r="V91" s="284"/>
      <c r="W91" s="285"/>
      <c r="X91" s="283"/>
      <c r="Y91" s="284"/>
      <c r="Z91" s="284"/>
      <c r="AA91" s="284"/>
      <c r="AB91" s="285"/>
      <c r="AC91" s="283"/>
      <c r="AD91" s="284"/>
      <c r="AE91" s="284"/>
      <c r="AF91" s="284"/>
      <c r="AG91" s="285"/>
      <c r="AH91" s="283"/>
      <c r="AI91" s="284"/>
      <c r="AJ91" s="284"/>
      <c r="AK91" s="284"/>
      <c r="AL91" s="285"/>
      <c r="AM91" s="323"/>
      <c r="AN91" s="324"/>
      <c r="AO91" s="283"/>
      <c r="AP91" s="284"/>
      <c r="AQ91" s="284"/>
      <c r="AR91" s="284"/>
      <c r="AS91" s="285"/>
      <c r="AT91" s="283"/>
      <c r="AU91" s="284"/>
      <c r="AV91" s="284"/>
      <c r="AW91" s="284"/>
      <c r="AX91" s="285"/>
      <c r="AY91" s="283"/>
      <c r="AZ91" s="284"/>
      <c r="BA91" s="284"/>
      <c r="BB91" s="284"/>
      <c r="BC91" s="285"/>
      <c r="BD91" s="289"/>
      <c r="BE91" s="290"/>
      <c r="BF91" s="290"/>
      <c r="BG91" s="290"/>
      <c r="BH91" s="291"/>
      <c r="BI91" s="264"/>
      <c r="BJ91" s="265"/>
    </row>
    <row r="92" spans="1:62" ht="16.149999999999999" customHeight="1" thickBot="1" x14ac:dyDescent="0.3">
      <c r="A92" s="1"/>
      <c r="B92" s="273"/>
      <c r="C92" s="278"/>
      <c r="D92" s="236"/>
      <c r="E92" s="236"/>
      <c r="F92" s="236"/>
      <c r="G92" s="236"/>
      <c r="H92" s="236"/>
      <c r="I92" s="236"/>
      <c r="J92" s="236"/>
      <c r="K92" s="236"/>
      <c r="L92" s="279"/>
      <c r="M92" s="278"/>
      <c r="N92" s="236"/>
      <c r="O92" s="236"/>
      <c r="P92" s="236"/>
      <c r="Q92" s="236"/>
      <c r="R92" s="279"/>
      <c r="S92" s="268" t="s">
        <v>69</v>
      </c>
      <c r="T92" s="269"/>
      <c r="U92" s="269"/>
      <c r="V92" s="269"/>
      <c r="W92" s="270"/>
      <c r="X92" s="268" t="s">
        <v>69</v>
      </c>
      <c r="Y92" s="269"/>
      <c r="Z92" s="269"/>
      <c r="AA92" s="269"/>
      <c r="AB92" s="270"/>
      <c r="AC92" s="268" t="s">
        <v>69</v>
      </c>
      <c r="AD92" s="269"/>
      <c r="AE92" s="269"/>
      <c r="AF92" s="269"/>
      <c r="AG92" s="270"/>
      <c r="AH92" s="268" t="s">
        <v>69</v>
      </c>
      <c r="AI92" s="269"/>
      <c r="AJ92" s="269"/>
      <c r="AK92" s="269"/>
      <c r="AL92" s="270"/>
      <c r="AM92" s="325"/>
      <c r="AN92" s="326"/>
      <c r="AO92" s="268" t="s">
        <v>69</v>
      </c>
      <c r="AP92" s="269"/>
      <c r="AQ92" s="269"/>
      <c r="AR92" s="269"/>
      <c r="AS92" s="270"/>
      <c r="AT92" s="268" t="s">
        <v>69</v>
      </c>
      <c r="AU92" s="269"/>
      <c r="AV92" s="269"/>
      <c r="AW92" s="269"/>
      <c r="AX92" s="270"/>
      <c r="AY92" s="268" t="s">
        <v>69</v>
      </c>
      <c r="AZ92" s="269"/>
      <c r="BA92" s="269"/>
      <c r="BB92" s="269"/>
      <c r="BC92" s="270"/>
      <c r="BD92" s="268" t="s">
        <v>69</v>
      </c>
      <c r="BE92" s="269"/>
      <c r="BF92" s="269"/>
      <c r="BG92" s="269"/>
      <c r="BH92" s="270"/>
      <c r="BI92" s="266"/>
      <c r="BJ92" s="267"/>
    </row>
    <row r="93" spans="1:62" ht="30" customHeight="1" x14ac:dyDescent="0.25">
      <c r="A93" s="1">
        <v>12</v>
      </c>
      <c r="B93" s="70">
        <f t="shared" ref="B93:B101" si="6">IF(A93=" "," ",IF(A93&gt;=200,A93-200,A93))</f>
        <v>12</v>
      </c>
      <c r="C93" s="250" t="str">
        <f>VLOOKUP(A93,Entries!A$2:F$400,5)</f>
        <v>Arthur Robinson</v>
      </c>
      <c r="D93" s="251"/>
      <c r="E93" s="251"/>
      <c r="F93" s="251"/>
      <c r="G93" s="251"/>
      <c r="H93" s="251"/>
      <c r="I93" s="251"/>
      <c r="J93" s="251"/>
      <c r="K93" s="251"/>
      <c r="L93" s="252"/>
      <c r="M93" s="253" t="str">
        <f>VLOOKUP(A93,Entries!A$2:F$400,6)</f>
        <v>Thetford AC</v>
      </c>
      <c r="N93" s="254"/>
      <c r="O93" s="254"/>
      <c r="P93" s="254"/>
      <c r="Q93" s="254"/>
      <c r="R93" s="255"/>
      <c r="S93" s="290" t="s">
        <v>71</v>
      </c>
      <c r="T93" s="290"/>
      <c r="U93" s="290"/>
      <c r="V93" s="290"/>
      <c r="W93" s="292"/>
      <c r="X93" s="293" t="s">
        <v>71</v>
      </c>
      <c r="Y93" s="284"/>
      <c r="Z93" s="284"/>
      <c r="AA93" s="284"/>
      <c r="AB93" s="294"/>
      <c r="AC93" s="293" t="s">
        <v>71</v>
      </c>
      <c r="AD93" s="284"/>
      <c r="AE93" s="284"/>
      <c r="AF93" s="284"/>
      <c r="AG93" s="294"/>
      <c r="AH93" s="293" t="s">
        <v>71</v>
      </c>
      <c r="AI93" s="284"/>
      <c r="AJ93" s="284"/>
      <c r="AK93" s="284"/>
      <c r="AL93" s="294"/>
      <c r="AM93" s="295"/>
      <c r="AN93" s="292"/>
      <c r="AO93" s="295" t="s">
        <v>71</v>
      </c>
      <c r="AP93" s="339"/>
      <c r="AQ93" s="339"/>
      <c r="AR93" s="339"/>
      <c r="AS93" s="292"/>
      <c r="AT93" s="293" t="s">
        <v>71</v>
      </c>
      <c r="AU93" s="284"/>
      <c r="AV93" s="284"/>
      <c r="AW93" s="284"/>
      <c r="AX93" s="294"/>
      <c r="AY93" s="293" t="s">
        <v>71</v>
      </c>
      <c r="AZ93" s="284"/>
      <c r="BA93" s="284"/>
      <c r="BB93" s="284"/>
      <c r="BC93" s="294"/>
      <c r="BD93" s="293" t="s">
        <v>71</v>
      </c>
      <c r="BE93" s="284"/>
      <c r="BF93" s="284"/>
      <c r="BG93" s="284"/>
      <c r="BH93" s="294"/>
      <c r="BI93" s="327"/>
      <c r="BJ93" s="328"/>
    </row>
    <row r="94" spans="1:62" ht="30" customHeight="1" x14ac:dyDescent="0.25">
      <c r="A94" s="1">
        <v>11</v>
      </c>
      <c r="B94" s="70">
        <f t="shared" si="6"/>
        <v>11</v>
      </c>
      <c r="C94" s="256" t="str">
        <f>VLOOKUP(A94,Entries!A$2:F$400,5)</f>
        <v>Thomas Freeman</v>
      </c>
      <c r="D94" s="257"/>
      <c r="E94" s="257"/>
      <c r="F94" s="257"/>
      <c r="G94" s="257"/>
      <c r="H94" s="257"/>
      <c r="I94" s="257"/>
      <c r="J94" s="257"/>
      <c r="K94" s="257"/>
      <c r="L94" s="258"/>
      <c r="M94" s="259" t="str">
        <f>VLOOKUP(A94,Entries!A$2:F$400,6)</f>
        <v>Ipswich Harriers</v>
      </c>
      <c r="N94" s="260"/>
      <c r="O94" s="260"/>
      <c r="P94" s="260"/>
      <c r="Q94" s="260"/>
      <c r="R94" s="261"/>
      <c r="S94" s="293" t="s">
        <v>71</v>
      </c>
      <c r="T94" s="284"/>
      <c r="U94" s="284"/>
      <c r="V94" s="284"/>
      <c r="W94" s="294"/>
      <c r="X94" s="293" t="s">
        <v>71</v>
      </c>
      <c r="Y94" s="284"/>
      <c r="Z94" s="284"/>
      <c r="AA94" s="284"/>
      <c r="AB94" s="294"/>
      <c r="AC94" s="293" t="s">
        <v>71</v>
      </c>
      <c r="AD94" s="284"/>
      <c r="AE94" s="284"/>
      <c r="AF94" s="284"/>
      <c r="AG94" s="294"/>
      <c r="AH94" s="293" t="s">
        <v>71</v>
      </c>
      <c r="AI94" s="284"/>
      <c r="AJ94" s="284"/>
      <c r="AK94" s="284"/>
      <c r="AL94" s="294"/>
      <c r="AM94" s="293"/>
      <c r="AN94" s="294"/>
      <c r="AO94" s="293" t="s">
        <v>71</v>
      </c>
      <c r="AP94" s="284"/>
      <c r="AQ94" s="284"/>
      <c r="AR94" s="284"/>
      <c r="AS94" s="294"/>
      <c r="AT94" s="293" t="s">
        <v>71</v>
      </c>
      <c r="AU94" s="284"/>
      <c r="AV94" s="284"/>
      <c r="AW94" s="284"/>
      <c r="AX94" s="294"/>
      <c r="AY94" s="293" t="s">
        <v>71</v>
      </c>
      <c r="AZ94" s="284"/>
      <c r="BA94" s="284"/>
      <c r="BB94" s="284"/>
      <c r="BC94" s="294"/>
      <c r="BD94" s="293" t="s">
        <v>71</v>
      </c>
      <c r="BE94" s="284"/>
      <c r="BF94" s="284"/>
      <c r="BG94" s="284"/>
      <c r="BH94" s="294"/>
      <c r="BI94" s="329"/>
      <c r="BJ94" s="330"/>
    </row>
    <row r="95" spans="1:62" ht="30" customHeight="1" x14ac:dyDescent="0.25">
      <c r="A95" s="1">
        <v>10</v>
      </c>
      <c r="B95" s="70">
        <f t="shared" si="6"/>
        <v>10</v>
      </c>
      <c r="C95" s="256" t="str">
        <f>VLOOKUP(A95,Entries!A$2:F$400,5)</f>
        <v>Aiden Thompson</v>
      </c>
      <c r="D95" s="257"/>
      <c r="E95" s="257"/>
      <c r="F95" s="257"/>
      <c r="G95" s="257"/>
      <c r="H95" s="257"/>
      <c r="I95" s="257"/>
      <c r="J95" s="257"/>
      <c r="K95" s="257"/>
      <c r="L95" s="258"/>
      <c r="M95" s="259" t="str">
        <f>VLOOKUP(A95,Entries!A$2:F$400,6)</f>
        <v>Waveney Valley AC</v>
      </c>
      <c r="N95" s="260"/>
      <c r="O95" s="260"/>
      <c r="P95" s="260"/>
      <c r="Q95" s="260"/>
      <c r="R95" s="261"/>
      <c r="S95" s="293" t="s">
        <v>71</v>
      </c>
      <c r="T95" s="284"/>
      <c r="U95" s="284"/>
      <c r="V95" s="284"/>
      <c r="W95" s="294"/>
      <c r="X95" s="293" t="s">
        <v>71</v>
      </c>
      <c r="Y95" s="284"/>
      <c r="Z95" s="284"/>
      <c r="AA95" s="284"/>
      <c r="AB95" s="294"/>
      <c r="AC95" s="293" t="s">
        <v>71</v>
      </c>
      <c r="AD95" s="284"/>
      <c r="AE95" s="284"/>
      <c r="AF95" s="284"/>
      <c r="AG95" s="294"/>
      <c r="AH95" s="293" t="s">
        <v>71</v>
      </c>
      <c r="AI95" s="284"/>
      <c r="AJ95" s="284"/>
      <c r="AK95" s="284"/>
      <c r="AL95" s="294"/>
      <c r="AM95" s="293"/>
      <c r="AN95" s="294"/>
      <c r="AO95" s="293" t="s">
        <v>71</v>
      </c>
      <c r="AP95" s="284"/>
      <c r="AQ95" s="284"/>
      <c r="AR95" s="284"/>
      <c r="AS95" s="294"/>
      <c r="AT95" s="293" t="s">
        <v>71</v>
      </c>
      <c r="AU95" s="284"/>
      <c r="AV95" s="284"/>
      <c r="AW95" s="284"/>
      <c r="AX95" s="294"/>
      <c r="AY95" s="293" t="s">
        <v>71</v>
      </c>
      <c r="AZ95" s="284"/>
      <c r="BA95" s="284"/>
      <c r="BB95" s="284"/>
      <c r="BC95" s="294"/>
      <c r="BD95" s="293" t="s">
        <v>71</v>
      </c>
      <c r="BE95" s="284"/>
      <c r="BF95" s="284"/>
      <c r="BG95" s="284"/>
      <c r="BH95" s="294"/>
      <c r="BI95" s="329"/>
      <c r="BJ95" s="330"/>
    </row>
    <row r="96" spans="1:62" ht="30" customHeight="1" x14ac:dyDescent="0.25">
      <c r="A96" s="1">
        <v>25</v>
      </c>
      <c r="B96" s="70">
        <f t="shared" si="6"/>
        <v>25</v>
      </c>
      <c r="C96" s="256" t="str">
        <f>VLOOKUP(A96,Entries!A$2:F$400,5)</f>
        <v>Bobbie Seager</v>
      </c>
      <c r="D96" s="257"/>
      <c r="E96" s="257"/>
      <c r="F96" s="257"/>
      <c r="G96" s="257"/>
      <c r="H96" s="257"/>
      <c r="I96" s="257"/>
      <c r="J96" s="257"/>
      <c r="K96" s="257"/>
      <c r="L96" s="258"/>
      <c r="M96" s="259" t="str">
        <f>VLOOKUP(A96,Entries!A$2:F$400,6)</f>
        <v>Saint Edmund Pacers</v>
      </c>
      <c r="N96" s="260"/>
      <c r="O96" s="260"/>
      <c r="P96" s="260"/>
      <c r="Q96" s="260"/>
      <c r="R96" s="261"/>
      <c r="S96" s="293" t="s">
        <v>71</v>
      </c>
      <c r="T96" s="284"/>
      <c r="U96" s="284"/>
      <c r="V96" s="284"/>
      <c r="W96" s="294"/>
      <c r="X96" s="293" t="s">
        <v>71</v>
      </c>
      <c r="Y96" s="284"/>
      <c r="Z96" s="284"/>
      <c r="AA96" s="284"/>
      <c r="AB96" s="294"/>
      <c r="AC96" s="293" t="s">
        <v>71</v>
      </c>
      <c r="AD96" s="284"/>
      <c r="AE96" s="284"/>
      <c r="AF96" s="284"/>
      <c r="AG96" s="294"/>
      <c r="AH96" s="293" t="s">
        <v>71</v>
      </c>
      <c r="AI96" s="284"/>
      <c r="AJ96" s="284"/>
      <c r="AK96" s="284"/>
      <c r="AL96" s="294"/>
      <c r="AM96" s="293"/>
      <c r="AN96" s="294"/>
      <c r="AO96" s="293" t="s">
        <v>71</v>
      </c>
      <c r="AP96" s="284"/>
      <c r="AQ96" s="284"/>
      <c r="AR96" s="284"/>
      <c r="AS96" s="294"/>
      <c r="AT96" s="293" t="s">
        <v>71</v>
      </c>
      <c r="AU96" s="284"/>
      <c r="AV96" s="284"/>
      <c r="AW96" s="284"/>
      <c r="AX96" s="294"/>
      <c r="AY96" s="293" t="s">
        <v>71</v>
      </c>
      <c r="AZ96" s="284"/>
      <c r="BA96" s="284"/>
      <c r="BB96" s="284"/>
      <c r="BC96" s="294"/>
      <c r="BD96" s="293" t="s">
        <v>71</v>
      </c>
      <c r="BE96" s="284"/>
      <c r="BF96" s="284"/>
      <c r="BG96" s="284"/>
      <c r="BH96" s="294"/>
      <c r="BI96" s="329"/>
      <c r="BJ96" s="330"/>
    </row>
    <row r="97" spans="1:62" ht="30" customHeight="1" x14ac:dyDescent="0.25">
      <c r="A97" s="1">
        <v>29</v>
      </c>
      <c r="B97" s="70">
        <f t="shared" si="6"/>
        <v>29</v>
      </c>
      <c r="C97" s="256" t="str">
        <f>VLOOKUP(A97,Entries!A$2:F$400,5)</f>
        <v>Percy Strachan</v>
      </c>
      <c r="D97" s="257"/>
      <c r="E97" s="257"/>
      <c r="F97" s="257"/>
      <c r="G97" s="257"/>
      <c r="H97" s="257"/>
      <c r="I97" s="257"/>
      <c r="J97" s="257"/>
      <c r="K97" s="257"/>
      <c r="L97" s="258"/>
      <c r="M97" s="259" t="str">
        <f>VLOOKUP(A97,Entries!A$2:F$400,6)</f>
        <v>Framlingham College</v>
      </c>
      <c r="N97" s="260"/>
      <c r="O97" s="260"/>
      <c r="P97" s="260"/>
      <c r="Q97" s="260"/>
      <c r="R97" s="261"/>
      <c r="S97" s="293" t="s">
        <v>71</v>
      </c>
      <c r="T97" s="284"/>
      <c r="U97" s="284"/>
      <c r="V97" s="284"/>
      <c r="W97" s="294"/>
      <c r="X97" s="293" t="s">
        <v>71</v>
      </c>
      <c r="Y97" s="284"/>
      <c r="Z97" s="284"/>
      <c r="AA97" s="284"/>
      <c r="AB97" s="294"/>
      <c r="AC97" s="293" t="s">
        <v>71</v>
      </c>
      <c r="AD97" s="284"/>
      <c r="AE97" s="284"/>
      <c r="AF97" s="284"/>
      <c r="AG97" s="294"/>
      <c r="AH97" s="293" t="s">
        <v>71</v>
      </c>
      <c r="AI97" s="284"/>
      <c r="AJ97" s="284"/>
      <c r="AK97" s="284"/>
      <c r="AL97" s="294"/>
      <c r="AM97" s="293"/>
      <c r="AN97" s="294"/>
      <c r="AO97" s="293" t="s">
        <v>71</v>
      </c>
      <c r="AP97" s="284"/>
      <c r="AQ97" s="284"/>
      <c r="AR97" s="284"/>
      <c r="AS97" s="294"/>
      <c r="AT97" s="293" t="s">
        <v>71</v>
      </c>
      <c r="AU97" s="284"/>
      <c r="AV97" s="284"/>
      <c r="AW97" s="284"/>
      <c r="AX97" s="294"/>
      <c r="AY97" s="293" t="s">
        <v>71</v>
      </c>
      <c r="AZ97" s="284"/>
      <c r="BA97" s="284"/>
      <c r="BB97" s="284"/>
      <c r="BC97" s="294"/>
      <c r="BD97" s="293" t="s">
        <v>71</v>
      </c>
      <c r="BE97" s="284"/>
      <c r="BF97" s="284"/>
      <c r="BG97" s="284"/>
      <c r="BH97" s="294"/>
      <c r="BI97" s="329"/>
      <c r="BJ97" s="330"/>
    </row>
    <row r="98" spans="1:62" ht="30" customHeight="1" x14ac:dyDescent="0.25">
      <c r="A98" s="1" t="s">
        <v>25</v>
      </c>
      <c r="B98" s="70" t="str">
        <f t="shared" si="6"/>
        <v xml:space="preserve"> </v>
      </c>
      <c r="C98" s="256" t="str">
        <f>VLOOKUP(A98,Entries!A$2:F$400,5)</f>
        <v xml:space="preserve"> </v>
      </c>
      <c r="D98" s="257"/>
      <c r="E98" s="257"/>
      <c r="F98" s="257"/>
      <c r="G98" s="257"/>
      <c r="H98" s="257"/>
      <c r="I98" s="257"/>
      <c r="J98" s="257"/>
      <c r="K98" s="257"/>
      <c r="L98" s="258"/>
      <c r="M98" s="259" t="str">
        <f>VLOOKUP(A98,Entries!A$2:F$400,6)</f>
        <v/>
      </c>
      <c r="N98" s="260"/>
      <c r="O98" s="260"/>
      <c r="P98" s="260"/>
      <c r="Q98" s="260"/>
      <c r="R98" s="261"/>
      <c r="S98" s="293" t="s">
        <v>71</v>
      </c>
      <c r="T98" s="284"/>
      <c r="U98" s="284"/>
      <c r="V98" s="284"/>
      <c r="W98" s="294"/>
      <c r="X98" s="293" t="s">
        <v>71</v>
      </c>
      <c r="Y98" s="284"/>
      <c r="Z98" s="284"/>
      <c r="AA98" s="284"/>
      <c r="AB98" s="294"/>
      <c r="AC98" s="293" t="s">
        <v>71</v>
      </c>
      <c r="AD98" s="284"/>
      <c r="AE98" s="284"/>
      <c r="AF98" s="284"/>
      <c r="AG98" s="294"/>
      <c r="AH98" s="293" t="s">
        <v>71</v>
      </c>
      <c r="AI98" s="284"/>
      <c r="AJ98" s="284"/>
      <c r="AK98" s="284"/>
      <c r="AL98" s="294"/>
      <c r="AM98" s="293"/>
      <c r="AN98" s="294"/>
      <c r="AO98" s="293" t="s">
        <v>71</v>
      </c>
      <c r="AP98" s="284"/>
      <c r="AQ98" s="284"/>
      <c r="AR98" s="284"/>
      <c r="AS98" s="294"/>
      <c r="AT98" s="293" t="s">
        <v>71</v>
      </c>
      <c r="AU98" s="284"/>
      <c r="AV98" s="284"/>
      <c r="AW98" s="284"/>
      <c r="AX98" s="294"/>
      <c r="AY98" s="293" t="s">
        <v>71</v>
      </c>
      <c r="AZ98" s="284"/>
      <c r="BA98" s="284"/>
      <c r="BB98" s="284"/>
      <c r="BC98" s="294"/>
      <c r="BD98" s="293" t="s">
        <v>71</v>
      </c>
      <c r="BE98" s="284"/>
      <c r="BF98" s="284"/>
      <c r="BG98" s="284"/>
      <c r="BH98" s="294"/>
      <c r="BI98" s="329"/>
      <c r="BJ98" s="330"/>
    </row>
    <row r="99" spans="1:62" ht="30" customHeight="1" x14ac:dyDescent="0.25">
      <c r="A99" s="1" t="s">
        <v>25</v>
      </c>
      <c r="B99" s="70" t="str">
        <f t="shared" si="6"/>
        <v xml:space="preserve"> </v>
      </c>
      <c r="C99" s="256" t="str">
        <f>VLOOKUP(A99,Entries!A$2:F$400,5)</f>
        <v xml:space="preserve"> </v>
      </c>
      <c r="D99" s="257"/>
      <c r="E99" s="257"/>
      <c r="F99" s="257"/>
      <c r="G99" s="257"/>
      <c r="H99" s="257"/>
      <c r="I99" s="257"/>
      <c r="J99" s="257"/>
      <c r="K99" s="257"/>
      <c r="L99" s="258"/>
      <c r="M99" s="259" t="str">
        <f>VLOOKUP(A99,Entries!A$2:F$400,6)</f>
        <v/>
      </c>
      <c r="N99" s="260"/>
      <c r="O99" s="260"/>
      <c r="P99" s="260"/>
      <c r="Q99" s="260"/>
      <c r="R99" s="261"/>
      <c r="S99" s="293" t="s">
        <v>71</v>
      </c>
      <c r="T99" s="284"/>
      <c r="U99" s="284"/>
      <c r="V99" s="284"/>
      <c r="W99" s="294"/>
      <c r="X99" s="293" t="s">
        <v>71</v>
      </c>
      <c r="Y99" s="284"/>
      <c r="Z99" s="284"/>
      <c r="AA99" s="284"/>
      <c r="AB99" s="294"/>
      <c r="AC99" s="293" t="s">
        <v>71</v>
      </c>
      <c r="AD99" s="284"/>
      <c r="AE99" s="284"/>
      <c r="AF99" s="284"/>
      <c r="AG99" s="294"/>
      <c r="AH99" s="293" t="s">
        <v>71</v>
      </c>
      <c r="AI99" s="284"/>
      <c r="AJ99" s="284"/>
      <c r="AK99" s="284"/>
      <c r="AL99" s="294"/>
      <c r="AM99" s="293"/>
      <c r="AN99" s="294"/>
      <c r="AO99" s="293" t="s">
        <v>71</v>
      </c>
      <c r="AP99" s="284"/>
      <c r="AQ99" s="284"/>
      <c r="AR99" s="284"/>
      <c r="AS99" s="294"/>
      <c r="AT99" s="293" t="s">
        <v>71</v>
      </c>
      <c r="AU99" s="284"/>
      <c r="AV99" s="284"/>
      <c r="AW99" s="284"/>
      <c r="AX99" s="294"/>
      <c r="AY99" s="293" t="s">
        <v>71</v>
      </c>
      <c r="AZ99" s="284"/>
      <c r="BA99" s="284"/>
      <c r="BB99" s="284"/>
      <c r="BC99" s="294"/>
      <c r="BD99" s="293" t="s">
        <v>71</v>
      </c>
      <c r="BE99" s="284"/>
      <c r="BF99" s="284"/>
      <c r="BG99" s="284"/>
      <c r="BH99" s="294"/>
      <c r="BI99" s="329"/>
      <c r="BJ99" s="330"/>
    </row>
    <row r="100" spans="1:62" ht="30" customHeight="1" x14ac:dyDescent="0.25">
      <c r="A100" s="1" t="s">
        <v>25</v>
      </c>
      <c r="B100" s="70" t="str">
        <f t="shared" si="6"/>
        <v xml:space="preserve"> </v>
      </c>
      <c r="C100" s="256" t="str">
        <f>VLOOKUP(A100,Entries!A$2:F$400,5)</f>
        <v xml:space="preserve"> </v>
      </c>
      <c r="D100" s="257"/>
      <c r="E100" s="257"/>
      <c r="F100" s="257"/>
      <c r="G100" s="257"/>
      <c r="H100" s="257"/>
      <c r="I100" s="257"/>
      <c r="J100" s="257"/>
      <c r="K100" s="257"/>
      <c r="L100" s="258"/>
      <c r="M100" s="259" t="str">
        <f>VLOOKUP(A100,Entries!A$2:F$400,6)</f>
        <v/>
      </c>
      <c r="N100" s="260"/>
      <c r="O100" s="260"/>
      <c r="P100" s="260"/>
      <c r="Q100" s="260"/>
      <c r="R100" s="261"/>
      <c r="S100" s="293" t="s">
        <v>71</v>
      </c>
      <c r="T100" s="284"/>
      <c r="U100" s="284"/>
      <c r="V100" s="284"/>
      <c r="W100" s="294"/>
      <c r="X100" s="293" t="s">
        <v>71</v>
      </c>
      <c r="Y100" s="284"/>
      <c r="Z100" s="284"/>
      <c r="AA100" s="284"/>
      <c r="AB100" s="294"/>
      <c r="AC100" s="293" t="s">
        <v>71</v>
      </c>
      <c r="AD100" s="284"/>
      <c r="AE100" s="284"/>
      <c r="AF100" s="284"/>
      <c r="AG100" s="294"/>
      <c r="AH100" s="293" t="s">
        <v>71</v>
      </c>
      <c r="AI100" s="284"/>
      <c r="AJ100" s="284"/>
      <c r="AK100" s="284"/>
      <c r="AL100" s="294"/>
      <c r="AM100" s="293"/>
      <c r="AN100" s="294"/>
      <c r="AO100" s="293" t="s">
        <v>71</v>
      </c>
      <c r="AP100" s="284"/>
      <c r="AQ100" s="284"/>
      <c r="AR100" s="284"/>
      <c r="AS100" s="294"/>
      <c r="AT100" s="293" t="s">
        <v>71</v>
      </c>
      <c r="AU100" s="284"/>
      <c r="AV100" s="284"/>
      <c r="AW100" s="284"/>
      <c r="AX100" s="294"/>
      <c r="AY100" s="293" t="s">
        <v>71</v>
      </c>
      <c r="AZ100" s="284"/>
      <c r="BA100" s="284"/>
      <c r="BB100" s="284"/>
      <c r="BC100" s="294"/>
      <c r="BD100" s="293" t="s">
        <v>71</v>
      </c>
      <c r="BE100" s="284"/>
      <c r="BF100" s="284"/>
      <c r="BG100" s="284"/>
      <c r="BH100" s="294"/>
      <c r="BI100" s="329"/>
      <c r="BJ100" s="330"/>
    </row>
    <row r="101" spans="1:62" ht="30" customHeight="1" x14ac:dyDescent="0.25">
      <c r="A101" s="1" t="s">
        <v>25</v>
      </c>
      <c r="B101" s="70" t="str">
        <f t="shared" si="6"/>
        <v xml:space="preserve"> </v>
      </c>
      <c r="C101" s="256" t="str">
        <f>VLOOKUP(A101,Entries!A$2:F$400,5)</f>
        <v xml:space="preserve"> </v>
      </c>
      <c r="D101" s="257"/>
      <c r="E101" s="257"/>
      <c r="F101" s="257"/>
      <c r="G101" s="257"/>
      <c r="H101" s="257"/>
      <c r="I101" s="257"/>
      <c r="J101" s="257"/>
      <c r="K101" s="257"/>
      <c r="L101" s="258"/>
      <c r="M101" s="259" t="str">
        <f>VLOOKUP(A101,Entries!A$2:F$400,6)</f>
        <v/>
      </c>
      <c r="N101" s="260"/>
      <c r="O101" s="260"/>
      <c r="P101" s="260"/>
      <c r="Q101" s="260"/>
      <c r="R101" s="261"/>
      <c r="S101" s="293" t="s">
        <v>71</v>
      </c>
      <c r="T101" s="284"/>
      <c r="U101" s="284"/>
      <c r="V101" s="284"/>
      <c r="W101" s="294"/>
      <c r="X101" s="293" t="s">
        <v>71</v>
      </c>
      <c r="Y101" s="284"/>
      <c r="Z101" s="284"/>
      <c r="AA101" s="284"/>
      <c r="AB101" s="294"/>
      <c r="AC101" s="293" t="s">
        <v>71</v>
      </c>
      <c r="AD101" s="284"/>
      <c r="AE101" s="284"/>
      <c r="AF101" s="284"/>
      <c r="AG101" s="294"/>
      <c r="AH101" s="293" t="s">
        <v>71</v>
      </c>
      <c r="AI101" s="284"/>
      <c r="AJ101" s="284"/>
      <c r="AK101" s="284"/>
      <c r="AL101" s="294"/>
      <c r="AM101" s="293"/>
      <c r="AN101" s="294"/>
      <c r="AO101" s="293" t="s">
        <v>71</v>
      </c>
      <c r="AP101" s="284"/>
      <c r="AQ101" s="284"/>
      <c r="AR101" s="284"/>
      <c r="AS101" s="294"/>
      <c r="AT101" s="293" t="s">
        <v>71</v>
      </c>
      <c r="AU101" s="284"/>
      <c r="AV101" s="284"/>
      <c r="AW101" s="284"/>
      <c r="AX101" s="294"/>
      <c r="AY101" s="293" t="s">
        <v>71</v>
      </c>
      <c r="AZ101" s="284"/>
      <c r="BA101" s="284"/>
      <c r="BB101" s="284"/>
      <c r="BC101" s="294"/>
      <c r="BD101" s="293" t="s">
        <v>71</v>
      </c>
      <c r="BE101" s="284"/>
      <c r="BF101" s="284"/>
      <c r="BG101" s="284"/>
      <c r="BH101" s="294"/>
      <c r="BI101" s="329"/>
      <c r="BJ101" s="330"/>
    </row>
    <row r="102" spans="1:62" ht="30" customHeight="1" x14ac:dyDescent="0.25">
      <c r="A102" s="1" t="s">
        <v>25</v>
      </c>
      <c r="B102" s="70"/>
      <c r="C102" s="256" t="str">
        <f>VLOOKUP(A102,Entries!A$2:F$400,5)</f>
        <v xml:space="preserve"> </v>
      </c>
      <c r="D102" s="257"/>
      <c r="E102" s="257"/>
      <c r="F102" s="257"/>
      <c r="G102" s="257"/>
      <c r="H102" s="257"/>
      <c r="I102" s="257"/>
      <c r="J102" s="257"/>
      <c r="K102" s="257"/>
      <c r="L102" s="258"/>
      <c r="M102" s="259" t="str">
        <f>VLOOKUP(A102,Entries!A$2:F$400,6)</f>
        <v/>
      </c>
      <c r="N102" s="260"/>
      <c r="O102" s="260"/>
      <c r="P102" s="260"/>
      <c r="Q102" s="260"/>
      <c r="R102" s="261"/>
      <c r="S102" s="293" t="s">
        <v>71</v>
      </c>
      <c r="T102" s="284"/>
      <c r="U102" s="284"/>
      <c r="V102" s="284"/>
      <c r="W102" s="294"/>
      <c r="X102" s="293" t="s">
        <v>71</v>
      </c>
      <c r="Y102" s="284"/>
      <c r="Z102" s="284"/>
      <c r="AA102" s="284"/>
      <c r="AB102" s="294"/>
      <c r="AC102" s="293" t="s">
        <v>71</v>
      </c>
      <c r="AD102" s="284"/>
      <c r="AE102" s="284"/>
      <c r="AF102" s="284"/>
      <c r="AG102" s="294"/>
      <c r="AH102" s="293" t="s">
        <v>71</v>
      </c>
      <c r="AI102" s="284"/>
      <c r="AJ102" s="284"/>
      <c r="AK102" s="284"/>
      <c r="AL102" s="294"/>
      <c r="AM102" s="293"/>
      <c r="AN102" s="294"/>
      <c r="AO102" s="293" t="s">
        <v>71</v>
      </c>
      <c r="AP102" s="284"/>
      <c r="AQ102" s="284"/>
      <c r="AR102" s="284"/>
      <c r="AS102" s="294"/>
      <c r="AT102" s="293" t="s">
        <v>71</v>
      </c>
      <c r="AU102" s="284"/>
      <c r="AV102" s="284"/>
      <c r="AW102" s="284"/>
      <c r="AX102" s="294"/>
      <c r="AY102" s="293" t="s">
        <v>71</v>
      </c>
      <c r="AZ102" s="284"/>
      <c r="BA102" s="284"/>
      <c r="BB102" s="284"/>
      <c r="BC102" s="294"/>
      <c r="BD102" s="293" t="s">
        <v>71</v>
      </c>
      <c r="BE102" s="284"/>
      <c r="BF102" s="284"/>
      <c r="BG102" s="284"/>
      <c r="BH102" s="294"/>
      <c r="BI102" s="329"/>
      <c r="BJ102" s="330"/>
    </row>
    <row r="103" spans="1:62" ht="30" customHeight="1" x14ac:dyDescent="0.25">
      <c r="A103" s="1" t="s">
        <v>25</v>
      </c>
      <c r="B103" s="70" t="str">
        <f t="shared" ref="B103:B112" si="7">IF(A103=" "," ",IF(A103&gt;=200,A103-200,A103))</f>
        <v xml:space="preserve"> </v>
      </c>
      <c r="C103" s="256" t="str">
        <f>VLOOKUP(A103,Entries!A$2:F$400,5)</f>
        <v xml:space="preserve"> </v>
      </c>
      <c r="D103" s="257"/>
      <c r="E103" s="257"/>
      <c r="F103" s="257"/>
      <c r="G103" s="257"/>
      <c r="H103" s="257"/>
      <c r="I103" s="257"/>
      <c r="J103" s="257"/>
      <c r="K103" s="257"/>
      <c r="L103" s="258"/>
      <c r="M103" s="259" t="str">
        <f>VLOOKUP(A103,Entries!A$2:F$400,6)</f>
        <v/>
      </c>
      <c r="N103" s="260"/>
      <c r="O103" s="260"/>
      <c r="P103" s="260"/>
      <c r="Q103" s="260"/>
      <c r="R103" s="261"/>
      <c r="S103" s="293" t="s">
        <v>71</v>
      </c>
      <c r="T103" s="284"/>
      <c r="U103" s="284"/>
      <c r="V103" s="284"/>
      <c r="W103" s="294"/>
      <c r="X103" s="293" t="s">
        <v>71</v>
      </c>
      <c r="Y103" s="284"/>
      <c r="Z103" s="284"/>
      <c r="AA103" s="284"/>
      <c r="AB103" s="294"/>
      <c r="AC103" s="293" t="s">
        <v>71</v>
      </c>
      <c r="AD103" s="284"/>
      <c r="AE103" s="284"/>
      <c r="AF103" s="284"/>
      <c r="AG103" s="294"/>
      <c r="AH103" s="293" t="s">
        <v>71</v>
      </c>
      <c r="AI103" s="284"/>
      <c r="AJ103" s="284"/>
      <c r="AK103" s="284"/>
      <c r="AL103" s="294"/>
      <c r="AM103" s="293"/>
      <c r="AN103" s="294"/>
      <c r="AO103" s="293" t="s">
        <v>71</v>
      </c>
      <c r="AP103" s="284"/>
      <c r="AQ103" s="284"/>
      <c r="AR103" s="284"/>
      <c r="AS103" s="294"/>
      <c r="AT103" s="293" t="s">
        <v>71</v>
      </c>
      <c r="AU103" s="284"/>
      <c r="AV103" s="284"/>
      <c r="AW103" s="284"/>
      <c r="AX103" s="294"/>
      <c r="AY103" s="293" t="s">
        <v>71</v>
      </c>
      <c r="AZ103" s="284"/>
      <c r="BA103" s="284"/>
      <c r="BB103" s="284"/>
      <c r="BC103" s="294"/>
      <c r="BD103" s="293" t="s">
        <v>71</v>
      </c>
      <c r="BE103" s="284"/>
      <c r="BF103" s="284"/>
      <c r="BG103" s="284"/>
      <c r="BH103" s="294"/>
      <c r="BI103" s="329"/>
      <c r="BJ103" s="330"/>
    </row>
    <row r="104" spans="1:62" ht="30" customHeight="1" x14ac:dyDescent="0.25">
      <c r="A104" s="1" t="s">
        <v>25</v>
      </c>
      <c r="B104" s="70" t="str">
        <f t="shared" si="7"/>
        <v xml:space="preserve"> </v>
      </c>
      <c r="C104" s="256" t="str">
        <f>VLOOKUP(A104,Entries!A$2:F$400,5)</f>
        <v xml:space="preserve"> </v>
      </c>
      <c r="D104" s="257"/>
      <c r="E104" s="257"/>
      <c r="F104" s="257"/>
      <c r="G104" s="257"/>
      <c r="H104" s="257"/>
      <c r="I104" s="257"/>
      <c r="J104" s="257"/>
      <c r="K104" s="257"/>
      <c r="L104" s="258"/>
      <c r="M104" s="259" t="str">
        <f>VLOOKUP(A104,Entries!A$2:F$400,6)</f>
        <v/>
      </c>
      <c r="N104" s="260"/>
      <c r="O104" s="260"/>
      <c r="P104" s="260"/>
      <c r="Q104" s="260"/>
      <c r="R104" s="261"/>
      <c r="S104" s="293" t="s">
        <v>71</v>
      </c>
      <c r="T104" s="284"/>
      <c r="U104" s="284"/>
      <c r="V104" s="284"/>
      <c r="W104" s="294"/>
      <c r="X104" s="293" t="s">
        <v>71</v>
      </c>
      <c r="Y104" s="284"/>
      <c r="Z104" s="284"/>
      <c r="AA104" s="284"/>
      <c r="AB104" s="294"/>
      <c r="AC104" s="293" t="s">
        <v>71</v>
      </c>
      <c r="AD104" s="284"/>
      <c r="AE104" s="284"/>
      <c r="AF104" s="284"/>
      <c r="AG104" s="294"/>
      <c r="AH104" s="293" t="s">
        <v>71</v>
      </c>
      <c r="AI104" s="284"/>
      <c r="AJ104" s="284"/>
      <c r="AK104" s="284"/>
      <c r="AL104" s="294"/>
      <c r="AM104" s="293"/>
      <c r="AN104" s="294"/>
      <c r="AO104" s="293" t="s">
        <v>71</v>
      </c>
      <c r="AP104" s="284"/>
      <c r="AQ104" s="284"/>
      <c r="AR104" s="284"/>
      <c r="AS104" s="294"/>
      <c r="AT104" s="293" t="s">
        <v>71</v>
      </c>
      <c r="AU104" s="284"/>
      <c r="AV104" s="284"/>
      <c r="AW104" s="284"/>
      <c r="AX104" s="294"/>
      <c r="AY104" s="293" t="s">
        <v>71</v>
      </c>
      <c r="AZ104" s="284"/>
      <c r="BA104" s="284"/>
      <c r="BB104" s="284"/>
      <c r="BC104" s="294"/>
      <c r="BD104" s="293" t="s">
        <v>71</v>
      </c>
      <c r="BE104" s="284"/>
      <c r="BF104" s="284"/>
      <c r="BG104" s="284"/>
      <c r="BH104" s="294"/>
      <c r="BI104" s="329"/>
      <c r="BJ104" s="330"/>
    </row>
    <row r="105" spans="1:62" ht="30" customHeight="1" x14ac:dyDescent="0.25">
      <c r="A105" s="1" t="s">
        <v>25</v>
      </c>
      <c r="B105" s="70" t="str">
        <f t="shared" si="7"/>
        <v xml:space="preserve"> </v>
      </c>
      <c r="C105" s="256" t="str">
        <f>VLOOKUP(A105,Entries!A$2:F$400,5)</f>
        <v xml:space="preserve"> </v>
      </c>
      <c r="D105" s="257"/>
      <c r="E105" s="257"/>
      <c r="F105" s="257"/>
      <c r="G105" s="257"/>
      <c r="H105" s="257"/>
      <c r="I105" s="257"/>
      <c r="J105" s="257"/>
      <c r="K105" s="257"/>
      <c r="L105" s="258"/>
      <c r="M105" s="259" t="str">
        <f>VLOOKUP(A105,Entries!A$2:F$400,6)</f>
        <v/>
      </c>
      <c r="N105" s="260"/>
      <c r="O105" s="260"/>
      <c r="P105" s="260"/>
      <c r="Q105" s="260"/>
      <c r="R105" s="261"/>
      <c r="S105" s="293" t="s">
        <v>71</v>
      </c>
      <c r="T105" s="284"/>
      <c r="U105" s="284"/>
      <c r="V105" s="284"/>
      <c r="W105" s="294"/>
      <c r="X105" s="293" t="s">
        <v>71</v>
      </c>
      <c r="Y105" s="284"/>
      <c r="Z105" s="284"/>
      <c r="AA105" s="284"/>
      <c r="AB105" s="294"/>
      <c r="AC105" s="293" t="s">
        <v>71</v>
      </c>
      <c r="AD105" s="284"/>
      <c r="AE105" s="284"/>
      <c r="AF105" s="284"/>
      <c r="AG105" s="294"/>
      <c r="AH105" s="293" t="s">
        <v>71</v>
      </c>
      <c r="AI105" s="284"/>
      <c r="AJ105" s="284"/>
      <c r="AK105" s="284"/>
      <c r="AL105" s="294"/>
      <c r="AM105" s="293"/>
      <c r="AN105" s="294"/>
      <c r="AO105" s="293" t="s">
        <v>71</v>
      </c>
      <c r="AP105" s="284"/>
      <c r="AQ105" s="284"/>
      <c r="AR105" s="284"/>
      <c r="AS105" s="294"/>
      <c r="AT105" s="293" t="s">
        <v>71</v>
      </c>
      <c r="AU105" s="284"/>
      <c r="AV105" s="284"/>
      <c r="AW105" s="284"/>
      <c r="AX105" s="294"/>
      <c r="AY105" s="293" t="s">
        <v>71</v>
      </c>
      <c r="AZ105" s="284"/>
      <c r="BA105" s="284"/>
      <c r="BB105" s="284"/>
      <c r="BC105" s="294"/>
      <c r="BD105" s="293" t="s">
        <v>71</v>
      </c>
      <c r="BE105" s="284"/>
      <c r="BF105" s="284"/>
      <c r="BG105" s="284"/>
      <c r="BH105" s="294"/>
      <c r="BI105" s="329"/>
      <c r="BJ105" s="330"/>
    </row>
    <row r="106" spans="1:62" ht="30" customHeight="1" x14ac:dyDescent="0.25">
      <c r="A106" s="1" t="s">
        <v>25</v>
      </c>
      <c r="B106" s="70" t="str">
        <f t="shared" si="7"/>
        <v xml:space="preserve"> </v>
      </c>
      <c r="C106" s="256" t="str">
        <f>VLOOKUP(A106,Entries!A$2:F$400,5)</f>
        <v xml:space="preserve"> </v>
      </c>
      <c r="D106" s="257"/>
      <c r="E106" s="257"/>
      <c r="F106" s="257"/>
      <c r="G106" s="257"/>
      <c r="H106" s="257"/>
      <c r="I106" s="257"/>
      <c r="J106" s="257"/>
      <c r="K106" s="257"/>
      <c r="L106" s="258"/>
      <c r="M106" s="259" t="str">
        <f>VLOOKUP(A106,Entries!A$2:F$400,6)</f>
        <v/>
      </c>
      <c r="N106" s="260"/>
      <c r="O106" s="260"/>
      <c r="P106" s="260"/>
      <c r="Q106" s="260"/>
      <c r="R106" s="261"/>
      <c r="S106" s="293" t="s">
        <v>71</v>
      </c>
      <c r="T106" s="284"/>
      <c r="U106" s="284"/>
      <c r="V106" s="284"/>
      <c r="W106" s="294"/>
      <c r="X106" s="293" t="s">
        <v>71</v>
      </c>
      <c r="Y106" s="284"/>
      <c r="Z106" s="284"/>
      <c r="AA106" s="284"/>
      <c r="AB106" s="294"/>
      <c r="AC106" s="293" t="s">
        <v>71</v>
      </c>
      <c r="AD106" s="284"/>
      <c r="AE106" s="284"/>
      <c r="AF106" s="284"/>
      <c r="AG106" s="294"/>
      <c r="AH106" s="293" t="s">
        <v>71</v>
      </c>
      <c r="AI106" s="284"/>
      <c r="AJ106" s="284"/>
      <c r="AK106" s="284"/>
      <c r="AL106" s="294"/>
      <c r="AM106" s="293"/>
      <c r="AN106" s="294"/>
      <c r="AO106" s="293" t="s">
        <v>71</v>
      </c>
      <c r="AP106" s="284"/>
      <c r="AQ106" s="284"/>
      <c r="AR106" s="284"/>
      <c r="AS106" s="294"/>
      <c r="AT106" s="293" t="s">
        <v>71</v>
      </c>
      <c r="AU106" s="284"/>
      <c r="AV106" s="284"/>
      <c r="AW106" s="284"/>
      <c r="AX106" s="294"/>
      <c r="AY106" s="293" t="s">
        <v>71</v>
      </c>
      <c r="AZ106" s="284"/>
      <c r="BA106" s="284"/>
      <c r="BB106" s="284"/>
      <c r="BC106" s="294"/>
      <c r="BD106" s="293" t="s">
        <v>71</v>
      </c>
      <c r="BE106" s="284"/>
      <c r="BF106" s="284"/>
      <c r="BG106" s="284"/>
      <c r="BH106" s="294"/>
      <c r="BI106" s="329"/>
      <c r="BJ106" s="330"/>
    </row>
    <row r="107" spans="1:62" ht="30" customHeight="1" x14ac:dyDescent="0.25">
      <c r="A107" s="1" t="s">
        <v>25</v>
      </c>
      <c r="B107" s="70" t="str">
        <f t="shared" si="7"/>
        <v xml:space="preserve"> </v>
      </c>
      <c r="C107" s="256" t="str">
        <f>VLOOKUP(A107,Entries!A$2:F$400,5)</f>
        <v xml:space="preserve"> </v>
      </c>
      <c r="D107" s="257"/>
      <c r="E107" s="257"/>
      <c r="F107" s="257"/>
      <c r="G107" s="257"/>
      <c r="H107" s="257"/>
      <c r="I107" s="257"/>
      <c r="J107" s="257"/>
      <c r="K107" s="257"/>
      <c r="L107" s="258"/>
      <c r="M107" s="259" t="str">
        <f>VLOOKUP(A107,Entries!A$2:F$400,6)</f>
        <v/>
      </c>
      <c r="N107" s="260"/>
      <c r="O107" s="260"/>
      <c r="P107" s="260"/>
      <c r="Q107" s="260"/>
      <c r="R107" s="261"/>
      <c r="S107" s="293" t="s">
        <v>71</v>
      </c>
      <c r="T107" s="284"/>
      <c r="U107" s="284"/>
      <c r="V107" s="284"/>
      <c r="W107" s="294"/>
      <c r="X107" s="293" t="s">
        <v>71</v>
      </c>
      <c r="Y107" s="284"/>
      <c r="Z107" s="284"/>
      <c r="AA107" s="284"/>
      <c r="AB107" s="294"/>
      <c r="AC107" s="293" t="s">
        <v>71</v>
      </c>
      <c r="AD107" s="284"/>
      <c r="AE107" s="284"/>
      <c r="AF107" s="284"/>
      <c r="AG107" s="294"/>
      <c r="AH107" s="293" t="s">
        <v>71</v>
      </c>
      <c r="AI107" s="284"/>
      <c r="AJ107" s="284"/>
      <c r="AK107" s="284"/>
      <c r="AL107" s="294"/>
      <c r="AM107" s="293"/>
      <c r="AN107" s="294"/>
      <c r="AO107" s="293" t="s">
        <v>71</v>
      </c>
      <c r="AP107" s="284"/>
      <c r="AQ107" s="284"/>
      <c r="AR107" s="284"/>
      <c r="AS107" s="294"/>
      <c r="AT107" s="293" t="s">
        <v>71</v>
      </c>
      <c r="AU107" s="284"/>
      <c r="AV107" s="284"/>
      <c r="AW107" s="284"/>
      <c r="AX107" s="294"/>
      <c r="AY107" s="293" t="s">
        <v>71</v>
      </c>
      <c r="AZ107" s="284"/>
      <c r="BA107" s="284"/>
      <c r="BB107" s="284"/>
      <c r="BC107" s="294"/>
      <c r="BD107" s="293" t="s">
        <v>71</v>
      </c>
      <c r="BE107" s="284"/>
      <c r="BF107" s="284"/>
      <c r="BG107" s="284"/>
      <c r="BH107" s="294"/>
      <c r="BI107" s="329"/>
      <c r="BJ107" s="330"/>
    </row>
    <row r="108" spans="1:62" ht="30" customHeight="1" x14ac:dyDescent="0.25">
      <c r="A108" s="1" t="s">
        <v>25</v>
      </c>
      <c r="B108" s="70" t="str">
        <f t="shared" si="7"/>
        <v xml:space="preserve"> </v>
      </c>
      <c r="C108" s="256" t="str">
        <f>VLOOKUP(A108,Entries!A$2:F$400,5)</f>
        <v xml:space="preserve"> </v>
      </c>
      <c r="D108" s="257"/>
      <c r="E108" s="257"/>
      <c r="F108" s="257"/>
      <c r="G108" s="257"/>
      <c r="H108" s="257"/>
      <c r="I108" s="257"/>
      <c r="J108" s="257"/>
      <c r="K108" s="257"/>
      <c r="L108" s="258"/>
      <c r="M108" s="259" t="str">
        <f>VLOOKUP(A108,Entries!A$2:F$400,6)</f>
        <v/>
      </c>
      <c r="N108" s="260"/>
      <c r="O108" s="260"/>
      <c r="P108" s="260"/>
      <c r="Q108" s="260"/>
      <c r="R108" s="261"/>
      <c r="S108" s="293" t="s">
        <v>71</v>
      </c>
      <c r="T108" s="284"/>
      <c r="U108" s="284"/>
      <c r="V108" s="284"/>
      <c r="W108" s="294"/>
      <c r="X108" s="293" t="s">
        <v>71</v>
      </c>
      <c r="Y108" s="284"/>
      <c r="Z108" s="284"/>
      <c r="AA108" s="284"/>
      <c r="AB108" s="294"/>
      <c r="AC108" s="293" t="s">
        <v>71</v>
      </c>
      <c r="AD108" s="284"/>
      <c r="AE108" s="284"/>
      <c r="AF108" s="284"/>
      <c r="AG108" s="294"/>
      <c r="AH108" s="293" t="s">
        <v>71</v>
      </c>
      <c r="AI108" s="284"/>
      <c r="AJ108" s="284"/>
      <c r="AK108" s="284"/>
      <c r="AL108" s="294"/>
      <c r="AM108" s="293"/>
      <c r="AN108" s="294"/>
      <c r="AO108" s="293" t="s">
        <v>71</v>
      </c>
      <c r="AP108" s="284"/>
      <c r="AQ108" s="284"/>
      <c r="AR108" s="284"/>
      <c r="AS108" s="294"/>
      <c r="AT108" s="293" t="s">
        <v>71</v>
      </c>
      <c r="AU108" s="284"/>
      <c r="AV108" s="284"/>
      <c r="AW108" s="284"/>
      <c r="AX108" s="294"/>
      <c r="AY108" s="293" t="s">
        <v>71</v>
      </c>
      <c r="AZ108" s="284"/>
      <c r="BA108" s="284"/>
      <c r="BB108" s="284"/>
      <c r="BC108" s="294"/>
      <c r="BD108" s="293" t="s">
        <v>71</v>
      </c>
      <c r="BE108" s="284"/>
      <c r="BF108" s="284"/>
      <c r="BG108" s="284"/>
      <c r="BH108" s="294"/>
      <c r="BI108" s="329"/>
      <c r="BJ108" s="330"/>
    </row>
    <row r="109" spans="1:62" ht="30" customHeight="1" x14ac:dyDescent="0.25">
      <c r="A109" s="1"/>
      <c r="B109" s="70"/>
      <c r="C109" s="333"/>
      <c r="D109" s="334"/>
      <c r="E109" s="334"/>
      <c r="F109" s="334"/>
      <c r="G109" s="334"/>
      <c r="H109" s="334"/>
      <c r="I109" s="334"/>
      <c r="J109" s="334"/>
      <c r="K109" s="334"/>
      <c r="L109" s="335"/>
      <c r="M109" s="336"/>
      <c r="N109" s="337"/>
      <c r="O109" s="337"/>
      <c r="P109" s="337"/>
      <c r="Q109" s="337"/>
      <c r="R109" s="338"/>
      <c r="S109" s="293" t="s">
        <v>71</v>
      </c>
      <c r="T109" s="284"/>
      <c r="U109" s="284"/>
      <c r="V109" s="284"/>
      <c r="W109" s="294"/>
      <c r="X109" s="293" t="s">
        <v>71</v>
      </c>
      <c r="Y109" s="284"/>
      <c r="Z109" s="284"/>
      <c r="AA109" s="284"/>
      <c r="AB109" s="294"/>
      <c r="AC109" s="293" t="s">
        <v>71</v>
      </c>
      <c r="AD109" s="284"/>
      <c r="AE109" s="284"/>
      <c r="AF109" s="284"/>
      <c r="AG109" s="294"/>
      <c r="AH109" s="293" t="s">
        <v>71</v>
      </c>
      <c r="AI109" s="284"/>
      <c r="AJ109" s="284"/>
      <c r="AK109" s="284"/>
      <c r="AL109" s="294"/>
      <c r="AM109" s="293"/>
      <c r="AN109" s="294"/>
      <c r="AO109" s="293" t="s">
        <v>71</v>
      </c>
      <c r="AP109" s="284"/>
      <c r="AQ109" s="284"/>
      <c r="AR109" s="284"/>
      <c r="AS109" s="294"/>
      <c r="AT109" s="293" t="s">
        <v>71</v>
      </c>
      <c r="AU109" s="284"/>
      <c r="AV109" s="284"/>
      <c r="AW109" s="284"/>
      <c r="AX109" s="294"/>
      <c r="AY109" s="293" t="s">
        <v>71</v>
      </c>
      <c r="AZ109" s="284"/>
      <c r="BA109" s="284"/>
      <c r="BB109" s="284"/>
      <c r="BC109" s="294"/>
      <c r="BD109" s="293" t="s">
        <v>71</v>
      </c>
      <c r="BE109" s="284"/>
      <c r="BF109" s="284"/>
      <c r="BG109" s="284"/>
      <c r="BH109" s="294"/>
      <c r="BI109" s="329"/>
      <c r="BJ109" s="330"/>
    </row>
    <row r="110" spans="1:62" ht="30" customHeight="1" x14ac:dyDescent="0.25">
      <c r="A110" s="1" t="s">
        <v>25</v>
      </c>
      <c r="B110" s="70" t="str">
        <f t="shared" si="7"/>
        <v xml:space="preserve"> </v>
      </c>
      <c r="C110" s="256" t="str">
        <f>VLOOKUP(A110,Entries!A$2:F$400,5)</f>
        <v xml:space="preserve"> </v>
      </c>
      <c r="D110" s="257"/>
      <c r="E110" s="257"/>
      <c r="F110" s="257"/>
      <c r="G110" s="257"/>
      <c r="H110" s="257"/>
      <c r="I110" s="257"/>
      <c r="J110" s="257"/>
      <c r="K110" s="257"/>
      <c r="L110" s="258"/>
      <c r="M110" s="259" t="str">
        <f>VLOOKUP(A110,Entries!A$2:F$400,6)</f>
        <v/>
      </c>
      <c r="N110" s="260"/>
      <c r="O110" s="260"/>
      <c r="P110" s="260"/>
      <c r="Q110" s="260"/>
      <c r="R110" s="261"/>
      <c r="S110" s="293" t="s">
        <v>71</v>
      </c>
      <c r="T110" s="284"/>
      <c r="U110" s="284"/>
      <c r="V110" s="284"/>
      <c r="W110" s="294"/>
      <c r="X110" s="293" t="s">
        <v>71</v>
      </c>
      <c r="Y110" s="284"/>
      <c r="Z110" s="284"/>
      <c r="AA110" s="284"/>
      <c r="AB110" s="294"/>
      <c r="AC110" s="293" t="s">
        <v>71</v>
      </c>
      <c r="AD110" s="284"/>
      <c r="AE110" s="284"/>
      <c r="AF110" s="284"/>
      <c r="AG110" s="294"/>
      <c r="AH110" s="293" t="s">
        <v>71</v>
      </c>
      <c r="AI110" s="284"/>
      <c r="AJ110" s="284"/>
      <c r="AK110" s="284"/>
      <c r="AL110" s="294"/>
      <c r="AM110" s="293"/>
      <c r="AN110" s="294"/>
      <c r="AO110" s="293" t="s">
        <v>71</v>
      </c>
      <c r="AP110" s="284"/>
      <c r="AQ110" s="284"/>
      <c r="AR110" s="284"/>
      <c r="AS110" s="294"/>
      <c r="AT110" s="293" t="s">
        <v>71</v>
      </c>
      <c r="AU110" s="284"/>
      <c r="AV110" s="284"/>
      <c r="AW110" s="284"/>
      <c r="AX110" s="294"/>
      <c r="AY110" s="293" t="s">
        <v>71</v>
      </c>
      <c r="AZ110" s="284"/>
      <c r="BA110" s="284"/>
      <c r="BB110" s="284"/>
      <c r="BC110" s="294"/>
      <c r="BD110" s="293" t="s">
        <v>71</v>
      </c>
      <c r="BE110" s="284"/>
      <c r="BF110" s="284"/>
      <c r="BG110" s="284"/>
      <c r="BH110" s="294"/>
      <c r="BI110" s="329"/>
      <c r="BJ110" s="330"/>
    </row>
    <row r="111" spans="1:62" ht="30" customHeight="1" x14ac:dyDescent="0.25">
      <c r="A111" s="1" t="s">
        <v>25</v>
      </c>
      <c r="B111" s="70" t="str">
        <f t="shared" si="7"/>
        <v xml:space="preserve"> </v>
      </c>
      <c r="C111" s="256" t="str">
        <f>VLOOKUP(A111,Entries!A$2:F$400,5)</f>
        <v xml:space="preserve"> </v>
      </c>
      <c r="D111" s="257"/>
      <c r="E111" s="257"/>
      <c r="F111" s="257"/>
      <c r="G111" s="257"/>
      <c r="H111" s="257"/>
      <c r="I111" s="257"/>
      <c r="J111" s="257"/>
      <c r="K111" s="257"/>
      <c r="L111" s="258"/>
      <c r="M111" s="259" t="str">
        <f>VLOOKUP(A111,Entries!A$2:F$400,6)</f>
        <v/>
      </c>
      <c r="N111" s="260"/>
      <c r="O111" s="260"/>
      <c r="P111" s="260"/>
      <c r="Q111" s="260"/>
      <c r="R111" s="261"/>
      <c r="S111" s="293" t="s">
        <v>71</v>
      </c>
      <c r="T111" s="284"/>
      <c r="U111" s="284"/>
      <c r="V111" s="284"/>
      <c r="W111" s="294"/>
      <c r="X111" s="293" t="s">
        <v>71</v>
      </c>
      <c r="Y111" s="284"/>
      <c r="Z111" s="284"/>
      <c r="AA111" s="284"/>
      <c r="AB111" s="294"/>
      <c r="AC111" s="293" t="s">
        <v>71</v>
      </c>
      <c r="AD111" s="284"/>
      <c r="AE111" s="284"/>
      <c r="AF111" s="284"/>
      <c r="AG111" s="294"/>
      <c r="AH111" s="293" t="s">
        <v>71</v>
      </c>
      <c r="AI111" s="284"/>
      <c r="AJ111" s="284"/>
      <c r="AK111" s="284"/>
      <c r="AL111" s="294"/>
      <c r="AM111" s="293"/>
      <c r="AN111" s="294"/>
      <c r="AO111" s="293" t="s">
        <v>71</v>
      </c>
      <c r="AP111" s="284"/>
      <c r="AQ111" s="284"/>
      <c r="AR111" s="284"/>
      <c r="AS111" s="294"/>
      <c r="AT111" s="293" t="s">
        <v>71</v>
      </c>
      <c r="AU111" s="284"/>
      <c r="AV111" s="284"/>
      <c r="AW111" s="284"/>
      <c r="AX111" s="294"/>
      <c r="AY111" s="293" t="s">
        <v>71</v>
      </c>
      <c r="AZ111" s="284"/>
      <c r="BA111" s="284"/>
      <c r="BB111" s="284"/>
      <c r="BC111" s="294"/>
      <c r="BD111" s="293" t="s">
        <v>71</v>
      </c>
      <c r="BE111" s="284"/>
      <c r="BF111" s="284"/>
      <c r="BG111" s="284"/>
      <c r="BH111" s="294"/>
      <c r="BI111" s="329"/>
      <c r="BJ111" s="330"/>
    </row>
    <row r="112" spans="1:62" ht="30" customHeight="1" thickBot="1" x14ac:dyDescent="0.3">
      <c r="A112" s="1" t="s">
        <v>25</v>
      </c>
      <c r="B112" s="70" t="str">
        <f t="shared" si="7"/>
        <v xml:space="preserve"> </v>
      </c>
      <c r="C112" s="256" t="str">
        <f>VLOOKUP(A112,Entries!A$2:F$400,5)</f>
        <v xml:space="preserve"> </v>
      </c>
      <c r="D112" s="257"/>
      <c r="E112" s="257"/>
      <c r="F112" s="257"/>
      <c r="G112" s="257"/>
      <c r="H112" s="257"/>
      <c r="I112" s="257"/>
      <c r="J112" s="257"/>
      <c r="K112" s="257"/>
      <c r="L112" s="258"/>
      <c r="M112" s="259" t="str">
        <f>VLOOKUP(A112,Entries!A$2:F$400,6)</f>
        <v/>
      </c>
      <c r="N112" s="260"/>
      <c r="O112" s="260"/>
      <c r="P112" s="260"/>
      <c r="Q112" s="260"/>
      <c r="R112" s="261"/>
      <c r="S112" s="293" t="s">
        <v>71</v>
      </c>
      <c r="T112" s="284"/>
      <c r="U112" s="284"/>
      <c r="V112" s="284"/>
      <c r="W112" s="294"/>
      <c r="X112" s="293" t="s">
        <v>71</v>
      </c>
      <c r="Y112" s="284"/>
      <c r="Z112" s="284"/>
      <c r="AA112" s="284"/>
      <c r="AB112" s="294"/>
      <c r="AC112" s="293" t="s">
        <v>71</v>
      </c>
      <c r="AD112" s="284"/>
      <c r="AE112" s="284"/>
      <c r="AF112" s="284"/>
      <c r="AG112" s="294"/>
      <c r="AH112" s="293" t="s">
        <v>71</v>
      </c>
      <c r="AI112" s="284"/>
      <c r="AJ112" s="284"/>
      <c r="AK112" s="284"/>
      <c r="AL112" s="294"/>
      <c r="AM112" s="293"/>
      <c r="AN112" s="294"/>
      <c r="AO112" s="293" t="s">
        <v>71</v>
      </c>
      <c r="AP112" s="284"/>
      <c r="AQ112" s="284"/>
      <c r="AR112" s="284"/>
      <c r="AS112" s="294"/>
      <c r="AT112" s="293" t="s">
        <v>71</v>
      </c>
      <c r="AU112" s="284"/>
      <c r="AV112" s="284"/>
      <c r="AW112" s="284"/>
      <c r="AX112" s="294"/>
      <c r="AY112" s="293" t="s">
        <v>71</v>
      </c>
      <c r="AZ112" s="284"/>
      <c r="BA112" s="284"/>
      <c r="BB112" s="284"/>
      <c r="BC112" s="294"/>
      <c r="BD112" s="293" t="s">
        <v>71</v>
      </c>
      <c r="BE112" s="284"/>
      <c r="BF112" s="284"/>
      <c r="BG112" s="284"/>
      <c r="BH112" s="294"/>
      <c r="BI112" s="329"/>
      <c r="BJ112" s="330"/>
    </row>
    <row r="113" spans="1:62" ht="18" customHeight="1" x14ac:dyDescent="0.25">
      <c r="A113" s="1"/>
      <c r="B113" s="302" t="s">
        <v>77</v>
      </c>
      <c r="C113" s="303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6"/>
      <c r="AX113" s="306"/>
      <c r="AY113" s="307"/>
      <c r="AZ113" s="310" t="s">
        <v>72</v>
      </c>
      <c r="BA113" s="303"/>
      <c r="BB113" s="311"/>
      <c r="BC113" s="314"/>
      <c r="BD113" s="306"/>
      <c r="BE113" s="306"/>
      <c r="BF113" s="306"/>
      <c r="BG113" s="306"/>
      <c r="BH113" s="306"/>
      <c r="BI113" s="306"/>
      <c r="BJ113" s="315"/>
    </row>
    <row r="114" spans="1:62" ht="18" customHeight="1" thickBot="1" x14ac:dyDescent="0.3">
      <c r="A114" s="1"/>
      <c r="B114" s="304"/>
      <c r="C114" s="305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9"/>
      <c r="AZ114" s="312"/>
      <c r="BA114" s="305"/>
      <c r="BB114" s="313"/>
      <c r="BC114" s="316"/>
      <c r="BD114" s="308"/>
      <c r="BE114" s="308"/>
      <c r="BF114" s="308"/>
      <c r="BG114" s="308"/>
      <c r="BH114" s="308"/>
      <c r="BI114" s="308"/>
      <c r="BJ114" s="317"/>
    </row>
  </sheetData>
  <mergeCells count="1146">
    <mergeCell ref="AY112:BC112"/>
    <mergeCell ref="BD112:BH112"/>
    <mergeCell ref="BI112:BJ112"/>
    <mergeCell ref="C112:L112"/>
    <mergeCell ref="M112:R112"/>
    <mergeCell ref="S112:W112"/>
    <mergeCell ref="X112:AB112"/>
    <mergeCell ref="AC112:AG112"/>
    <mergeCell ref="AH112:AL112"/>
    <mergeCell ref="AM112:AN112"/>
    <mergeCell ref="AO112:AS112"/>
    <mergeCell ref="AT112:AX112"/>
    <mergeCell ref="B113:C114"/>
    <mergeCell ref="D113:AY114"/>
    <mergeCell ref="AZ113:BB114"/>
    <mergeCell ref="BC113:BJ114"/>
    <mergeCell ref="AY110:BC110"/>
    <mergeCell ref="BD110:BH110"/>
    <mergeCell ref="BI110:BJ110"/>
    <mergeCell ref="C111:L111"/>
    <mergeCell ref="M111:R111"/>
    <mergeCell ref="S111:W111"/>
    <mergeCell ref="X111:AB111"/>
    <mergeCell ref="AC111:AG111"/>
    <mergeCell ref="AH111:AL111"/>
    <mergeCell ref="AM111:AN111"/>
    <mergeCell ref="AO111:AS111"/>
    <mergeCell ref="AT111:AX111"/>
    <mergeCell ref="AY111:BC111"/>
    <mergeCell ref="BD111:BH111"/>
    <mergeCell ref="BI111:BJ111"/>
    <mergeCell ref="C110:L110"/>
    <mergeCell ref="M110:R110"/>
    <mergeCell ref="S110:W110"/>
    <mergeCell ref="X110:AB110"/>
    <mergeCell ref="AC110:AG110"/>
    <mergeCell ref="AH110:AL110"/>
    <mergeCell ref="AM110:AN110"/>
    <mergeCell ref="AO110:AS110"/>
    <mergeCell ref="AT110:AX110"/>
    <mergeCell ref="AY107:BC107"/>
    <mergeCell ref="BD107:BH107"/>
    <mergeCell ref="BI107:BJ107"/>
    <mergeCell ref="C108:L108"/>
    <mergeCell ref="M108:R108"/>
    <mergeCell ref="S108:W108"/>
    <mergeCell ref="X108:AB108"/>
    <mergeCell ref="AC108:AG108"/>
    <mergeCell ref="AH108:AL108"/>
    <mergeCell ref="AM108:AN108"/>
    <mergeCell ref="AO108:AS108"/>
    <mergeCell ref="AT108:AX108"/>
    <mergeCell ref="AY108:BC108"/>
    <mergeCell ref="BD108:BH108"/>
    <mergeCell ref="BI108:BJ108"/>
    <mergeCell ref="C107:L107"/>
    <mergeCell ref="M107:R107"/>
    <mergeCell ref="S107:W107"/>
    <mergeCell ref="X107:AB107"/>
    <mergeCell ref="AC107:AG107"/>
    <mergeCell ref="AH107:AL107"/>
    <mergeCell ref="AM107:AN107"/>
    <mergeCell ref="AO107:AS107"/>
    <mergeCell ref="AT107:AX107"/>
    <mergeCell ref="AY105:BC105"/>
    <mergeCell ref="BD105:BH105"/>
    <mergeCell ref="BI105:BJ105"/>
    <mergeCell ref="C106:L106"/>
    <mergeCell ref="M106:R106"/>
    <mergeCell ref="S106:W106"/>
    <mergeCell ref="X106:AB106"/>
    <mergeCell ref="AC106:AG106"/>
    <mergeCell ref="AH106:AL106"/>
    <mergeCell ref="AM106:AN106"/>
    <mergeCell ref="AO106:AS106"/>
    <mergeCell ref="AT106:AX106"/>
    <mergeCell ref="AY106:BC106"/>
    <mergeCell ref="BD106:BH106"/>
    <mergeCell ref="BI106:BJ106"/>
    <mergeCell ref="C105:L105"/>
    <mergeCell ref="M105:R105"/>
    <mergeCell ref="S105:W105"/>
    <mergeCell ref="X105:AB105"/>
    <mergeCell ref="AC105:AG105"/>
    <mergeCell ref="AH105:AL105"/>
    <mergeCell ref="AM105:AN105"/>
    <mergeCell ref="AO105:AS105"/>
    <mergeCell ref="AT105:AX105"/>
    <mergeCell ref="AY103:BC103"/>
    <mergeCell ref="BD103:BH103"/>
    <mergeCell ref="BI103:BJ103"/>
    <mergeCell ref="C104:L104"/>
    <mergeCell ref="M104:R104"/>
    <mergeCell ref="S104:W104"/>
    <mergeCell ref="X104:AB104"/>
    <mergeCell ref="AC104:AG104"/>
    <mergeCell ref="AH104:AL104"/>
    <mergeCell ref="AM104:AN104"/>
    <mergeCell ref="AO104:AS104"/>
    <mergeCell ref="AT104:AX104"/>
    <mergeCell ref="AY104:BC104"/>
    <mergeCell ref="BD104:BH104"/>
    <mergeCell ref="BI104:BJ104"/>
    <mergeCell ref="C103:L103"/>
    <mergeCell ref="M103:R103"/>
    <mergeCell ref="S103:W103"/>
    <mergeCell ref="X103:AB103"/>
    <mergeCell ref="AC103:AG103"/>
    <mergeCell ref="AH103:AL103"/>
    <mergeCell ref="AM103:AN103"/>
    <mergeCell ref="AO103:AS103"/>
    <mergeCell ref="AT103:AX103"/>
    <mergeCell ref="AY101:BC101"/>
    <mergeCell ref="BD101:BH101"/>
    <mergeCell ref="BI101:BJ101"/>
    <mergeCell ref="C102:L102"/>
    <mergeCell ref="M102:R102"/>
    <mergeCell ref="S102:W102"/>
    <mergeCell ref="X102:AB102"/>
    <mergeCell ref="AC102:AG102"/>
    <mergeCell ref="AH102:AL102"/>
    <mergeCell ref="AM102:AN102"/>
    <mergeCell ref="AO102:AS102"/>
    <mergeCell ref="AT102:AX102"/>
    <mergeCell ref="AY102:BC102"/>
    <mergeCell ref="BD102:BH102"/>
    <mergeCell ref="BI102:BJ102"/>
    <mergeCell ref="C101:L101"/>
    <mergeCell ref="M101:R101"/>
    <mergeCell ref="S101:W101"/>
    <mergeCell ref="X101:AB101"/>
    <mergeCell ref="AC101:AG101"/>
    <mergeCell ref="AH101:AL101"/>
    <mergeCell ref="AM101:AN101"/>
    <mergeCell ref="AO101:AS101"/>
    <mergeCell ref="AT101:AX101"/>
    <mergeCell ref="AY99:BC99"/>
    <mergeCell ref="BD99:BH99"/>
    <mergeCell ref="BI99:BJ99"/>
    <mergeCell ref="C100:L100"/>
    <mergeCell ref="M100:R100"/>
    <mergeCell ref="S100:W100"/>
    <mergeCell ref="X100:AB100"/>
    <mergeCell ref="AC100:AG100"/>
    <mergeCell ref="AH100:AL100"/>
    <mergeCell ref="AM100:AN100"/>
    <mergeCell ref="AO100:AS100"/>
    <mergeCell ref="AT100:AX100"/>
    <mergeCell ref="AY100:BC100"/>
    <mergeCell ref="BD100:BH100"/>
    <mergeCell ref="BI100:BJ100"/>
    <mergeCell ref="C99:L99"/>
    <mergeCell ref="M99:R99"/>
    <mergeCell ref="S99:W99"/>
    <mergeCell ref="X99:AB99"/>
    <mergeCell ref="AC99:AG99"/>
    <mergeCell ref="AH99:AL99"/>
    <mergeCell ref="AM99:AN99"/>
    <mergeCell ref="AO99:AS99"/>
    <mergeCell ref="AT99:AX99"/>
    <mergeCell ref="AY97:BC97"/>
    <mergeCell ref="BD97:BH97"/>
    <mergeCell ref="BI97:BJ97"/>
    <mergeCell ref="C98:L98"/>
    <mergeCell ref="M98:R98"/>
    <mergeCell ref="S98:W98"/>
    <mergeCell ref="X98:AB98"/>
    <mergeCell ref="AC98:AG98"/>
    <mergeCell ref="AH98:AL98"/>
    <mergeCell ref="AM98:AN98"/>
    <mergeCell ref="AO98:AS98"/>
    <mergeCell ref="AT98:AX98"/>
    <mergeCell ref="AY98:BC98"/>
    <mergeCell ref="BD98:BH98"/>
    <mergeCell ref="BI98:BJ98"/>
    <mergeCell ref="C97:L97"/>
    <mergeCell ref="M97:R97"/>
    <mergeCell ref="S97:W97"/>
    <mergeCell ref="X97:AB97"/>
    <mergeCell ref="AC97:AG97"/>
    <mergeCell ref="AH97:AL97"/>
    <mergeCell ref="AM97:AN97"/>
    <mergeCell ref="AO97:AS97"/>
    <mergeCell ref="AT97:AX97"/>
    <mergeCell ref="AY95:BC95"/>
    <mergeCell ref="BD95:BH95"/>
    <mergeCell ref="BI95:BJ95"/>
    <mergeCell ref="C96:L96"/>
    <mergeCell ref="M96:R96"/>
    <mergeCell ref="S96:W96"/>
    <mergeCell ref="X96:AB96"/>
    <mergeCell ref="AC96:AG96"/>
    <mergeCell ref="AH96:AL96"/>
    <mergeCell ref="AM96:AN96"/>
    <mergeCell ref="AO96:AS96"/>
    <mergeCell ref="AT96:AX96"/>
    <mergeCell ref="AY96:BC96"/>
    <mergeCell ref="BD96:BH96"/>
    <mergeCell ref="BI96:BJ96"/>
    <mergeCell ref="C95:L95"/>
    <mergeCell ref="M95:R95"/>
    <mergeCell ref="S95:W95"/>
    <mergeCell ref="X95:AB95"/>
    <mergeCell ref="AC95:AG95"/>
    <mergeCell ref="AH95:AL95"/>
    <mergeCell ref="AM95:AN95"/>
    <mergeCell ref="AO95:AS95"/>
    <mergeCell ref="AT95:AX95"/>
    <mergeCell ref="AY93:BC93"/>
    <mergeCell ref="BD93:BH93"/>
    <mergeCell ref="BI93:BJ93"/>
    <mergeCell ref="C94:L94"/>
    <mergeCell ref="M94:R94"/>
    <mergeCell ref="S94:W94"/>
    <mergeCell ref="X94:AB94"/>
    <mergeCell ref="AC94:AG94"/>
    <mergeCell ref="AH94:AL94"/>
    <mergeCell ref="AM94:AN94"/>
    <mergeCell ref="AO94:AS94"/>
    <mergeCell ref="AT94:AX94"/>
    <mergeCell ref="AY94:BC94"/>
    <mergeCell ref="BD94:BH94"/>
    <mergeCell ref="BI94:BJ94"/>
    <mergeCell ref="C93:L93"/>
    <mergeCell ref="M93:R93"/>
    <mergeCell ref="S93:W93"/>
    <mergeCell ref="X93:AB93"/>
    <mergeCell ref="AC93:AG93"/>
    <mergeCell ref="AH93:AL93"/>
    <mergeCell ref="AM93:AN93"/>
    <mergeCell ref="AO93:AS93"/>
    <mergeCell ref="AT93:AX93"/>
    <mergeCell ref="AT90:AX91"/>
    <mergeCell ref="AY90:BC91"/>
    <mergeCell ref="BD90:BH91"/>
    <mergeCell ref="BI90:BJ92"/>
    <mergeCell ref="S92:W92"/>
    <mergeCell ref="X92:AB92"/>
    <mergeCell ref="AC92:AG92"/>
    <mergeCell ref="AH92:AL92"/>
    <mergeCell ref="AO92:AS92"/>
    <mergeCell ref="AT92:AX92"/>
    <mergeCell ref="AY92:BC92"/>
    <mergeCell ref="BD92:BH92"/>
    <mergeCell ref="B90:B92"/>
    <mergeCell ref="C90:L92"/>
    <mergeCell ref="M90:R92"/>
    <mergeCell ref="S90:W91"/>
    <mergeCell ref="X90:AB91"/>
    <mergeCell ref="AC90:AG91"/>
    <mergeCell ref="AH90:AL91"/>
    <mergeCell ref="AM90:AN92"/>
    <mergeCell ref="AO90:AS91"/>
    <mergeCell ref="M87:AJ87"/>
    <mergeCell ref="AK87:AM87"/>
    <mergeCell ref="AN87:AW87"/>
    <mergeCell ref="AX87:AY87"/>
    <mergeCell ref="AZ87:BJ87"/>
    <mergeCell ref="B88:B89"/>
    <mergeCell ref="C88:H89"/>
    <mergeCell ref="I88:N88"/>
    <mergeCell ref="O88:T88"/>
    <mergeCell ref="U88:AA88"/>
    <mergeCell ref="AB88:AD89"/>
    <mergeCell ref="AE88:AG89"/>
    <mergeCell ref="AH88:AL89"/>
    <mergeCell ref="AM88:AQ88"/>
    <mergeCell ref="AR88:AV88"/>
    <mergeCell ref="AW88:BA88"/>
    <mergeCell ref="BB88:BH88"/>
    <mergeCell ref="I89:N89"/>
    <mergeCell ref="O89:T89"/>
    <mergeCell ref="U89:AA89"/>
    <mergeCell ref="AM89:AQ89"/>
    <mergeCell ref="AR89:AV89"/>
    <mergeCell ref="AW89:BA89"/>
    <mergeCell ref="BB89:BH89"/>
    <mergeCell ref="S82:W82"/>
    <mergeCell ref="X82:AB82"/>
    <mergeCell ref="AC82:AG82"/>
    <mergeCell ref="AH82:AL82"/>
    <mergeCell ref="AM80:AN80"/>
    <mergeCell ref="AO80:AS80"/>
    <mergeCell ref="AT80:AX80"/>
    <mergeCell ref="AY80:BC80"/>
    <mergeCell ref="BD80:BH80"/>
    <mergeCell ref="BI80:BJ80"/>
    <mergeCell ref="C80:L80"/>
    <mergeCell ref="M80:R80"/>
    <mergeCell ref="S80:W80"/>
    <mergeCell ref="X80:AB80"/>
    <mergeCell ref="AC80:AG80"/>
    <mergeCell ref="AH80:AL80"/>
    <mergeCell ref="B84:C85"/>
    <mergeCell ref="D84:AY85"/>
    <mergeCell ref="AZ84:BB85"/>
    <mergeCell ref="BC84:BJ85"/>
    <mergeCell ref="AM83:AN83"/>
    <mergeCell ref="AO83:AS83"/>
    <mergeCell ref="AT83:AX83"/>
    <mergeCell ref="AY83:BC83"/>
    <mergeCell ref="BD83:BH83"/>
    <mergeCell ref="BI83:BJ83"/>
    <mergeCell ref="C83:L83"/>
    <mergeCell ref="M83:R83"/>
    <mergeCell ref="S83:W83"/>
    <mergeCell ref="X83:AB83"/>
    <mergeCell ref="AC83:AG83"/>
    <mergeCell ref="AH83:AL83"/>
    <mergeCell ref="AM79:AN79"/>
    <mergeCell ref="AO79:AS79"/>
    <mergeCell ref="AT79:AX79"/>
    <mergeCell ref="AY79:BC79"/>
    <mergeCell ref="BD79:BH79"/>
    <mergeCell ref="BI79:BJ79"/>
    <mergeCell ref="C79:L79"/>
    <mergeCell ref="M79:R79"/>
    <mergeCell ref="S79:W79"/>
    <mergeCell ref="X79:AB79"/>
    <mergeCell ref="AC79:AG79"/>
    <mergeCell ref="AH79:AL79"/>
    <mergeCell ref="AM78:AN78"/>
    <mergeCell ref="AO78:AS78"/>
    <mergeCell ref="AT78:AX78"/>
    <mergeCell ref="AY78:BC78"/>
    <mergeCell ref="BD78:BH78"/>
    <mergeCell ref="BI78:BJ78"/>
    <mergeCell ref="C78:L78"/>
    <mergeCell ref="M78:R78"/>
    <mergeCell ref="S78:W78"/>
    <mergeCell ref="X78:AB78"/>
    <mergeCell ref="AC78:AG78"/>
    <mergeCell ref="AH78:AL78"/>
    <mergeCell ref="AM77:AN77"/>
    <mergeCell ref="AO77:AS77"/>
    <mergeCell ref="AT77:AX77"/>
    <mergeCell ref="AY77:BC77"/>
    <mergeCell ref="BD77:BH77"/>
    <mergeCell ref="BI77:BJ77"/>
    <mergeCell ref="C77:L77"/>
    <mergeCell ref="M77:R77"/>
    <mergeCell ref="S77:W77"/>
    <mergeCell ref="X77:AB77"/>
    <mergeCell ref="AC77:AG77"/>
    <mergeCell ref="AH77:AL77"/>
    <mergeCell ref="AM76:AN76"/>
    <mergeCell ref="AO76:AS76"/>
    <mergeCell ref="AT76:AX76"/>
    <mergeCell ref="AY76:BC76"/>
    <mergeCell ref="BD76:BH76"/>
    <mergeCell ref="BI76:BJ76"/>
    <mergeCell ref="C76:L76"/>
    <mergeCell ref="M76:R76"/>
    <mergeCell ref="S76:W76"/>
    <mergeCell ref="X76:AB76"/>
    <mergeCell ref="AC76:AG76"/>
    <mergeCell ref="AH76:AL76"/>
    <mergeCell ref="AM75:AN75"/>
    <mergeCell ref="AO75:AS75"/>
    <mergeCell ref="AT75:AX75"/>
    <mergeCell ref="AY75:BC75"/>
    <mergeCell ref="BD75:BH75"/>
    <mergeCell ref="BI75:BJ75"/>
    <mergeCell ref="C75:L75"/>
    <mergeCell ref="M75:R75"/>
    <mergeCell ref="S75:W75"/>
    <mergeCell ref="X75:AB75"/>
    <mergeCell ref="AC75:AG75"/>
    <mergeCell ref="AH75:AL75"/>
    <mergeCell ref="AM74:AN74"/>
    <mergeCell ref="AO74:AS74"/>
    <mergeCell ref="AT74:AX74"/>
    <mergeCell ref="AY74:BC74"/>
    <mergeCell ref="BD74:BH74"/>
    <mergeCell ref="BI74:BJ74"/>
    <mergeCell ref="C74:L74"/>
    <mergeCell ref="M74:R74"/>
    <mergeCell ref="S74:W74"/>
    <mergeCell ref="X74:AB74"/>
    <mergeCell ref="AC74:AG74"/>
    <mergeCell ref="AH74:AL74"/>
    <mergeCell ref="AM73:AN73"/>
    <mergeCell ref="AO73:AS73"/>
    <mergeCell ref="AT73:AX73"/>
    <mergeCell ref="AY73:BC73"/>
    <mergeCell ref="BD73:BH73"/>
    <mergeCell ref="BI73:BJ73"/>
    <mergeCell ref="C73:L73"/>
    <mergeCell ref="M73:R73"/>
    <mergeCell ref="S73:W73"/>
    <mergeCell ref="X73:AB73"/>
    <mergeCell ref="AC73:AG73"/>
    <mergeCell ref="AH73:AL73"/>
    <mergeCell ref="AM72:AN72"/>
    <mergeCell ref="AO72:AS72"/>
    <mergeCell ref="AT72:AX72"/>
    <mergeCell ref="AY72:BC72"/>
    <mergeCell ref="BD72:BH72"/>
    <mergeCell ref="BI72:BJ72"/>
    <mergeCell ref="C72:L72"/>
    <mergeCell ref="M72:R72"/>
    <mergeCell ref="S72:W72"/>
    <mergeCell ref="X72:AB72"/>
    <mergeCell ref="AC72:AG72"/>
    <mergeCell ref="AH72:AL72"/>
    <mergeCell ref="AM71:AN71"/>
    <mergeCell ref="AO71:AS71"/>
    <mergeCell ref="AT71:AX71"/>
    <mergeCell ref="AY71:BC71"/>
    <mergeCell ref="BD71:BH71"/>
    <mergeCell ref="BI71:BJ71"/>
    <mergeCell ref="C71:L71"/>
    <mergeCell ref="M71:R71"/>
    <mergeCell ref="S71:W71"/>
    <mergeCell ref="X71:AB71"/>
    <mergeCell ref="AC71:AG71"/>
    <mergeCell ref="AH71:AL71"/>
    <mergeCell ref="AM70:AN70"/>
    <mergeCell ref="AO70:AS70"/>
    <mergeCell ref="AT70:AX70"/>
    <mergeCell ref="AY70:BC70"/>
    <mergeCell ref="BD70:BH70"/>
    <mergeCell ref="BI70:BJ70"/>
    <mergeCell ref="C70:L70"/>
    <mergeCell ref="M70:R70"/>
    <mergeCell ref="S70:W70"/>
    <mergeCell ref="X70:AB70"/>
    <mergeCell ref="AC70:AG70"/>
    <mergeCell ref="AH70:AL70"/>
    <mergeCell ref="AM69:AN69"/>
    <mergeCell ref="AO69:AS69"/>
    <mergeCell ref="AT69:AX69"/>
    <mergeCell ref="AY69:BC69"/>
    <mergeCell ref="BD69:BH69"/>
    <mergeCell ref="BI69:BJ69"/>
    <mergeCell ref="C69:L69"/>
    <mergeCell ref="M69:R69"/>
    <mergeCell ref="S69:W69"/>
    <mergeCell ref="X69:AB69"/>
    <mergeCell ref="AC69:AG69"/>
    <mergeCell ref="AH69:AL69"/>
    <mergeCell ref="AM68:AN68"/>
    <mergeCell ref="AO68:AS68"/>
    <mergeCell ref="AT68:AX68"/>
    <mergeCell ref="AY68:BC68"/>
    <mergeCell ref="BD68:BH68"/>
    <mergeCell ref="BI68:BJ68"/>
    <mergeCell ref="C68:L68"/>
    <mergeCell ref="M68:R68"/>
    <mergeCell ref="S68:W68"/>
    <mergeCell ref="X68:AB68"/>
    <mergeCell ref="AC68:AG68"/>
    <mergeCell ref="AH68:AL68"/>
    <mergeCell ref="AM67:AN67"/>
    <mergeCell ref="AO67:AS67"/>
    <mergeCell ref="AT67:AX67"/>
    <mergeCell ref="AY67:BC67"/>
    <mergeCell ref="BD67:BH67"/>
    <mergeCell ref="BI67:BJ67"/>
    <mergeCell ref="C67:L67"/>
    <mergeCell ref="M67:R67"/>
    <mergeCell ref="S67:W67"/>
    <mergeCell ref="X67:AB67"/>
    <mergeCell ref="AC67:AG67"/>
    <mergeCell ref="AH67:AL67"/>
    <mergeCell ref="AM66:AN66"/>
    <mergeCell ref="AO66:AS66"/>
    <mergeCell ref="AT66:AX66"/>
    <mergeCell ref="AY66:BC66"/>
    <mergeCell ref="BD66:BH66"/>
    <mergeCell ref="BI66:BJ66"/>
    <mergeCell ref="C66:L66"/>
    <mergeCell ref="M66:R66"/>
    <mergeCell ref="S66:W66"/>
    <mergeCell ref="X66:AB66"/>
    <mergeCell ref="AC66:AG66"/>
    <mergeCell ref="AH66:AL66"/>
    <mergeCell ref="AM65:AN65"/>
    <mergeCell ref="AO65:AS65"/>
    <mergeCell ref="AT65:AX65"/>
    <mergeCell ref="AY65:BC65"/>
    <mergeCell ref="BD65:BH65"/>
    <mergeCell ref="BI65:BJ65"/>
    <mergeCell ref="C65:L65"/>
    <mergeCell ref="M65:R65"/>
    <mergeCell ref="S65:W65"/>
    <mergeCell ref="X65:AB65"/>
    <mergeCell ref="AC65:AG65"/>
    <mergeCell ref="AH65:AL65"/>
    <mergeCell ref="AM64:AN64"/>
    <mergeCell ref="AO64:AS64"/>
    <mergeCell ref="AT64:AX64"/>
    <mergeCell ref="AY64:BC64"/>
    <mergeCell ref="BD64:BH64"/>
    <mergeCell ref="BI64:BJ64"/>
    <mergeCell ref="C64:L64"/>
    <mergeCell ref="M64:R64"/>
    <mergeCell ref="S64:W64"/>
    <mergeCell ref="X64:AB64"/>
    <mergeCell ref="AC64:AG64"/>
    <mergeCell ref="AH64:AL64"/>
    <mergeCell ref="BI61:BJ63"/>
    <mergeCell ref="S63:W63"/>
    <mergeCell ref="X63:AB63"/>
    <mergeCell ref="AC63:AG63"/>
    <mergeCell ref="AH63:AL63"/>
    <mergeCell ref="AO63:AS63"/>
    <mergeCell ref="AT63:AX63"/>
    <mergeCell ref="AY63:BC63"/>
    <mergeCell ref="BD63:BH63"/>
    <mergeCell ref="AH61:AL62"/>
    <mergeCell ref="AM61:AN63"/>
    <mergeCell ref="AO61:AS62"/>
    <mergeCell ref="AT61:AX62"/>
    <mergeCell ref="AY61:BC62"/>
    <mergeCell ref="BD61:BH62"/>
    <mergeCell ref="B61:B63"/>
    <mergeCell ref="C61:L63"/>
    <mergeCell ref="M61:R63"/>
    <mergeCell ref="S61:W62"/>
    <mergeCell ref="X61:AB62"/>
    <mergeCell ref="AC61:AG62"/>
    <mergeCell ref="AE59:AG60"/>
    <mergeCell ref="AH59:AL60"/>
    <mergeCell ref="AM59:AQ59"/>
    <mergeCell ref="AR59:AV59"/>
    <mergeCell ref="AW59:BA59"/>
    <mergeCell ref="BB59:BH59"/>
    <mergeCell ref="AM60:AQ60"/>
    <mergeCell ref="AR60:AV60"/>
    <mergeCell ref="AW60:BA60"/>
    <mergeCell ref="BB60:BH60"/>
    <mergeCell ref="B59:B60"/>
    <mergeCell ref="C59:H60"/>
    <mergeCell ref="I59:N59"/>
    <mergeCell ref="O59:T59"/>
    <mergeCell ref="U59:AA59"/>
    <mergeCell ref="AB59:AD60"/>
    <mergeCell ref="I60:N60"/>
    <mergeCell ref="O60:T60"/>
    <mergeCell ref="U60:AA60"/>
    <mergeCell ref="M58:AJ58"/>
    <mergeCell ref="AK58:AM58"/>
    <mergeCell ref="AN58:AW58"/>
    <mergeCell ref="AX58:AY58"/>
    <mergeCell ref="AZ58:BJ58"/>
    <mergeCell ref="AM55:AN55"/>
    <mergeCell ref="AO55:AS55"/>
    <mergeCell ref="AT55:AX55"/>
    <mergeCell ref="AY55:BC55"/>
    <mergeCell ref="BD55:BH55"/>
    <mergeCell ref="BI55:BJ55"/>
    <mergeCell ref="C55:L55"/>
    <mergeCell ref="M55:R55"/>
    <mergeCell ref="S55:W55"/>
    <mergeCell ref="X55:AB55"/>
    <mergeCell ref="AC55:AG55"/>
    <mergeCell ref="AH55:AL55"/>
    <mergeCell ref="M53:R53"/>
    <mergeCell ref="AM54:AN54"/>
    <mergeCell ref="AO54:AS54"/>
    <mergeCell ref="AT54:AX54"/>
    <mergeCell ref="AY54:BC54"/>
    <mergeCell ref="BD54:BH54"/>
    <mergeCell ref="BI54:BJ54"/>
    <mergeCell ref="C54:L54"/>
    <mergeCell ref="M54:R54"/>
    <mergeCell ref="S54:W54"/>
    <mergeCell ref="X54:AB54"/>
    <mergeCell ref="AC54:AG54"/>
    <mergeCell ref="AH54:AL54"/>
    <mergeCell ref="C53:L53"/>
    <mergeCell ref="B56:C57"/>
    <mergeCell ref="D56:AY57"/>
    <mergeCell ref="AZ56:BB57"/>
    <mergeCell ref="BC56:BJ57"/>
    <mergeCell ref="AM52:AN52"/>
    <mergeCell ref="AO52:AS52"/>
    <mergeCell ref="AT52:AX52"/>
    <mergeCell ref="AY52:BC52"/>
    <mergeCell ref="BD52:BH52"/>
    <mergeCell ref="BI52:BJ52"/>
    <mergeCell ref="C52:L52"/>
    <mergeCell ref="M52:R52"/>
    <mergeCell ref="S52:W52"/>
    <mergeCell ref="X52:AB52"/>
    <mergeCell ref="AC52:AG52"/>
    <mergeCell ref="AH52:AL52"/>
    <mergeCell ref="AM51:AN51"/>
    <mergeCell ref="AO51:AS51"/>
    <mergeCell ref="AT51:AX51"/>
    <mergeCell ref="AY51:BC51"/>
    <mergeCell ref="BD51:BH51"/>
    <mergeCell ref="BI51:BJ51"/>
    <mergeCell ref="C51:L51"/>
    <mergeCell ref="M51:R51"/>
    <mergeCell ref="S51:W51"/>
    <mergeCell ref="X51:AB51"/>
    <mergeCell ref="AC51:AG51"/>
    <mergeCell ref="AH51:AL51"/>
    <mergeCell ref="AM50:AN50"/>
    <mergeCell ref="AO50:AS50"/>
    <mergeCell ref="AT50:AX50"/>
    <mergeCell ref="AY50:BC50"/>
    <mergeCell ref="BD50:BH50"/>
    <mergeCell ref="BI50:BJ50"/>
    <mergeCell ref="C50:L50"/>
    <mergeCell ref="M50:R50"/>
    <mergeCell ref="S50:W50"/>
    <mergeCell ref="X50:AB50"/>
    <mergeCell ref="AC50:AG50"/>
    <mergeCell ref="AH50:AL50"/>
    <mergeCell ref="AM49:AN49"/>
    <mergeCell ref="AO49:AS49"/>
    <mergeCell ref="AT49:AX49"/>
    <mergeCell ref="AY49:BC49"/>
    <mergeCell ref="BD49:BH49"/>
    <mergeCell ref="BI49:BJ49"/>
    <mergeCell ref="C49:L49"/>
    <mergeCell ref="M49:R49"/>
    <mergeCell ref="S49:W49"/>
    <mergeCell ref="X49:AB49"/>
    <mergeCell ref="AC49:AG49"/>
    <mergeCell ref="AH49:AL49"/>
    <mergeCell ref="AM48:AN48"/>
    <mergeCell ref="AO48:AS48"/>
    <mergeCell ref="AT48:AX48"/>
    <mergeCell ref="AY48:BC48"/>
    <mergeCell ref="BD48:BH48"/>
    <mergeCell ref="BI48:BJ48"/>
    <mergeCell ref="C48:L48"/>
    <mergeCell ref="M48:R48"/>
    <mergeCell ref="S48:W48"/>
    <mergeCell ref="X48:AB48"/>
    <mergeCell ref="AC48:AG48"/>
    <mergeCell ref="AH48:AL48"/>
    <mergeCell ref="AM47:AN47"/>
    <mergeCell ref="AO47:AS47"/>
    <mergeCell ref="AT47:AX47"/>
    <mergeCell ref="AY47:BC47"/>
    <mergeCell ref="BD47:BH47"/>
    <mergeCell ref="BI47:BJ47"/>
    <mergeCell ref="C47:L47"/>
    <mergeCell ref="M47:R47"/>
    <mergeCell ref="S47:W47"/>
    <mergeCell ref="X47:AB47"/>
    <mergeCell ref="AC47:AG47"/>
    <mergeCell ref="AH47:AL47"/>
    <mergeCell ref="AM46:AN46"/>
    <mergeCell ref="AO46:AS46"/>
    <mergeCell ref="AT46:AX46"/>
    <mergeCell ref="AY46:BC46"/>
    <mergeCell ref="BD46:BH46"/>
    <mergeCell ref="BI46:BJ46"/>
    <mergeCell ref="C46:L46"/>
    <mergeCell ref="M46:R46"/>
    <mergeCell ref="S46:W46"/>
    <mergeCell ref="X46:AB46"/>
    <mergeCell ref="AC46:AG46"/>
    <mergeCell ref="AH46:AL46"/>
    <mergeCell ref="AM45:AN45"/>
    <mergeCell ref="AO45:AS45"/>
    <mergeCell ref="AT45:AX45"/>
    <mergeCell ref="AY45:BC45"/>
    <mergeCell ref="BD45:BH45"/>
    <mergeCell ref="BI45:BJ45"/>
    <mergeCell ref="C45:L45"/>
    <mergeCell ref="M45:R45"/>
    <mergeCell ref="S45:W45"/>
    <mergeCell ref="X45:AB45"/>
    <mergeCell ref="AC45:AG45"/>
    <mergeCell ref="AH45:AL45"/>
    <mergeCell ref="AM44:AN44"/>
    <mergeCell ref="AO44:AS44"/>
    <mergeCell ref="AT44:AX44"/>
    <mergeCell ref="AY44:BC44"/>
    <mergeCell ref="BD44:BH44"/>
    <mergeCell ref="BI44:BJ44"/>
    <mergeCell ref="C44:L44"/>
    <mergeCell ref="M44:R44"/>
    <mergeCell ref="S44:W44"/>
    <mergeCell ref="X44:AB44"/>
    <mergeCell ref="AC44:AG44"/>
    <mergeCell ref="AH44:AL44"/>
    <mergeCell ref="AM43:AN43"/>
    <mergeCell ref="AO43:AS43"/>
    <mergeCell ref="AT43:AX43"/>
    <mergeCell ref="AY43:BC43"/>
    <mergeCell ref="BD43:BH43"/>
    <mergeCell ref="BI43:BJ43"/>
    <mergeCell ref="C43:L43"/>
    <mergeCell ref="M43:R43"/>
    <mergeCell ref="S43:W43"/>
    <mergeCell ref="X43:AB43"/>
    <mergeCell ref="AC43:AG43"/>
    <mergeCell ref="AH43:AL43"/>
    <mergeCell ref="AM42:AN42"/>
    <mergeCell ref="AO42:AS42"/>
    <mergeCell ref="AT42:AX42"/>
    <mergeCell ref="AY42:BC42"/>
    <mergeCell ref="BD42:BH42"/>
    <mergeCell ref="BI42:BJ42"/>
    <mergeCell ref="C42:L42"/>
    <mergeCell ref="M42:R42"/>
    <mergeCell ref="S42:W42"/>
    <mergeCell ref="X42:AB42"/>
    <mergeCell ref="AC42:AG42"/>
    <mergeCell ref="AH42:AL42"/>
    <mergeCell ref="AM41:AN41"/>
    <mergeCell ref="AO41:AS41"/>
    <mergeCell ref="AT41:AX41"/>
    <mergeCell ref="AY41:BC41"/>
    <mergeCell ref="BD41:BH41"/>
    <mergeCell ref="BI41:BJ41"/>
    <mergeCell ref="C41:L41"/>
    <mergeCell ref="M41:R41"/>
    <mergeCell ref="S41:W41"/>
    <mergeCell ref="X41:AB41"/>
    <mergeCell ref="AC41:AG41"/>
    <mergeCell ref="AH41:AL41"/>
    <mergeCell ref="AM40:AN40"/>
    <mergeCell ref="AO40:AS40"/>
    <mergeCell ref="AT40:AX40"/>
    <mergeCell ref="AY40:BC40"/>
    <mergeCell ref="BD40:BH40"/>
    <mergeCell ref="BI40:BJ40"/>
    <mergeCell ref="C40:L40"/>
    <mergeCell ref="M40:R40"/>
    <mergeCell ref="S40:W40"/>
    <mergeCell ref="X40:AB40"/>
    <mergeCell ref="AC40:AG40"/>
    <mergeCell ref="AH40:AL40"/>
    <mergeCell ref="AM39:AN39"/>
    <mergeCell ref="AO39:AS39"/>
    <mergeCell ref="AT39:AX39"/>
    <mergeCell ref="AY39:BC39"/>
    <mergeCell ref="BD39:BH39"/>
    <mergeCell ref="BI39:BJ39"/>
    <mergeCell ref="C39:L39"/>
    <mergeCell ref="M39:R39"/>
    <mergeCell ref="S39:W39"/>
    <mergeCell ref="X39:AB39"/>
    <mergeCell ref="AC39:AG39"/>
    <mergeCell ref="AH39:AL39"/>
    <mergeCell ref="AM38:AN38"/>
    <mergeCell ref="AO38:AS38"/>
    <mergeCell ref="AT38:AX38"/>
    <mergeCell ref="AY38:BC38"/>
    <mergeCell ref="BD38:BH38"/>
    <mergeCell ref="BI38:BJ38"/>
    <mergeCell ref="C38:L38"/>
    <mergeCell ref="M38:R38"/>
    <mergeCell ref="S38:W38"/>
    <mergeCell ref="X38:AB38"/>
    <mergeCell ref="AC38:AG38"/>
    <mergeCell ref="AH38:AL38"/>
    <mergeCell ref="AM37:AN37"/>
    <mergeCell ref="AO37:AS37"/>
    <mergeCell ref="AT37:AX37"/>
    <mergeCell ref="AY37:BC37"/>
    <mergeCell ref="BD37:BH37"/>
    <mergeCell ref="BI37:BJ37"/>
    <mergeCell ref="C37:L37"/>
    <mergeCell ref="M37:R37"/>
    <mergeCell ref="S37:W37"/>
    <mergeCell ref="X37:AB37"/>
    <mergeCell ref="AC37:AG37"/>
    <mergeCell ref="AH37:AL37"/>
    <mergeCell ref="AM36:AN36"/>
    <mergeCell ref="AO36:AS36"/>
    <mergeCell ref="AT36:AX36"/>
    <mergeCell ref="AY36:BC36"/>
    <mergeCell ref="BD36:BH36"/>
    <mergeCell ref="BI36:BJ36"/>
    <mergeCell ref="C36:L36"/>
    <mergeCell ref="M36:R36"/>
    <mergeCell ref="S36:W36"/>
    <mergeCell ref="X36:AB36"/>
    <mergeCell ref="AC36:AG36"/>
    <mergeCell ref="AH36:AL36"/>
    <mergeCell ref="BI33:BJ35"/>
    <mergeCell ref="S35:W35"/>
    <mergeCell ref="X35:AB35"/>
    <mergeCell ref="AC35:AG35"/>
    <mergeCell ref="AH35:AL35"/>
    <mergeCell ref="AO35:AS35"/>
    <mergeCell ref="AT35:AX35"/>
    <mergeCell ref="AY35:BC35"/>
    <mergeCell ref="BD35:BH35"/>
    <mergeCell ref="AH33:AL34"/>
    <mergeCell ref="AM33:AN35"/>
    <mergeCell ref="AO33:AS34"/>
    <mergeCell ref="AT33:AX34"/>
    <mergeCell ref="AY33:BC34"/>
    <mergeCell ref="BD33:BH34"/>
    <mergeCell ref="B33:B35"/>
    <mergeCell ref="C33:L35"/>
    <mergeCell ref="M33:R35"/>
    <mergeCell ref="S33:W34"/>
    <mergeCell ref="X33:AB34"/>
    <mergeCell ref="AC33:AG34"/>
    <mergeCell ref="AE31:AG32"/>
    <mergeCell ref="AH31:AL32"/>
    <mergeCell ref="AM31:AQ31"/>
    <mergeCell ref="AR31:AV31"/>
    <mergeCell ref="AW31:BA31"/>
    <mergeCell ref="BB31:BH31"/>
    <mergeCell ref="AM32:AQ32"/>
    <mergeCell ref="AR32:AV32"/>
    <mergeCell ref="AW32:BA32"/>
    <mergeCell ref="BB32:BH32"/>
    <mergeCell ref="B31:B32"/>
    <mergeCell ref="C31:H32"/>
    <mergeCell ref="I31:N31"/>
    <mergeCell ref="O31:T31"/>
    <mergeCell ref="U31:AA31"/>
    <mergeCell ref="AB31:AD32"/>
    <mergeCell ref="I32:N32"/>
    <mergeCell ref="O32:T32"/>
    <mergeCell ref="U32:AA32"/>
    <mergeCell ref="B27:C28"/>
    <mergeCell ref="D27:AY28"/>
    <mergeCell ref="AZ27:BB28"/>
    <mergeCell ref="BC27:BJ28"/>
    <mergeCell ref="M30:AJ30"/>
    <mergeCell ref="AK30:AM30"/>
    <mergeCell ref="AN30:AW30"/>
    <mergeCell ref="AX30:AY30"/>
    <mergeCell ref="AZ30:BJ30"/>
    <mergeCell ref="AM26:AN26"/>
    <mergeCell ref="AO26:AS26"/>
    <mergeCell ref="AT26:AX26"/>
    <mergeCell ref="AY26:BC26"/>
    <mergeCell ref="BD26:BH26"/>
    <mergeCell ref="BI26:BJ26"/>
    <mergeCell ref="C26:L26"/>
    <mergeCell ref="M26:R26"/>
    <mergeCell ref="S26:W26"/>
    <mergeCell ref="X26:AB26"/>
    <mergeCell ref="AC26:AG26"/>
    <mergeCell ref="AH26:AL26"/>
    <mergeCell ref="AM25:AN25"/>
    <mergeCell ref="AO25:AS25"/>
    <mergeCell ref="AT25:AX25"/>
    <mergeCell ref="AY25:BC25"/>
    <mergeCell ref="BD25:BH25"/>
    <mergeCell ref="BI25:BJ25"/>
    <mergeCell ref="C25:L25"/>
    <mergeCell ref="M25:R25"/>
    <mergeCell ref="S25:W25"/>
    <mergeCell ref="X25:AB25"/>
    <mergeCell ref="AC25:AG25"/>
    <mergeCell ref="AH25:AL25"/>
    <mergeCell ref="AM24:AN24"/>
    <mergeCell ref="AO24:AS24"/>
    <mergeCell ref="AT24:AX24"/>
    <mergeCell ref="AY24:BC24"/>
    <mergeCell ref="BD24:BH24"/>
    <mergeCell ref="BI24:BJ24"/>
    <mergeCell ref="C24:L24"/>
    <mergeCell ref="M24:R24"/>
    <mergeCell ref="S24:W24"/>
    <mergeCell ref="X24:AB24"/>
    <mergeCell ref="AC24:AG24"/>
    <mergeCell ref="AH24:AL24"/>
    <mergeCell ref="AM23:AN23"/>
    <mergeCell ref="AO23:AS23"/>
    <mergeCell ref="AT23:AX23"/>
    <mergeCell ref="AY23:BC23"/>
    <mergeCell ref="BD23:BH23"/>
    <mergeCell ref="BI23:BJ23"/>
    <mergeCell ref="C23:L23"/>
    <mergeCell ref="M23:R23"/>
    <mergeCell ref="S23:W23"/>
    <mergeCell ref="X23:AB23"/>
    <mergeCell ref="AC23:AG23"/>
    <mergeCell ref="AH23:AL23"/>
    <mergeCell ref="AM22:AN22"/>
    <mergeCell ref="AO22:AS22"/>
    <mergeCell ref="AT22:AX22"/>
    <mergeCell ref="AY22:BC22"/>
    <mergeCell ref="BD22:BH22"/>
    <mergeCell ref="BI22:BJ22"/>
    <mergeCell ref="C22:L22"/>
    <mergeCell ref="M22:R22"/>
    <mergeCell ref="S22:W22"/>
    <mergeCell ref="X22:AB22"/>
    <mergeCell ref="AC22:AG22"/>
    <mergeCell ref="AH22:AL22"/>
    <mergeCell ref="AM21:AN21"/>
    <mergeCell ref="AO21:AS21"/>
    <mergeCell ref="AT21:AX21"/>
    <mergeCell ref="AY21:BC21"/>
    <mergeCell ref="BD21:BH21"/>
    <mergeCell ref="BI21:BJ21"/>
    <mergeCell ref="C21:L21"/>
    <mergeCell ref="M21:R21"/>
    <mergeCell ref="S21:W21"/>
    <mergeCell ref="X21:AB21"/>
    <mergeCell ref="AC21:AG21"/>
    <mergeCell ref="AH21:AL21"/>
    <mergeCell ref="AM20:AN20"/>
    <mergeCell ref="AO20:AS20"/>
    <mergeCell ref="AT20:AX20"/>
    <mergeCell ref="AY20:BC20"/>
    <mergeCell ref="BD20:BH20"/>
    <mergeCell ref="BI20:BJ20"/>
    <mergeCell ref="C20:L20"/>
    <mergeCell ref="M20:R20"/>
    <mergeCell ref="S20:W20"/>
    <mergeCell ref="X20:AB20"/>
    <mergeCell ref="AC20:AG20"/>
    <mergeCell ref="AH20:AL20"/>
    <mergeCell ref="AM19:AN19"/>
    <mergeCell ref="AO19:AS19"/>
    <mergeCell ref="AT19:AX19"/>
    <mergeCell ref="AY19:BC19"/>
    <mergeCell ref="BD19:BH19"/>
    <mergeCell ref="BI19:BJ19"/>
    <mergeCell ref="C19:L19"/>
    <mergeCell ref="M19:R19"/>
    <mergeCell ref="S19:W19"/>
    <mergeCell ref="X19:AB19"/>
    <mergeCell ref="AC19:AG19"/>
    <mergeCell ref="AH19:AL19"/>
    <mergeCell ref="AM18:AN18"/>
    <mergeCell ref="AO18:AS18"/>
    <mergeCell ref="AT18:AX18"/>
    <mergeCell ref="AY18:BC18"/>
    <mergeCell ref="BD18:BH18"/>
    <mergeCell ref="BI18:BJ18"/>
    <mergeCell ref="C18:L18"/>
    <mergeCell ref="M18:R18"/>
    <mergeCell ref="S18:W18"/>
    <mergeCell ref="X18:AB18"/>
    <mergeCell ref="AC18:AG18"/>
    <mergeCell ref="AH18:AL18"/>
    <mergeCell ref="AM17:AN17"/>
    <mergeCell ref="AO17:AS17"/>
    <mergeCell ref="AT17:AX17"/>
    <mergeCell ref="AY17:BC17"/>
    <mergeCell ref="BD17:BH17"/>
    <mergeCell ref="BI17:BJ17"/>
    <mergeCell ref="C17:L17"/>
    <mergeCell ref="M17:R17"/>
    <mergeCell ref="S17:W17"/>
    <mergeCell ref="X17:AB17"/>
    <mergeCell ref="AC17:AG17"/>
    <mergeCell ref="AH17:AL17"/>
    <mergeCell ref="AM16:AN16"/>
    <mergeCell ref="AO16:AS16"/>
    <mergeCell ref="AT16:AX16"/>
    <mergeCell ref="AY16:BC16"/>
    <mergeCell ref="BD16:BH16"/>
    <mergeCell ref="BI16:BJ16"/>
    <mergeCell ref="C16:L16"/>
    <mergeCell ref="M16:R16"/>
    <mergeCell ref="S16:W16"/>
    <mergeCell ref="X16:AB16"/>
    <mergeCell ref="AC16:AG16"/>
    <mergeCell ref="AH16:AL16"/>
    <mergeCell ref="AM15:AN15"/>
    <mergeCell ref="AO15:AS15"/>
    <mergeCell ref="AT15:AX15"/>
    <mergeCell ref="AY15:BC15"/>
    <mergeCell ref="BD15:BH15"/>
    <mergeCell ref="BI15:BJ15"/>
    <mergeCell ref="C15:L15"/>
    <mergeCell ref="M15:R15"/>
    <mergeCell ref="S15:W15"/>
    <mergeCell ref="X15:AB15"/>
    <mergeCell ref="AC15:AG15"/>
    <mergeCell ref="AH15:AL15"/>
    <mergeCell ref="AM14:AN14"/>
    <mergeCell ref="AO14:AS14"/>
    <mergeCell ref="AT14:AX14"/>
    <mergeCell ref="AY14:BC14"/>
    <mergeCell ref="BD14:BH14"/>
    <mergeCell ref="BI14:BJ14"/>
    <mergeCell ref="C14:L14"/>
    <mergeCell ref="M14:R14"/>
    <mergeCell ref="S14:W14"/>
    <mergeCell ref="X14:AB14"/>
    <mergeCell ref="AC14:AG14"/>
    <mergeCell ref="AH14:AL14"/>
    <mergeCell ref="AM13:AN13"/>
    <mergeCell ref="AO13:AS13"/>
    <mergeCell ref="AT13:AX13"/>
    <mergeCell ref="AY13:BC13"/>
    <mergeCell ref="BD13:BH13"/>
    <mergeCell ref="BI13:BJ13"/>
    <mergeCell ref="C13:L13"/>
    <mergeCell ref="M13:R13"/>
    <mergeCell ref="S13:W13"/>
    <mergeCell ref="X13:AB13"/>
    <mergeCell ref="AC13:AG13"/>
    <mergeCell ref="AH13:AL13"/>
    <mergeCell ref="AM12:AN12"/>
    <mergeCell ref="AO12:AS12"/>
    <mergeCell ref="AT12:AX12"/>
    <mergeCell ref="AY12:BC12"/>
    <mergeCell ref="BD12:BH12"/>
    <mergeCell ref="BI12:BJ12"/>
    <mergeCell ref="C12:L12"/>
    <mergeCell ref="M12:R12"/>
    <mergeCell ref="S12:W12"/>
    <mergeCell ref="X12:AB12"/>
    <mergeCell ref="AC12:AG12"/>
    <mergeCell ref="AH12:AL12"/>
    <mergeCell ref="AM11:AN11"/>
    <mergeCell ref="AO11:AS11"/>
    <mergeCell ref="AT11:AX11"/>
    <mergeCell ref="AY11:BC11"/>
    <mergeCell ref="BD11:BH11"/>
    <mergeCell ref="BI11:BJ11"/>
    <mergeCell ref="C11:L11"/>
    <mergeCell ref="M11:R11"/>
    <mergeCell ref="S11:W11"/>
    <mergeCell ref="X11:AB11"/>
    <mergeCell ref="AC11:AG11"/>
    <mergeCell ref="AH11:AL11"/>
    <mergeCell ref="AM10:AN10"/>
    <mergeCell ref="AO10:AS10"/>
    <mergeCell ref="AT10:AX10"/>
    <mergeCell ref="AY10:BC10"/>
    <mergeCell ref="BD10:BH10"/>
    <mergeCell ref="BI10:BJ10"/>
    <mergeCell ref="C10:L10"/>
    <mergeCell ref="M10:R10"/>
    <mergeCell ref="S10:W10"/>
    <mergeCell ref="X10:AB10"/>
    <mergeCell ref="AC10:AG10"/>
    <mergeCell ref="AH10:AL10"/>
    <mergeCell ref="AM9:AN9"/>
    <mergeCell ref="AO9:AS9"/>
    <mergeCell ref="AT9:AX9"/>
    <mergeCell ref="AY9:BC9"/>
    <mergeCell ref="BD9:BH9"/>
    <mergeCell ref="BI9:BJ9"/>
    <mergeCell ref="C9:L9"/>
    <mergeCell ref="M9:R9"/>
    <mergeCell ref="S9:W9"/>
    <mergeCell ref="X9:AB9"/>
    <mergeCell ref="AC9:AG9"/>
    <mergeCell ref="AH9:AL9"/>
    <mergeCell ref="AM8:AN8"/>
    <mergeCell ref="AO8:AS8"/>
    <mergeCell ref="AT8:AX8"/>
    <mergeCell ref="AY8:BC8"/>
    <mergeCell ref="BD8:BH8"/>
    <mergeCell ref="BI8:BJ8"/>
    <mergeCell ref="C8:L8"/>
    <mergeCell ref="M8:R8"/>
    <mergeCell ref="S8:W8"/>
    <mergeCell ref="X8:AB8"/>
    <mergeCell ref="AC8:AG8"/>
    <mergeCell ref="AH8:AL8"/>
    <mergeCell ref="AM7:AN7"/>
    <mergeCell ref="AO7:AS7"/>
    <mergeCell ref="AT7:AX7"/>
    <mergeCell ref="AY7:BC7"/>
    <mergeCell ref="BD7:BH7"/>
    <mergeCell ref="BI7:BJ7"/>
    <mergeCell ref="C7:L7"/>
    <mergeCell ref="M7:R7"/>
    <mergeCell ref="S7:W7"/>
    <mergeCell ref="X7:AB7"/>
    <mergeCell ref="AC7:AG7"/>
    <mergeCell ref="AH7:AL7"/>
    <mergeCell ref="BI4:BJ6"/>
    <mergeCell ref="S6:W6"/>
    <mergeCell ref="X6:AB6"/>
    <mergeCell ref="AC6:AG6"/>
    <mergeCell ref="AH6:AL6"/>
    <mergeCell ref="AO6:AS6"/>
    <mergeCell ref="AT6:AX6"/>
    <mergeCell ref="AY6:BC6"/>
    <mergeCell ref="BD6:BH6"/>
    <mergeCell ref="AH4:AL5"/>
    <mergeCell ref="AM4:AN6"/>
    <mergeCell ref="AO4:AS5"/>
    <mergeCell ref="AT4:AX5"/>
    <mergeCell ref="AY4:BC5"/>
    <mergeCell ref="BD4:BH5"/>
    <mergeCell ref="M1:AJ1"/>
    <mergeCell ref="AK1:AM1"/>
    <mergeCell ref="AN1:AW1"/>
    <mergeCell ref="AX1:AY1"/>
    <mergeCell ref="AZ1:BJ1"/>
    <mergeCell ref="B2:B3"/>
    <mergeCell ref="C2:H3"/>
    <mergeCell ref="I2:N2"/>
    <mergeCell ref="O2:T2"/>
    <mergeCell ref="U2:AA2"/>
    <mergeCell ref="B4:B6"/>
    <mergeCell ref="C4:L6"/>
    <mergeCell ref="M4:R6"/>
    <mergeCell ref="S4:W5"/>
    <mergeCell ref="X4:AB5"/>
    <mergeCell ref="AC4:AG5"/>
    <mergeCell ref="BB2:BH2"/>
    <mergeCell ref="I3:N3"/>
    <mergeCell ref="O3:T3"/>
    <mergeCell ref="U3:AA3"/>
    <mergeCell ref="AM3:AQ3"/>
    <mergeCell ref="AR3:AV3"/>
    <mergeCell ref="AW3:BA3"/>
    <mergeCell ref="BB3:BH3"/>
    <mergeCell ref="AB2:AD3"/>
    <mergeCell ref="AE2:AG3"/>
    <mergeCell ref="AH2:AL3"/>
    <mergeCell ref="AM2:AQ2"/>
    <mergeCell ref="AR2:AV2"/>
    <mergeCell ref="AW2:BA2"/>
    <mergeCell ref="C109:L109"/>
    <mergeCell ref="M109:R109"/>
    <mergeCell ref="S109:W109"/>
    <mergeCell ref="X109:AB109"/>
    <mergeCell ref="AC109:AG109"/>
    <mergeCell ref="AH109:AL109"/>
    <mergeCell ref="AM109:AN109"/>
    <mergeCell ref="AO109:AS109"/>
    <mergeCell ref="AT109:AX109"/>
    <mergeCell ref="AY109:BC109"/>
    <mergeCell ref="BD109:BH109"/>
    <mergeCell ref="BI109:BJ109"/>
    <mergeCell ref="C81:L81"/>
    <mergeCell ref="M81:R81"/>
    <mergeCell ref="S81:W81"/>
    <mergeCell ref="X81:AB81"/>
    <mergeCell ref="AC81:AG81"/>
    <mergeCell ref="AH81:AL81"/>
    <mergeCell ref="AM81:AN81"/>
    <mergeCell ref="AO81:AS81"/>
    <mergeCell ref="AT81:AX81"/>
    <mergeCell ref="AY81:BC81"/>
    <mergeCell ref="BD81:BH81"/>
    <mergeCell ref="BI81:BJ81"/>
    <mergeCell ref="AM82:AN82"/>
    <mergeCell ref="AO82:AS82"/>
    <mergeCell ref="AT82:AX82"/>
    <mergeCell ref="AY82:BC82"/>
    <mergeCell ref="BD82:BH82"/>
    <mergeCell ref="BI82:BJ82"/>
    <mergeCell ref="C82:L82"/>
    <mergeCell ref="M82:R82"/>
  </mergeCells>
  <pageMargins left="0.23622047244094491" right="0.23622047244094491" top="0.23622047244094491" bottom="0.23622047244094491" header="0" footer="0"/>
  <pageSetup paperSize="9" scale="75" fitToHeight="3" orientation="landscape" r:id="rId1"/>
  <rowBreaks count="2" manualBreakCount="2">
    <brk id="57" max="16383" man="1"/>
    <brk id="8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1"/>
  <sheetViews>
    <sheetView workbookViewId="0"/>
  </sheetViews>
  <sheetFormatPr defaultRowHeight="15" x14ac:dyDescent="0.25"/>
  <cols>
    <col min="2" max="2" width="6.7109375" customWidth="1"/>
    <col min="3" max="19" width="3" customWidth="1"/>
    <col min="20" max="20" width="3.7109375" customWidth="1"/>
    <col min="21" max="52" width="3" customWidth="1"/>
    <col min="53" max="53" width="3.7109375" customWidth="1"/>
    <col min="54" max="54" width="3" customWidth="1"/>
    <col min="55" max="56" width="3.7109375" customWidth="1"/>
    <col min="57" max="57" width="3.5703125" customWidth="1"/>
    <col min="58" max="60" width="3.7109375" customWidth="1"/>
  </cols>
  <sheetData>
    <row r="1" spans="1:60" ht="30" customHeight="1" thickBot="1" x14ac:dyDescent="0.3">
      <c r="A1" s="1"/>
      <c r="B1" s="65" t="s">
        <v>63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2"/>
    </row>
    <row r="2" spans="1:60" ht="18" customHeight="1" x14ac:dyDescent="0.25">
      <c r="A2" s="1"/>
      <c r="B2" s="234" t="s">
        <v>51</v>
      </c>
      <c r="C2" s="230" t="s">
        <v>79</v>
      </c>
      <c r="D2" s="230"/>
      <c r="E2" s="230"/>
      <c r="F2" s="230"/>
      <c r="G2" s="230"/>
      <c r="H2" s="230"/>
      <c r="I2" s="227" t="s">
        <v>877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 t="s">
        <v>878</v>
      </c>
      <c r="V2" s="227"/>
      <c r="W2" s="227"/>
      <c r="X2" s="227"/>
      <c r="Y2" s="227"/>
      <c r="Z2" s="227"/>
      <c r="AA2" s="67"/>
      <c r="AB2" s="234" t="s">
        <v>65</v>
      </c>
      <c r="AC2" s="239"/>
      <c r="AD2" s="239"/>
      <c r="AE2" s="241">
        <v>10.3</v>
      </c>
      <c r="AF2" s="241"/>
      <c r="AG2" s="242"/>
      <c r="AH2" s="353" t="s">
        <v>78</v>
      </c>
      <c r="AI2" s="354"/>
      <c r="AJ2" s="354"/>
      <c r="AK2" s="354"/>
      <c r="AL2" s="354"/>
      <c r="AM2" s="249" t="s">
        <v>471</v>
      </c>
      <c r="AN2" s="249"/>
      <c r="AO2" s="249"/>
      <c r="AP2" s="249"/>
      <c r="AQ2" s="249"/>
      <c r="AR2" s="224" t="s">
        <v>472</v>
      </c>
      <c r="AS2" s="224"/>
      <c r="AT2" s="224"/>
      <c r="AU2" s="224"/>
      <c r="AV2" s="224"/>
      <c r="AW2" s="224" t="s">
        <v>473</v>
      </c>
      <c r="AX2" s="224"/>
      <c r="AY2" s="224"/>
      <c r="AZ2" s="224"/>
      <c r="BA2" s="224"/>
      <c r="BB2" s="224"/>
      <c r="BC2" s="224"/>
      <c r="BD2" s="224"/>
      <c r="BE2" s="224"/>
      <c r="BF2" s="224"/>
      <c r="BG2" s="35"/>
      <c r="BH2" s="36"/>
    </row>
    <row r="3" spans="1:60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 t="s">
        <v>424</v>
      </c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68"/>
      <c r="AB3" s="235"/>
      <c r="AC3" s="240"/>
      <c r="AD3" s="240"/>
      <c r="AE3" s="243"/>
      <c r="AF3" s="243"/>
      <c r="AG3" s="244"/>
      <c r="AH3" s="355"/>
      <c r="AI3" s="356"/>
      <c r="AJ3" s="356"/>
      <c r="AK3" s="356"/>
      <c r="AL3" s="356"/>
      <c r="AM3" s="237" t="s">
        <v>879</v>
      </c>
      <c r="AN3" s="237"/>
      <c r="AO3" s="237"/>
      <c r="AP3" s="237"/>
      <c r="AQ3" s="237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41"/>
      <c r="BH3" s="37"/>
    </row>
    <row r="4" spans="1:60" ht="16.5" customHeight="1" x14ac:dyDescent="0.25">
      <c r="A4" s="1"/>
      <c r="B4" s="271" t="s">
        <v>67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6" t="s">
        <v>74</v>
      </c>
      <c r="T4" s="287"/>
      <c r="U4" s="288"/>
      <c r="V4" s="347" t="s">
        <v>69</v>
      </c>
      <c r="W4" s="348"/>
      <c r="X4" s="349"/>
      <c r="Y4" s="347" t="s">
        <v>69</v>
      </c>
      <c r="Z4" s="348"/>
      <c r="AA4" s="349"/>
      <c r="AB4" s="347" t="s">
        <v>69</v>
      </c>
      <c r="AC4" s="348"/>
      <c r="AD4" s="349"/>
      <c r="AE4" s="347" t="s">
        <v>69</v>
      </c>
      <c r="AF4" s="348"/>
      <c r="AG4" s="349"/>
      <c r="AH4" s="347" t="s">
        <v>69</v>
      </c>
      <c r="AI4" s="348"/>
      <c r="AJ4" s="349"/>
      <c r="AK4" s="347" t="s">
        <v>69</v>
      </c>
      <c r="AL4" s="348"/>
      <c r="AM4" s="349"/>
      <c r="AN4" s="347" t="s">
        <v>69</v>
      </c>
      <c r="AO4" s="348"/>
      <c r="AP4" s="349"/>
      <c r="AQ4" s="347" t="s">
        <v>69</v>
      </c>
      <c r="AR4" s="348"/>
      <c r="AS4" s="349"/>
      <c r="AT4" s="347" t="s">
        <v>69</v>
      </c>
      <c r="AU4" s="348"/>
      <c r="AV4" s="349"/>
      <c r="AW4" s="347" t="s">
        <v>69</v>
      </c>
      <c r="AX4" s="348"/>
      <c r="AY4" s="349"/>
      <c r="AZ4" s="321" t="s">
        <v>73</v>
      </c>
      <c r="BA4" s="357"/>
      <c r="BB4" s="322"/>
      <c r="BC4" s="321" t="s">
        <v>75</v>
      </c>
      <c r="BD4" s="322"/>
      <c r="BE4" s="321" t="s">
        <v>70</v>
      </c>
      <c r="BF4" s="322"/>
      <c r="BG4" s="262" t="s">
        <v>76</v>
      </c>
      <c r="BH4" s="263"/>
    </row>
    <row r="5" spans="1:60" ht="16.5" customHeight="1" thickBot="1" x14ac:dyDescent="0.3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341"/>
      <c r="T5" s="342"/>
      <c r="U5" s="343"/>
      <c r="V5" s="350"/>
      <c r="W5" s="351"/>
      <c r="X5" s="352"/>
      <c r="Y5" s="350"/>
      <c r="Z5" s="351"/>
      <c r="AA5" s="352"/>
      <c r="AB5" s="350"/>
      <c r="AC5" s="351"/>
      <c r="AD5" s="352"/>
      <c r="AE5" s="350"/>
      <c r="AF5" s="351"/>
      <c r="AG5" s="352"/>
      <c r="AH5" s="350"/>
      <c r="AI5" s="351"/>
      <c r="AJ5" s="352"/>
      <c r="AK5" s="350"/>
      <c r="AL5" s="351"/>
      <c r="AM5" s="352"/>
      <c r="AN5" s="350"/>
      <c r="AO5" s="351"/>
      <c r="AP5" s="352"/>
      <c r="AQ5" s="350"/>
      <c r="AR5" s="351"/>
      <c r="AS5" s="352"/>
      <c r="AT5" s="350"/>
      <c r="AU5" s="351"/>
      <c r="AV5" s="352"/>
      <c r="AW5" s="350"/>
      <c r="AX5" s="351"/>
      <c r="AY5" s="352"/>
      <c r="AZ5" s="325"/>
      <c r="BA5" s="358"/>
      <c r="BB5" s="326"/>
      <c r="BC5" s="323"/>
      <c r="BD5" s="324"/>
      <c r="BE5" s="323"/>
      <c r="BF5" s="324"/>
      <c r="BG5" s="264"/>
      <c r="BH5" s="265"/>
    </row>
    <row r="6" spans="1:60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344"/>
      <c r="T6" s="345"/>
      <c r="U6" s="346"/>
      <c r="V6" s="42">
        <v>1</v>
      </c>
      <c r="W6" s="43">
        <v>2</v>
      </c>
      <c r="X6" s="44">
        <v>3</v>
      </c>
      <c r="Y6" s="42">
        <v>1</v>
      </c>
      <c r="Z6" s="43">
        <v>2</v>
      </c>
      <c r="AA6" s="44">
        <v>3</v>
      </c>
      <c r="AB6" s="42">
        <v>1</v>
      </c>
      <c r="AC6" s="43">
        <v>2</v>
      </c>
      <c r="AD6" s="44">
        <v>3</v>
      </c>
      <c r="AE6" s="42">
        <v>1</v>
      </c>
      <c r="AF6" s="43">
        <v>2</v>
      </c>
      <c r="AG6" s="44">
        <v>3</v>
      </c>
      <c r="AH6" s="42">
        <v>1</v>
      </c>
      <c r="AI6" s="43">
        <v>2</v>
      </c>
      <c r="AJ6" s="44">
        <v>3</v>
      </c>
      <c r="AK6" s="42">
        <v>1</v>
      </c>
      <c r="AL6" s="43">
        <v>2</v>
      </c>
      <c r="AM6" s="44">
        <v>3</v>
      </c>
      <c r="AN6" s="42">
        <v>1</v>
      </c>
      <c r="AO6" s="43">
        <v>2</v>
      </c>
      <c r="AP6" s="44">
        <v>3</v>
      </c>
      <c r="AQ6" s="42">
        <v>1</v>
      </c>
      <c r="AR6" s="43">
        <v>2</v>
      </c>
      <c r="AS6" s="44">
        <v>3</v>
      </c>
      <c r="AT6" s="42">
        <v>1</v>
      </c>
      <c r="AU6" s="43">
        <v>2</v>
      </c>
      <c r="AV6" s="44">
        <v>3</v>
      </c>
      <c r="AW6" s="42">
        <v>1</v>
      </c>
      <c r="AX6" s="43">
        <v>2</v>
      </c>
      <c r="AY6" s="44">
        <v>3</v>
      </c>
      <c r="AZ6" s="359" t="s">
        <v>69</v>
      </c>
      <c r="BA6" s="360"/>
      <c r="BB6" s="361"/>
      <c r="BC6" s="325"/>
      <c r="BD6" s="326"/>
      <c r="BE6" s="325"/>
      <c r="BF6" s="326"/>
      <c r="BG6" s="266"/>
      <c r="BH6" s="267"/>
    </row>
    <row r="7" spans="1:60" ht="30" customHeight="1" x14ac:dyDescent="0.25">
      <c r="A7" s="1" t="s">
        <v>25</v>
      </c>
      <c r="B7" s="69" t="s">
        <v>290</v>
      </c>
      <c r="C7" s="366" t="str">
        <f>VLOOKUP(A7,Entries!A$2:F$400,5)</f>
        <v xml:space="preserve"> </v>
      </c>
      <c r="D7" s="367"/>
      <c r="E7" s="367"/>
      <c r="F7" s="367"/>
      <c r="G7" s="367"/>
      <c r="H7" s="367"/>
      <c r="I7" s="367"/>
      <c r="J7" s="367"/>
      <c r="K7" s="367"/>
      <c r="L7" s="367"/>
      <c r="M7" s="368" t="str">
        <f>VLOOKUP(A7,Entries!A$2:F$400,6)</f>
        <v/>
      </c>
      <c r="N7" s="368"/>
      <c r="O7" s="368"/>
      <c r="P7" s="368"/>
      <c r="Q7" s="368"/>
      <c r="R7" s="369"/>
      <c r="S7" s="50"/>
      <c r="T7" s="52" t="s">
        <v>71</v>
      </c>
      <c r="U7" s="51"/>
      <c r="V7" s="53"/>
      <c r="W7" s="54"/>
      <c r="X7" s="55"/>
      <c r="Y7" s="53"/>
      <c r="Z7" s="54"/>
      <c r="AA7" s="55"/>
      <c r="AB7" s="53"/>
      <c r="AC7" s="54"/>
      <c r="AD7" s="55"/>
      <c r="AE7" s="53"/>
      <c r="AF7" s="54"/>
      <c r="AG7" s="55"/>
      <c r="AH7" s="53"/>
      <c r="AI7" s="54"/>
      <c r="AJ7" s="55"/>
      <c r="AK7" s="53"/>
      <c r="AL7" s="54"/>
      <c r="AM7" s="55"/>
      <c r="AN7" s="53"/>
      <c r="AO7" s="54"/>
      <c r="AP7" s="55"/>
      <c r="AQ7" s="53"/>
      <c r="AR7" s="54"/>
      <c r="AS7" s="55"/>
      <c r="AT7" s="53"/>
      <c r="AU7" s="54"/>
      <c r="AV7" s="55"/>
      <c r="AW7" s="53"/>
      <c r="AX7" s="54"/>
      <c r="AY7" s="55"/>
      <c r="AZ7" s="61"/>
      <c r="BA7" s="52" t="s">
        <v>71</v>
      </c>
      <c r="BB7" s="51"/>
      <c r="BC7" s="61"/>
      <c r="BD7" s="51"/>
      <c r="BE7" s="61"/>
      <c r="BF7" s="51"/>
      <c r="BG7" s="61"/>
      <c r="BH7" s="51"/>
    </row>
    <row r="8" spans="1:60" ht="30" customHeight="1" x14ac:dyDescent="0.25">
      <c r="A8" s="1">
        <v>345</v>
      </c>
      <c r="B8" s="70">
        <f t="shared" ref="B8:B28" si="0">IF(A8=" "," ",IF(A8&gt;=200,A8-200,A8))</f>
        <v>145</v>
      </c>
      <c r="C8" s="362" t="str">
        <f>VLOOKUP(A8,Entries!A$2:F$400,5)</f>
        <v>Matilda Percy</v>
      </c>
      <c r="D8" s="363"/>
      <c r="E8" s="363"/>
      <c r="F8" s="363"/>
      <c r="G8" s="363"/>
      <c r="H8" s="363"/>
      <c r="I8" s="363"/>
      <c r="J8" s="363"/>
      <c r="K8" s="363"/>
      <c r="L8" s="363"/>
      <c r="M8" s="364" t="str">
        <f>VLOOKUP(A8,Entries!A$2:F$400,6)</f>
        <v>Framlingham College</v>
      </c>
      <c r="N8" s="364"/>
      <c r="O8" s="364"/>
      <c r="P8" s="364"/>
      <c r="Q8" s="364"/>
      <c r="R8" s="365"/>
      <c r="S8" s="46"/>
      <c r="T8" s="39" t="s">
        <v>71</v>
      </c>
      <c r="U8" s="49"/>
      <c r="V8" s="56"/>
      <c r="W8" s="45"/>
      <c r="X8" s="57"/>
      <c r="Y8" s="56"/>
      <c r="Z8" s="45"/>
      <c r="AA8" s="57"/>
      <c r="AB8" s="56"/>
      <c r="AC8" s="45"/>
      <c r="AD8" s="57"/>
      <c r="AE8" s="56"/>
      <c r="AF8" s="45"/>
      <c r="AG8" s="57"/>
      <c r="AH8" s="56"/>
      <c r="AI8" s="45"/>
      <c r="AJ8" s="57"/>
      <c r="AK8" s="56"/>
      <c r="AL8" s="45"/>
      <c r="AM8" s="57"/>
      <c r="AN8" s="56"/>
      <c r="AO8" s="45"/>
      <c r="AP8" s="57"/>
      <c r="AQ8" s="56"/>
      <c r="AR8" s="45"/>
      <c r="AS8" s="57"/>
      <c r="AT8" s="56"/>
      <c r="AU8" s="45"/>
      <c r="AV8" s="57"/>
      <c r="AW8" s="56"/>
      <c r="AX8" s="45"/>
      <c r="AY8" s="57"/>
      <c r="AZ8" s="62"/>
      <c r="BA8" s="39" t="s">
        <v>71</v>
      </c>
      <c r="BB8" s="49"/>
      <c r="BC8" s="62"/>
      <c r="BD8" s="49"/>
      <c r="BE8" s="62"/>
      <c r="BF8" s="49"/>
      <c r="BG8" s="62"/>
      <c r="BH8" s="49"/>
    </row>
    <row r="9" spans="1:60" ht="30" customHeight="1" x14ac:dyDescent="0.25">
      <c r="A9" s="122" t="s">
        <v>25</v>
      </c>
      <c r="B9" s="70" t="s">
        <v>294</v>
      </c>
      <c r="C9" s="362" t="str">
        <f>VLOOKUP(A9,Entries!A$2:F$400,5)</f>
        <v xml:space="preserve"> </v>
      </c>
      <c r="D9" s="363"/>
      <c r="E9" s="363"/>
      <c r="F9" s="363"/>
      <c r="G9" s="363"/>
      <c r="H9" s="363"/>
      <c r="I9" s="363"/>
      <c r="J9" s="363"/>
      <c r="K9" s="363"/>
      <c r="L9" s="363"/>
      <c r="M9" s="364" t="str">
        <f>VLOOKUP(A9,Entries!A$2:F$400,6)</f>
        <v/>
      </c>
      <c r="N9" s="364"/>
      <c r="O9" s="364"/>
      <c r="P9" s="364"/>
      <c r="Q9" s="364"/>
      <c r="R9" s="365"/>
      <c r="S9" s="46"/>
      <c r="T9" s="39" t="s">
        <v>71</v>
      </c>
      <c r="U9" s="49"/>
      <c r="V9" s="56"/>
      <c r="W9" s="45"/>
      <c r="X9" s="57"/>
      <c r="Y9" s="56"/>
      <c r="Z9" s="45"/>
      <c r="AA9" s="57"/>
      <c r="AB9" s="56"/>
      <c r="AC9" s="45"/>
      <c r="AD9" s="57"/>
      <c r="AE9" s="56"/>
      <c r="AF9" s="45"/>
      <c r="AG9" s="57"/>
      <c r="AH9" s="56"/>
      <c r="AI9" s="45"/>
      <c r="AJ9" s="57"/>
      <c r="AK9" s="56"/>
      <c r="AL9" s="45"/>
      <c r="AM9" s="57"/>
      <c r="AN9" s="56"/>
      <c r="AO9" s="45"/>
      <c r="AP9" s="57"/>
      <c r="AQ9" s="56"/>
      <c r="AR9" s="45"/>
      <c r="AS9" s="57"/>
      <c r="AT9" s="56"/>
      <c r="AU9" s="45"/>
      <c r="AV9" s="57"/>
      <c r="AW9" s="56"/>
      <c r="AX9" s="45"/>
      <c r="AY9" s="57"/>
      <c r="AZ9" s="62"/>
      <c r="BA9" s="39" t="s">
        <v>71</v>
      </c>
      <c r="BB9" s="49"/>
      <c r="BC9" s="62"/>
      <c r="BD9" s="49"/>
      <c r="BE9" s="62"/>
      <c r="BF9" s="49"/>
      <c r="BG9" s="62"/>
      <c r="BH9" s="49"/>
    </row>
    <row r="10" spans="1:60" ht="30" customHeight="1" x14ac:dyDescent="0.25">
      <c r="A10" s="1">
        <v>17</v>
      </c>
      <c r="B10" s="70">
        <f t="shared" si="0"/>
        <v>17</v>
      </c>
      <c r="C10" s="362" t="str">
        <f>VLOOKUP(A10,Entries!A$2:F$400,5)</f>
        <v>Stanley Aldred</v>
      </c>
      <c r="D10" s="363"/>
      <c r="E10" s="363"/>
      <c r="F10" s="363"/>
      <c r="G10" s="363"/>
      <c r="H10" s="363"/>
      <c r="I10" s="363"/>
      <c r="J10" s="363"/>
      <c r="K10" s="363"/>
      <c r="L10" s="363"/>
      <c r="M10" s="364" t="str">
        <f>VLOOKUP(A10,Entries!A$2:F$400,6)</f>
        <v>Framlingham Flyers</v>
      </c>
      <c r="N10" s="364"/>
      <c r="O10" s="364"/>
      <c r="P10" s="364"/>
      <c r="Q10" s="364"/>
      <c r="R10" s="365"/>
      <c r="S10" s="46"/>
      <c r="T10" s="39" t="s">
        <v>71</v>
      </c>
      <c r="U10" s="49"/>
      <c r="V10" s="56"/>
      <c r="W10" s="45"/>
      <c r="X10" s="57"/>
      <c r="Y10" s="56"/>
      <c r="Z10" s="45"/>
      <c r="AA10" s="57"/>
      <c r="AB10" s="56"/>
      <c r="AC10" s="45"/>
      <c r="AD10" s="57"/>
      <c r="AE10" s="56"/>
      <c r="AF10" s="45"/>
      <c r="AG10" s="57"/>
      <c r="AH10" s="56"/>
      <c r="AI10" s="45"/>
      <c r="AJ10" s="57"/>
      <c r="AK10" s="56"/>
      <c r="AL10" s="45"/>
      <c r="AM10" s="57"/>
      <c r="AN10" s="56"/>
      <c r="AO10" s="45"/>
      <c r="AP10" s="57"/>
      <c r="AQ10" s="56"/>
      <c r="AR10" s="45"/>
      <c r="AS10" s="57"/>
      <c r="AT10" s="56"/>
      <c r="AU10" s="45"/>
      <c r="AV10" s="57"/>
      <c r="AW10" s="56"/>
      <c r="AX10" s="45"/>
      <c r="AY10" s="57"/>
      <c r="AZ10" s="62"/>
      <c r="BA10" s="39" t="s">
        <v>71</v>
      </c>
      <c r="BB10" s="49"/>
      <c r="BC10" s="62"/>
      <c r="BD10" s="49"/>
      <c r="BE10" s="62"/>
      <c r="BF10" s="49"/>
      <c r="BG10" s="62"/>
      <c r="BH10" s="49"/>
    </row>
    <row r="11" spans="1:60" ht="30" customHeight="1" x14ac:dyDescent="0.25">
      <c r="A11" s="1">
        <v>34</v>
      </c>
      <c r="B11" s="70">
        <f t="shared" si="0"/>
        <v>34</v>
      </c>
      <c r="C11" s="362" t="str">
        <f>VLOOKUP(A11,Entries!A$2:F$400,5)</f>
        <v>Robert Dines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4" t="str">
        <f>VLOOKUP(A11,Entries!A$2:F$400,6)</f>
        <v>Finborough School</v>
      </c>
      <c r="N11" s="364"/>
      <c r="O11" s="364"/>
      <c r="P11" s="364"/>
      <c r="Q11" s="364"/>
      <c r="R11" s="365"/>
      <c r="S11" s="46"/>
      <c r="T11" s="39" t="s">
        <v>71</v>
      </c>
      <c r="U11" s="49"/>
      <c r="V11" s="56"/>
      <c r="W11" s="45"/>
      <c r="X11" s="57"/>
      <c r="Y11" s="56"/>
      <c r="Z11" s="45"/>
      <c r="AA11" s="57"/>
      <c r="AB11" s="56"/>
      <c r="AC11" s="45"/>
      <c r="AD11" s="57"/>
      <c r="AE11" s="56"/>
      <c r="AF11" s="45"/>
      <c r="AG11" s="57"/>
      <c r="AH11" s="56"/>
      <c r="AI11" s="45"/>
      <c r="AJ11" s="57"/>
      <c r="AK11" s="56"/>
      <c r="AL11" s="45"/>
      <c r="AM11" s="57"/>
      <c r="AN11" s="56"/>
      <c r="AO11" s="45"/>
      <c r="AP11" s="57"/>
      <c r="AQ11" s="56"/>
      <c r="AR11" s="45"/>
      <c r="AS11" s="57"/>
      <c r="AT11" s="56"/>
      <c r="AU11" s="45"/>
      <c r="AV11" s="57"/>
      <c r="AW11" s="56"/>
      <c r="AX11" s="45"/>
      <c r="AY11" s="57"/>
      <c r="AZ11" s="62"/>
      <c r="BA11" s="39" t="s">
        <v>71</v>
      </c>
      <c r="BB11" s="49"/>
      <c r="BC11" s="62"/>
      <c r="BD11" s="49"/>
      <c r="BE11" s="62"/>
      <c r="BF11" s="49"/>
      <c r="BG11" s="62"/>
      <c r="BH11" s="49"/>
    </row>
    <row r="12" spans="1:60" ht="30" customHeight="1" x14ac:dyDescent="0.25">
      <c r="A12" s="1">
        <v>24</v>
      </c>
      <c r="B12" s="70">
        <f t="shared" si="0"/>
        <v>24</v>
      </c>
      <c r="C12" s="362" t="str">
        <f>VLOOKUP(A12,Entries!A$2:F$400,5)</f>
        <v>Jack Seager</v>
      </c>
      <c r="D12" s="363"/>
      <c r="E12" s="363"/>
      <c r="F12" s="363"/>
      <c r="G12" s="363"/>
      <c r="H12" s="363"/>
      <c r="I12" s="363"/>
      <c r="J12" s="363"/>
      <c r="K12" s="363"/>
      <c r="L12" s="363"/>
      <c r="M12" s="364" t="str">
        <f>VLOOKUP(A12,Entries!A$2:F$400,6)</f>
        <v>Saint Edmund Pacers</v>
      </c>
      <c r="N12" s="364"/>
      <c r="O12" s="364"/>
      <c r="P12" s="364"/>
      <c r="Q12" s="364"/>
      <c r="R12" s="365"/>
      <c r="S12" s="46"/>
      <c r="T12" s="39" t="s">
        <v>71</v>
      </c>
      <c r="U12" s="49"/>
      <c r="V12" s="56"/>
      <c r="W12" s="45"/>
      <c r="X12" s="57"/>
      <c r="Y12" s="56"/>
      <c r="Z12" s="45"/>
      <c r="AA12" s="57"/>
      <c r="AB12" s="56"/>
      <c r="AC12" s="45"/>
      <c r="AD12" s="57"/>
      <c r="AE12" s="56"/>
      <c r="AF12" s="45"/>
      <c r="AG12" s="57"/>
      <c r="AH12" s="56"/>
      <c r="AI12" s="45"/>
      <c r="AJ12" s="57"/>
      <c r="AK12" s="56"/>
      <c r="AL12" s="45"/>
      <c r="AM12" s="57"/>
      <c r="AN12" s="56"/>
      <c r="AO12" s="45"/>
      <c r="AP12" s="57"/>
      <c r="AQ12" s="56"/>
      <c r="AR12" s="45"/>
      <c r="AS12" s="57"/>
      <c r="AT12" s="56"/>
      <c r="AU12" s="45"/>
      <c r="AV12" s="57"/>
      <c r="AW12" s="56"/>
      <c r="AX12" s="45"/>
      <c r="AY12" s="57"/>
      <c r="AZ12" s="62"/>
      <c r="BA12" s="39" t="s">
        <v>71</v>
      </c>
      <c r="BB12" s="49"/>
      <c r="BC12" s="62"/>
      <c r="BD12" s="49"/>
      <c r="BE12" s="62"/>
      <c r="BF12" s="49"/>
      <c r="BG12" s="62"/>
      <c r="BH12" s="49"/>
    </row>
    <row r="13" spans="1:60" ht="30" customHeight="1" x14ac:dyDescent="0.25">
      <c r="A13" s="1" t="s">
        <v>25</v>
      </c>
      <c r="B13" s="70" t="s">
        <v>288</v>
      </c>
      <c r="C13" s="362" t="str">
        <f>VLOOKUP(A13,Entries!A$2:F$400,5)</f>
        <v xml:space="preserve"> </v>
      </c>
      <c r="D13" s="363"/>
      <c r="E13" s="363"/>
      <c r="F13" s="363"/>
      <c r="G13" s="363"/>
      <c r="H13" s="363"/>
      <c r="I13" s="363"/>
      <c r="J13" s="363"/>
      <c r="K13" s="363"/>
      <c r="L13" s="363"/>
      <c r="M13" s="364" t="str">
        <f>VLOOKUP(A13,Entries!A$2:F$400,6)</f>
        <v/>
      </c>
      <c r="N13" s="364"/>
      <c r="O13" s="364"/>
      <c r="P13" s="364"/>
      <c r="Q13" s="364"/>
      <c r="R13" s="365"/>
      <c r="S13" s="46"/>
      <c r="T13" s="39" t="s">
        <v>71</v>
      </c>
      <c r="U13" s="49"/>
      <c r="V13" s="56"/>
      <c r="W13" s="45"/>
      <c r="X13" s="57"/>
      <c r="Y13" s="56"/>
      <c r="Z13" s="45"/>
      <c r="AA13" s="57"/>
      <c r="AB13" s="56"/>
      <c r="AC13" s="45"/>
      <c r="AD13" s="57"/>
      <c r="AE13" s="56"/>
      <c r="AF13" s="45"/>
      <c r="AG13" s="57"/>
      <c r="AH13" s="56"/>
      <c r="AI13" s="45"/>
      <c r="AJ13" s="57"/>
      <c r="AK13" s="56"/>
      <c r="AL13" s="45"/>
      <c r="AM13" s="57"/>
      <c r="AN13" s="56"/>
      <c r="AO13" s="45"/>
      <c r="AP13" s="57"/>
      <c r="AQ13" s="56"/>
      <c r="AR13" s="45"/>
      <c r="AS13" s="57"/>
      <c r="AT13" s="56"/>
      <c r="AU13" s="45"/>
      <c r="AV13" s="57"/>
      <c r="AW13" s="56"/>
      <c r="AX13" s="45"/>
      <c r="AY13" s="57"/>
      <c r="AZ13" s="62"/>
      <c r="BA13" s="39" t="s">
        <v>71</v>
      </c>
      <c r="BB13" s="49"/>
      <c r="BC13" s="62"/>
      <c r="BD13" s="49"/>
      <c r="BE13" s="62"/>
      <c r="BF13" s="49"/>
      <c r="BG13" s="62"/>
      <c r="BH13" s="49"/>
    </row>
    <row r="14" spans="1:60" ht="30" customHeight="1" x14ac:dyDescent="0.25">
      <c r="A14" s="1">
        <v>290</v>
      </c>
      <c r="B14" s="70">
        <f t="shared" si="0"/>
        <v>90</v>
      </c>
      <c r="C14" s="362" t="str">
        <f>VLOOKUP(A14,Entries!A$2:F$400,5)</f>
        <v>Lily Fisher</v>
      </c>
      <c r="D14" s="363"/>
      <c r="E14" s="363"/>
      <c r="F14" s="363"/>
      <c r="G14" s="363"/>
      <c r="H14" s="363"/>
      <c r="I14" s="363"/>
      <c r="J14" s="363"/>
      <c r="K14" s="363"/>
      <c r="L14" s="363"/>
      <c r="M14" s="364" t="str">
        <f>VLOOKUP(A14,Entries!A$2:F$400,6)</f>
        <v>Woodbridge School</v>
      </c>
      <c r="N14" s="364"/>
      <c r="O14" s="364"/>
      <c r="P14" s="364"/>
      <c r="Q14" s="364"/>
      <c r="R14" s="365"/>
      <c r="S14" s="46"/>
      <c r="T14" s="39" t="s">
        <v>71</v>
      </c>
      <c r="U14" s="49"/>
      <c r="V14" s="56"/>
      <c r="W14" s="45"/>
      <c r="X14" s="57"/>
      <c r="Y14" s="56"/>
      <c r="Z14" s="45"/>
      <c r="AA14" s="57"/>
      <c r="AB14" s="56"/>
      <c r="AC14" s="45"/>
      <c r="AD14" s="57"/>
      <c r="AE14" s="56"/>
      <c r="AF14" s="45"/>
      <c r="AG14" s="57"/>
      <c r="AH14" s="56"/>
      <c r="AI14" s="45"/>
      <c r="AJ14" s="57"/>
      <c r="AK14" s="56"/>
      <c r="AL14" s="45"/>
      <c r="AM14" s="57"/>
      <c r="AN14" s="56"/>
      <c r="AO14" s="45"/>
      <c r="AP14" s="57"/>
      <c r="AQ14" s="56"/>
      <c r="AR14" s="45"/>
      <c r="AS14" s="57"/>
      <c r="AT14" s="56"/>
      <c r="AU14" s="45"/>
      <c r="AV14" s="57"/>
      <c r="AW14" s="56"/>
      <c r="AX14" s="45"/>
      <c r="AY14" s="57"/>
      <c r="AZ14" s="62"/>
      <c r="BA14" s="39" t="s">
        <v>71</v>
      </c>
      <c r="BB14" s="49"/>
      <c r="BC14" s="62"/>
      <c r="BD14" s="49"/>
      <c r="BE14" s="62"/>
      <c r="BF14" s="49"/>
      <c r="BG14" s="62"/>
      <c r="BH14" s="49"/>
    </row>
    <row r="15" spans="1:60" ht="30" customHeight="1" x14ac:dyDescent="0.25">
      <c r="A15" s="1">
        <v>289</v>
      </c>
      <c r="B15" s="70">
        <f t="shared" si="0"/>
        <v>89</v>
      </c>
      <c r="C15" s="362" t="str">
        <f>VLOOKUP(A15,Entries!A$2:F$400,5)</f>
        <v>Margot Dornton-Duff</v>
      </c>
      <c r="D15" s="363"/>
      <c r="E15" s="363"/>
      <c r="F15" s="363"/>
      <c r="G15" s="363"/>
      <c r="H15" s="363"/>
      <c r="I15" s="363"/>
      <c r="J15" s="363"/>
      <c r="K15" s="363"/>
      <c r="L15" s="363"/>
      <c r="M15" s="364" t="str">
        <f>VLOOKUP(A15,Entries!A$2:F$400,6)</f>
        <v>Woodbridge School</v>
      </c>
      <c r="N15" s="364"/>
      <c r="O15" s="364"/>
      <c r="P15" s="364"/>
      <c r="Q15" s="364"/>
      <c r="R15" s="365"/>
      <c r="S15" s="46"/>
      <c r="T15" s="39" t="s">
        <v>71</v>
      </c>
      <c r="U15" s="49"/>
      <c r="V15" s="56"/>
      <c r="W15" s="45"/>
      <c r="X15" s="57"/>
      <c r="Y15" s="56"/>
      <c r="Z15" s="45"/>
      <c r="AA15" s="57"/>
      <c r="AB15" s="56"/>
      <c r="AC15" s="45"/>
      <c r="AD15" s="57"/>
      <c r="AE15" s="56"/>
      <c r="AF15" s="45"/>
      <c r="AG15" s="57"/>
      <c r="AH15" s="56"/>
      <c r="AI15" s="45"/>
      <c r="AJ15" s="57"/>
      <c r="AK15" s="56"/>
      <c r="AL15" s="45"/>
      <c r="AM15" s="57"/>
      <c r="AN15" s="56"/>
      <c r="AO15" s="45"/>
      <c r="AP15" s="57"/>
      <c r="AQ15" s="56"/>
      <c r="AR15" s="45"/>
      <c r="AS15" s="57"/>
      <c r="AT15" s="56"/>
      <c r="AU15" s="45"/>
      <c r="AV15" s="57"/>
      <c r="AW15" s="56"/>
      <c r="AX15" s="45"/>
      <c r="AY15" s="57"/>
      <c r="AZ15" s="62"/>
      <c r="BA15" s="39" t="s">
        <v>71</v>
      </c>
      <c r="BB15" s="49"/>
      <c r="BC15" s="62"/>
      <c r="BD15" s="49"/>
      <c r="BE15" s="62"/>
      <c r="BF15" s="49"/>
      <c r="BG15" s="62"/>
      <c r="BH15" s="49"/>
    </row>
    <row r="16" spans="1:60" ht="30" customHeight="1" x14ac:dyDescent="0.25">
      <c r="A16" s="1" t="s">
        <v>25</v>
      </c>
      <c r="B16" s="70" t="str">
        <f t="shared" si="0"/>
        <v xml:space="preserve"> </v>
      </c>
      <c r="C16" s="362" t="str">
        <f>VLOOKUP(A16,Entries!A$2:F$400,5)</f>
        <v xml:space="preserve"> 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4" t="str">
        <f>VLOOKUP(A16,Entries!A$2:F$400,6)</f>
        <v/>
      </c>
      <c r="N16" s="364"/>
      <c r="O16" s="364"/>
      <c r="P16" s="364"/>
      <c r="Q16" s="364"/>
      <c r="R16" s="365"/>
      <c r="S16" s="46"/>
      <c r="T16" s="39" t="s">
        <v>71</v>
      </c>
      <c r="U16" s="49"/>
      <c r="V16" s="56"/>
      <c r="W16" s="45"/>
      <c r="X16" s="57"/>
      <c r="Y16" s="56"/>
      <c r="Z16" s="45"/>
      <c r="AA16" s="57"/>
      <c r="AB16" s="56"/>
      <c r="AC16" s="45"/>
      <c r="AD16" s="57"/>
      <c r="AE16" s="56"/>
      <c r="AF16" s="45"/>
      <c r="AG16" s="57"/>
      <c r="AH16" s="56"/>
      <c r="AI16" s="45"/>
      <c r="AJ16" s="57"/>
      <c r="AK16" s="56"/>
      <c r="AL16" s="45"/>
      <c r="AM16" s="57"/>
      <c r="AN16" s="56"/>
      <c r="AO16" s="45"/>
      <c r="AP16" s="57"/>
      <c r="AQ16" s="56"/>
      <c r="AR16" s="45"/>
      <c r="AS16" s="57"/>
      <c r="AT16" s="56"/>
      <c r="AU16" s="45"/>
      <c r="AV16" s="57"/>
      <c r="AW16" s="56"/>
      <c r="AX16" s="45"/>
      <c r="AY16" s="57"/>
      <c r="AZ16" s="62"/>
      <c r="BA16" s="39" t="s">
        <v>71</v>
      </c>
      <c r="BB16" s="49"/>
      <c r="BC16" s="62"/>
      <c r="BD16" s="49"/>
      <c r="BE16" s="62"/>
      <c r="BF16" s="49"/>
      <c r="BG16" s="62"/>
      <c r="BH16" s="49"/>
    </row>
    <row r="17" spans="1:60" ht="30" customHeight="1" x14ac:dyDescent="0.25">
      <c r="A17" s="1" t="s">
        <v>25</v>
      </c>
      <c r="B17" s="70" t="str">
        <f t="shared" si="0"/>
        <v xml:space="preserve"> </v>
      </c>
      <c r="C17" s="362" t="str">
        <f>VLOOKUP(A17,Entries!A$2:F$400,5)</f>
        <v xml:space="preserve"> </v>
      </c>
      <c r="D17" s="363"/>
      <c r="E17" s="363"/>
      <c r="F17" s="363"/>
      <c r="G17" s="363"/>
      <c r="H17" s="363"/>
      <c r="I17" s="363"/>
      <c r="J17" s="363"/>
      <c r="K17" s="363"/>
      <c r="L17" s="363"/>
      <c r="M17" s="364" t="str">
        <f>VLOOKUP(A17,Entries!A$2:F$400,6)</f>
        <v/>
      </c>
      <c r="N17" s="364"/>
      <c r="O17" s="364"/>
      <c r="P17" s="364"/>
      <c r="Q17" s="364"/>
      <c r="R17" s="365"/>
      <c r="S17" s="46"/>
      <c r="T17" s="39" t="s">
        <v>71</v>
      </c>
      <c r="U17" s="49"/>
      <c r="V17" s="56"/>
      <c r="W17" s="45"/>
      <c r="X17" s="57"/>
      <c r="Y17" s="56"/>
      <c r="Z17" s="45"/>
      <c r="AA17" s="57"/>
      <c r="AB17" s="56"/>
      <c r="AC17" s="45"/>
      <c r="AD17" s="57"/>
      <c r="AE17" s="56"/>
      <c r="AF17" s="45"/>
      <c r="AG17" s="57"/>
      <c r="AH17" s="56"/>
      <c r="AI17" s="45"/>
      <c r="AJ17" s="57"/>
      <c r="AK17" s="56"/>
      <c r="AL17" s="45"/>
      <c r="AM17" s="57"/>
      <c r="AN17" s="56"/>
      <c r="AO17" s="45"/>
      <c r="AP17" s="57"/>
      <c r="AQ17" s="56"/>
      <c r="AR17" s="45"/>
      <c r="AS17" s="57"/>
      <c r="AT17" s="56"/>
      <c r="AU17" s="45"/>
      <c r="AV17" s="57"/>
      <c r="AW17" s="56"/>
      <c r="AX17" s="45"/>
      <c r="AY17" s="57"/>
      <c r="AZ17" s="62"/>
      <c r="BA17" s="39" t="s">
        <v>71</v>
      </c>
      <c r="BB17" s="49"/>
      <c r="BC17" s="62"/>
      <c r="BD17" s="49"/>
      <c r="BE17" s="62"/>
      <c r="BF17" s="49"/>
      <c r="BG17" s="62"/>
      <c r="BH17" s="49"/>
    </row>
    <row r="18" spans="1:60" ht="30" customHeight="1" x14ac:dyDescent="0.25">
      <c r="A18" s="1" t="s">
        <v>25</v>
      </c>
      <c r="B18" s="70" t="str">
        <f t="shared" si="0"/>
        <v xml:space="preserve"> </v>
      </c>
      <c r="C18" s="362" t="str">
        <f>VLOOKUP(A18,Entries!A$2:F$400,5)</f>
        <v xml:space="preserve"> 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4" t="str">
        <f>VLOOKUP(A18,Entries!A$2:F$400,6)</f>
        <v/>
      </c>
      <c r="N18" s="364"/>
      <c r="O18" s="364"/>
      <c r="P18" s="364"/>
      <c r="Q18" s="364"/>
      <c r="R18" s="365"/>
      <c r="S18" s="46"/>
      <c r="T18" s="39" t="s">
        <v>71</v>
      </c>
      <c r="U18" s="49"/>
      <c r="V18" s="56"/>
      <c r="W18" s="45"/>
      <c r="X18" s="57"/>
      <c r="Y18" s="56"/>
      <c r="Z18" s="45"/>
      <c r="AA18" s="57"/>
      <c r="AB18" s="56"/>
      <c r="AC18" s="45"/>
      <c r="AD18" s="57"/>
      <c r="AE18" s="56"/>
      <c r="AF18" s="45"/>
      <c r="AG18" s="57"/>
      <c r="AH18" s="56"/>
      <c r="AI18" s="45"/>
      <c r="AJ18" s="57"/>
      <c r="AK18" s="56"/>
      <c r="AL18" s="45"/>
      <c r="AM18" s="57"/>
      <c r="AN18" s="56"/>
      <c r="AO18" s="45"/>
      <c r="AP18" s="57"/>
      <c r="AQ18" s="56"/>
      <c r="AR18" s="45"/>
      <c r="AS18" s="57"/>
      <c r="AT18" s="56"/>
      <c r="AU18" s="45"/>
      <c r="AV18" s="57"/>
      <c r="AW18" s="56"/>
      <c r="AX18" s="45"/>
      <c r="AY18" s="57"/>
      <c r="AZ18" s="62"/>
      <c r="BA18" s="39" t="s">
        <v>71</v>
      </c>
      <c r="BB18" s="49"/>
      <c r="BC18" s="62"/>
      <c r="BD18" s="49"/>
      <c r="BE18" s="62"/>
      <c r="BF18" s="49"/>
      <c r="BG18" s="62"/>
      <c r="BH18" s="49"/>
    </row>
    <row r="19" spans="1:60" ht="30" customHeight="1" x14ac:dyDescent="0.25">
      <c r="A19" s="1" t="s">
        <v>25</v>
      </c>
      <c r="B19" s="70" t="str">
        <f t="shared" si="0"/>
        <v xml:space="preserve"> </v>
      </c>
      <c r="C19" s="362" t="str">
        <f>VLOOKUP(A19,Entries!A$2:F$400,5)</f>
        <v xml:space="preserve"> </v>
      </c>
      <c r="D19" s="363"/>
      <c r="E19" s="363"/>
      <c r="F19" s="363"/>
      <c r="G19" s="363"/>
      <c r="H19" s="363"/>
      <c r="I19" s="363"/>
      <c r="J19" s="363"/>
      <c r="K19" s="363"/>
      <c r="L19" s="363"/>
      <c r="M19" s="364" t="str">
        <f>VLOOKUP(A19,Entries!A$2:F$400,6)</f>
        <v/>
      </c>
      <c r="N19" s="364"/>
      <c r="O19" s="364"/>
      <c r="P19" s="364"/>
      <c r="Q19" s="364"/>
      <c r="R19" s="365"/>
      <c r="S19" s="46"/>
      <c r="T19" s="39" t="s">
        <v>71</v>
      </c>
      <c r="U19" s="49"/>
      <c r="V19" s="56"/>
      <c r="W19" s="45"/>
      <c r="X19" s="57"/>
      <c r="Y19" s="56"/>
      <c r="Z19" s="45"/>
      <c r="AA19" s="57"/>
      <c r="AB19" s="56"/>
      <c r="AC19" s="45"/>
      <c r="AD19" s="57"/>
      <c r="AE19" s="56"/>
      <c r="AF19" s="45"/>
      <c r="AG19" s="57"/>
      <c r="AH19" s="56"/>
      <c r="AI19" s="45"/>
      <c r="AJ19" s="57"/>
      <c r="AK19" s="56"/>
      <c r="AL19" s="45"/>
      <c r="AM19" s="57"/>
      <c r="AN19" s="56"/>
      <c r="AO19" s="45"/>
      <c r="AP19" s="57"/>
      <c r="AQ19" s="56"/>
      <c r="AR19" s="45"/>
      <c r="AS19" s="57"/>
      <c r="AT19" s="56"/>
      <c r="AU19" s="45"/>
      <c r="AV19" s="57"/>
      <c r="AW19" s="56"/>
      <c r="AX19" s="45"/>
      <c r="AY19" s="57"/>
      <c r="AZ19" s="62"/>
      <c r="BA19" s="39" t="s">
        <v>71</v>
      </c>
      <c r="BB19" s="49"/>
      <c r="BC19" s="62"/>
      <c r="BD19" s="49"/>
      <c r="BE19" s="62"/>
      <c r="BF19" s="49"/>
      <c r="BG19" s="62"/>
      <c r="BH19" s="49"/>
    </row>
    <row r="20" spans="1:60" ht="30" customHeight="1" x14ac:dyDescent="0.25">
      <c r="A20" s="1" t="s">
        <v>25</v>
      </c>
      <c r="B20" s="70" t="str">
        <f t="shared" si="0"/>
        <v xml:space="preserve"> </v>
      </c>
      <c r="C20" s="362" t="str">
        <f>VLOOKUP(A20,Entries!A$2:F$400,5)</f>
        <v xml:space="preserve"> </v>
      </c>
      <c r="D20" s="363"/>
      <c r="E20" s="363"/>
      <c r="F20" s="363"/>
      <c r="G20" s="363"/>
      <c r="H20" s="363"/>
      <c r="I20" s="363"/>
      <c r="J20" s="363"/>
      <c r="K20" s="363"/>
      <c r="L20" s="363"/>
      <c r="M20" s="364" t="str">
        <f>VLOOKUP(A20,Entries!A$2:F$400,6)</f>
        <v/>
      </c>
      <c r="N20" s="364"/>
      <c r="O20" s="364"/>
      <c r="P20" s="364"/>
      <c r="Q20" s="364"/>
      <c r="R20" s="365"/>
      <c r="S20" s="46"/>
      <c r="T20" s="39" t="s">
        <v>71</v>
      </c>
      <c r="U20" s="49"/>
      <c r="V20" s="56"/>
      <c r="W20" s="45"/>
      <c r="X20" s="57"/>
      <c r="Y20" s="56"/>
      <c r="Z20" s="45"/>
      <c r="AA20" s="57"/>
      <c r="AB20" s="56"/>
      <c r="AC20" s="45"/>
      <c r="AD20" s="57"/>
      <c r="AE20" s="56"/>
      <c r="AF20" s="45"/>
      <c r="AG20" s="57"/>
      <c r="AH20" s="56"/>
      <c r="AI20" s="45"/>
      <c r="AJ20" s="57"/>
      <c r="AK20" s="56"/>
      <c r="AL20" s="45"/>
      <c r="AM20" s="57"/>
      <c r="AN20" s="56"/>
      <c r="AO20" s="45"/>
      <c r="AP20" s="57"/>
      <c r="AQ20" s="56"/>
      <c r="AR20" s="45"/>
      <c r="AS20" s="57"/>
      <c r="AT20" s="56"/>
      <c r="AU20" s="45"/>
      <c r="AV20" s="57"/>
      <c r="AW20" s="56"/>
      <c r="AX20" s="45"/>
      <c r="AY20" s="57"/>
      <c r="AZ20" s="62"/>
      <c r="BA20" s="39" t="s">
        <v>71</v>
      </c>
      <c r="BB20" s="49"/>
      <c r="BC20" s="62"/>
      <c r="BD20" s="49"/>
      <c r="BE20" s="62"/>
      <c r="BF20" s="49"/>
      <c r="BG20" s="62"/>
      <c r="BH20" s="49"/>
    </row>
    <row r="21" spans="1:60" ht="30" customHeight="1" x14ac:dyDescent="0.25">
      <c r="A21" s="1" t="s">
        <v>25</v>
      </c>
      <c r="B21" s="70"/>
      <c r="C21" s="362" t="str">
        <f>VLOOKUP(A21,Entries!A$2:F$400,5)</f>
        <v xml:space="preserve"> 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4" t="str">
        <f>VLOOKUP(A21,Entries!A$2:F$400,6)</f>
        <v/>
      </c>
      <c r="N21" s="364"/>
      <c r="O21" s="364"/>
      <c r="P21" s="364"/>
      <c r="Q21" s="364"/>
      <c r="R21" s="365"/>
      <c r="S21" s="46"/>
      <c r="T21" s="39" t="s">
        <v>71</v>
      </c>
      <c r="U21" s="49"/>
      <c r="V21" s="56"/>
      <c r="W21" s="45"/>
      <c r="X21" s="57"/>
      <c r="Y21" s="56"/>
      <c r="Z21" s="45"/>
      <c r="AA21" s="57"/>
      <c r="AB21" s="56"/>
      <c r="AC21" s="45"/>
      <c r="AD21" s="57"/>
      <c r="AE21" s="56"/>
      <c r="AF21" s="45"/>
      <c r="AG21" s="57"/>
      <c r="AH21" s="56"/>
      <c r="AI21" s="45"/>
      <c r="AJ21" s="57"/>
      <c r="AK21" s="56"/>
      <c r="AL21" s="45"/>
      <c r="AM21" s="57"/>
      <c r="AN21" s="56"/>
      <c r="AO21" s="45"/>
      <c r="AP21" s="57"/>
      <c r="AQ21" s="56"/>
      <c r="AR21" s="45"/>
      <c r="AS21" s="57"/>
      <c r="AT21" s="56"/>
      <c r="AU21" s="45"/>
      <c r="AV21" s="57"/>
      <c r="AW21" s="56"/>
      <c r="AX21" s="45"/>
      <c r="AY21" s="57"/>
      <c r="AZ21" s="62"/>
      <c r="BA21" s="39" t="s">
        <v>71</v>
      </c>
      <c r="BB21" s="49"/>
      <c r="BC21" s="62"/>
      <c r="BD21" s="49"/>
      <c r="BE21" s="62"/>
      <c r="BF21" s="49"/>
      <c r="BG21" s="62"/>
      <c r="BH21" s="49"/>
    </row>
    <row r="22" spans="1:60" ht="30" customHeight="1" x14ac:dyDescent="0.25">
      <c r="A22" s="1" t="s">
        <v>25</v>
      </c>
      <c r="B22" s="70" t="str">
        <f t="shared" si="0"/>
        <v xml:space="preserve"> </v>
      </c>
      <c r="C22" s="362" t="str">
        <f>VLOOKUP(A22,Entries!A$2:F$400,5)</f>
        <v xml:space="preserve"> 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4" t="str">
        <f>VLOOKUP(A22,Entries!A$2:F$400,6)</f>
        <v/>
      </c>
      <c r="N22" s="364"/>
      <c r="O22" s="364"/>
      <c r="P22" s="364"/>
      <c r="Q22" s="364"/>
      <c r="R22" s="365"/>
      <c r="S22" s="46"/>
      <c r="T22" s="39" t="s">
        <v>71</v>
      </c>
      <c r="U22" s="49"/>
      <c r="V22" s="56"/>
      <c r="W22" s="45"/>
      <c r="X22" s="57"/>
      <c r="Y22" s="56"/>
      <c r="Z22" s="45"/>
      <c r="AA22" s="57"/>
      <c r="AB22" s="56"/>
      <c r="AC22" s="45"/>
      <c r="AD22" s="57"/>
      <c r="AE22" s="56"/>
      <c r="AF22" s="45"/>
      <c r="AG22" s="57"/>
      <c r="AH22" s="56"/>
      <c r="AI22" s="45"/>
      <c r="AJ22" s="57"/>
      <c r="AK22" s="56"/>
      <c r="AL22" s="45"/>
      <c r="AM22" s="57"/>
      <c r="AN22" s="56"/>
      <c r="AO22" s="45"/>
      <c r="AP22" s="57"/>
      <c r="AQ22" s="56"/>
      <c r="AR22" s="45"/>
      <c r="AS22" s="57"/>
      <c r="AT22" s="56"/>
      <c r="AU22" s="45"/>
      <c r="AV22" s="57"/>
      <c r="AW22" s="56"/>
      <c r="AX22" s="45"/>
      <c r="AY22" s="57"/>
      <c r="AZ22" s="62"/>
      <c r="BA22" s="39" t="s">
        <v>71</v>
      </c>
      <c r="BB22" s="49"/>
      <c r="BC22" s="62"/>
      <c r="BD22" s="49"/>
      <c r="BE22" s="62"/>
      <c r="BF22" s="49"/>
      <c r="BG22" s="62"/>
      <c r="BH22" s="49"/>
    </row>
    <row r="23" spans="1:60" ht="30" customHeight="1" x14ac:dyDescent="0.25">
      <c r="A23" s="1" t="s">
        <v>25</v>
      </c>
      <c r="B23" s="70"/>
      <c r="C23" s="362" t="str">
        <f>VLOOKUP(A23,Entries!A$2:F$400,5)</f>
        <v xml:space="preserve"> </v>
      </c>
      <c r="D23" s="363"/>
      <c r="E23" s="363"/>
      <c r="F23" s="363"/>
      <c r="G23" s="363"/>
      <c r="H23" s="363"/>
      <c r="I23" s="363"/>
      <c r="J23" s="363"/>
      <c r="K23" s="363"/>
      <c r="L23" s="363"/>
      <c r="M23" s="364" t="str">
        <f>VLOOKUP(A23,Entries!A$2:F$400,6)</f>
        <v/>
      </c>
      <c r="N23" s="364"/>
      <c r="O23" s="364"/>
      <c r="P23" s="364"/>
      <c r="Q23" s="364"/>
      <c r="R23" s="365"/>
      <c r="S23" s="46"/>
      <c r="T23" s="39" t="s">
        <v>71</v>
      </c>
      <c r="U23" s="49"/>
      <c r="V23" s="56"/>
      <c r="W23" s="45"/>
      <c r="X23" s="57"/>
      <c r="Y23" s="56"/>
      <c r="Z23" s="45"/>
      <c r="AA23" s="57"/>
      <c r="AB23" s="56"/>
      <c r="AC23" s="45"/>
      <c r="AD23" s="57"/>
      <c r="AE23" s="56"/>
      <c r="AF23" s="45"/>
      <c r="AG23" s="57"/>
      <c r="AH23" s="56"/>
      <c r="AI23" s="45"/>
      <c r="AJ23" s="57"/>
      <c r="AK23" s="56"/>
      <c r="AL23" s="45"/>
      <c r="AM23" s="57"/>
      <c r="AN23" s="56"/>
      <c r="AO23" s="45"/>
      <c r="AP23" s="57"/>
      <c r="AQ23" s="56"/>
      <c r="AR23" s="45"/>
      <c r="AS23" s="57"/>
      <c r="AT23" s="56"/>
      <c r="AU23" s="45"/>
      <c r="AV23" s="57"/>
      <c r="AW23" s="56"/>
      <c r="AX23" s="45"/>
      <c r="AY23" s="57"/>
      <c r="AZ23" s="62"/>
      <c r="BA23" s="39" t="s">
        <v>71</v>
      </c>
      <c r="BB23" s="49"/>
      <c r="BC23" s="62"/>
      <c r="BD23" s="49"/>
      <c r="BE23" s="62"/>
      <c r="BF23" s="49"/>
      <c r="BG23" s="62"/>
      <c r="BH23" s="49"/>
    </row>
    <row r="24" spans="1:60" ht="30" customHeight="1" x14ac:dyDescent="0.25">
      <c r="A24" s="1" t="s">
        <v>25</v>
      </c>
      <c r="B24" s="70" t="str">
        <f t="shared" si="0"/>
        <v xml:space="preserve"> </v>
      </c>
      <c r="C24" s="362" t="str">
        <f>VLOOKUP(A24,Entries!A$2:F$400,5)</f>
        <v xml:space="preserve"> 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4" t="str">
        <f>VLOOKUP(A24,Entries!A$2:F$400,6)</f>
        <v/>
      </c>
      <c r="N24" s="364"/>
      <c r="O24" s="364"/>
      <c r="P24" s="364"/>
      <c r="Q24" s="364"/>
      <c r="R24" s="365"/>
      <c r="S24" s="46"/>
      <c r="T24" s="39" t="s">
        <v>71</v>
      </c>
      <c r="U24" s="49"/>
      <c r="V24" s="56"/>
      <c r="W24" s="45"/>
      <c r="X24" s="57"/>
      <c r="Y24" s="56"/>
      <c r="Z24" s="45"/>
      <c r="AA24" s="57"/>
      <c r="AB24" s="56"/>
      <c r="AC24" s="45"/>
      <c r="AD24" s="57"/>
      <c r="AE24" s="56"/>
      <c r="AF24" s="45"/>
      <c r="AG24" s="57"/>
      <c r="AH24" s="56"/>
      <c r="AI24" s="45"/>
      <c r="AJ24" s="57"/>
      <c r="AK24" s="56"/>
      <c r="AL24" s="45"/>
      <c r="AM24" s="57"/>
      <c r="AN24" s="56"/>
      <c r="AO24" s="45"/>
      <c r="AP24" s="57"/>
      <c r="AQ24" s="56"/>
      <c r="AR24" s="45"/>
      <c r="AS24" s="57"/>
      <c r="AT24" s="56"/>
      <c r="AU24" s="45"/>
      <c r="AV24" s="57"/>
      <c r="AW24" s="56"/>
      <c r="AX24" s="45"/>
      <c r="AY24" s="57"/>
      <c r="AZ24" s="62"/>
      <c r="BA24" s="39" t="s">
        <v>71</v>
      </c>
      <c r="BB24" s="49"/>
      <c r="BC24" s="62"/>
      <c r="BD24" s="49"/>
      <c r="BE24" s="62"/>
      <c r="BF24" s="49"/>
      <c r="BG24" s="62"/>
      <c r="BH24" s="49"/>
    </row>
    <row r="25" spans="1:60" ht="30" customHeight="1" x14ac:dyDescent="0.25">
      <c r="A25" s="1" t="s">
        <v>25</v>
      </c>
      <c r="B25" s="70" t="str">
        <f t="shared" si="0"/>
        <v xml:space="preserve"> </v>
      </c>
      <c r="C25" s="362" t="str">
        <f>VLOOKUP(A25,Entries!A$2:F$400,5)</f>
        <v xml:space="preserve"> </v>
      </c>
      <c r="D25" s="363"/>
      <c r="E25" s="363"/>
      <c r="F25" s="363"/>
      <c r="G25" s="363"/>
      <c r="H25" s="363"/>
      <c r="I25" s="363"/>
      <c r="J25" s="363"/>
      <c r="K25" s="363"/>
      <c r="L25" s="363"/>
      <c r="M25" s="364" t="str">
        <f>VLOOKUP(A25,Entries!A$2:F$400,6)</f>
        <v/>
      </c>
      <c r="N25" s="364"/>
      <c r="O25" s="364"/>
      <c r="P25" s="364"/>
      <c r="Q25" s="364"/>
      <c r="R25" s="365"/>
      <c r="S25" s="46"/>
      <c r="T25" s="39" t="s">
        <v>71</v>
      </c>
      <c r="U25" s="49"/>
      <c r="V25" s="56"/>
      <c r="W25" s="45"/>
      <c r="X25" s="57"/>
      <c r="Y25" s="56"/>
      <c r="Z25" s="45"/>
      <c r="AA25" s="57"/>
      <c r="AB25" s="56"/>
      <c r="AC25" s="45"/>
      <c r="AD25" s="57"/>
      <c r="AE25" s="56"/>
      <c r="AF25" s="45"/>
      <c r="AG25" s="57"/>
      <c r="AH25" s="56"/>
      <c r="AI25" s="45"/>
      <c r="AJ25" s="57"/>
      <c r="AK25" s="56"/>
      <c r="AL25" s="45"/>
      <c r="AM25" s="57"/>
      <c r="AN25" s="56"/>
      <c r="AO25" s="45"/>
      <c r="AP25" s="57"/>
      <c r="AQ25" s="56"/>
      <c r="AR25" s="45"/>
      <c r="AS25" s="57"/>
      <c r="AT25" s="56"/>
      <c r="AU25" s="45"/>
      <c r="AV25" s="57"/>
      <c r="AW25" s="56"/>
      <c r="AX25" s="45"/>
      <c r="AY25" s="57"/>
      <c r="AZ25" s="62"/>
      <c r="BA25" s="39" t="s">
        <v>71</v>
      </c>
      <c r="BB25" s="49"/>
      <c r="BC25" s="62"/>
      <c r="BD25" s="49"/>
      <c r="BE25" s="62"/>
      <c r="BF25" s="49"/>
      <c r="BG25" s="62"/>
      <c r="BH25" s="49"/>
    </row>
    <row r="26" spans="1:60" ht="30" customHeight="1" x14ac:dyDescent="0.25">
      <c r="A26" s="1" t="s">
        <v>25</v>
      </c>
      <c r="B26" s="70" t="str">
        <f t="shared" si="0"/>
        <v xml:space="preserve"> </v>
      </c>
      <c r="C26" s="362" t="str">
        <f>VLOOKUP(A26,Entries!A$2:F$400,5)</f>
        <v xml:space="preserve"> 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4" t="str">
        <f>VLOOKUP(A26,Entries!A$2:F$400,6)</f>
        <v/>
      </c>
      <c r="N26" s="364"/>
      <c r="O26" s="364"/>
      <c r="P26" s="364"/>
      <c r="Q26" s="364"/>
      <c r="R26" s="365"/>
      <c r="S26" s="46"/>
      <c r="T26" s="39" t="s">
        <v>71</v>
      </c>
      <c r="U26" s="49"/>
      <c r="V26" s="56"/>
      <c r="W26" s="45"/>
      <c r="X26" s="57"/>
      <c r="Y26" s="56"/>
      <c r="Z26" s="45"/>
      <c r="AA26" s="57"/>
      <c r="AB26" s="56"/>
      <c r="AC26" s="45"/>
      <c r="AD26" s="57"/>
      <c r="AE26" s="56"/>
      <c r="AF26" s="45"/>
      <c r="AG26" s="57"/>
      <c r="AH26" s="56"/>
      <c r="AI26" s="45"/>
      <c r="AJ26" s="57"/>
      <c r="AK26" s="56"/>
      <c r="AL26" s="45"/>
      <c r="AM26" s="57"/>
      <c r="AN26" s="56"/>
      <c r="AO26" s="45"/>
      <c r="AP26" s="57"/>
      <c r="AQ26" s="56"/>
      <c r="AR26" s="45"/>
      <c r="AS26" s="57"/>
      <c r="AT26" s="56"/>
      <c r="AU26" s="45"/>
      <c r="AV26" s="57"/>
      <c r="AW26" s="56"/>
      <c r="AX26" s="45"/>
      <c r="AY26" s="57"/>
      <c r="AZ26" s="62"/>
      <c r="BA26" s="39" t="s">
        <v>71</v>
      </c>
      <c r="BB26" s="49"/>
      <c r="BC26" s="62"/>
      <c r="BD26" s="49"/>
      <c r="BE26" s="62"/>
      <c r="BF26" s="49"/>
      <c r="BG26" s="62"/>
      <c r="BH26" s="49"/>
    </row>
    <row r="27" spans="1:60" ht="30" customHeight="1" x14ac:dyDescent="0.25">
      <c r="A27" s="1" t="s">
        <v>25</v>
      </c>
      <c r="B27" s="70" t="str">
        <f t="shared" si="0"/>
        <v xml:space="preserve"> </v>
      </c>
      <c r="C27" s="362" t="str">
        <f>VLOOKUP(A27,Entries!A$2:F$400,5)</f>
        <v xml:space="preserve"> 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4" t="str">
        <f>VLOOKUP(A27,Entries!A$2:F$400,6)</f>
        <v/>
      </c>
      <c r="N27" s="364"/>
      <c r="O27" s="364"/>
      <c r="P27" s="364"/>
      <c r="Q27" s="364"/>
      <c r="R27" s="365"/>
      <c r="S27" s="46"/>
      <c r="T27" s="39" t="s">
        <v>71</v>
      </c>
      <c r="U27" s="49"/>
      <c r="V27" s="56"/>
      <c r="W27" s="45"/>
      <c r="X27" s="57"/>
      <c r="Y27" s="56"/>
      <c r="Z27" s="45"/>
      <c r="AA27" s="57"/>
      <c r="AB27" s="56"/>
      <c r="AC27" s="45"/>
      <c r="AD27" s="57"/>
      <c r="AE27" s="56"/>
      <c r="AF27" s="45"/>
      <c r="AG27" s="57"/>
      <c r="AH27" s="56"/>
      <c r="AI27" s="45"/>
      <c r="AJ27" s="57"/>
      <c r="AK27" s="56"/>
      <c r="AL27" s="45"/>
      <c r="AM27" s="57"/>
      <c r="AN27" s="56"/>
      <c r="AO27" s="45"/>
      <c r="AP27" s="57"/>
      <c r="AQ27" s="56"/>
      <c r="AR27" s="45"/>
      <c r="AS27" s="57"/>
      <c r="AT27" s="56"/>
      <c r="AU27" s="45"/>
      <c r="AV27" s="57"/>
      <c r="AW27" s="56"/>
      <c r="AX27" s="45"/>
      <c r="AY27" s="57"/>
      <c r="AZ27" s="62"/>
      <c r="BA27" s="39" t="s">
        <v>71</v>
      </c>
      <c r="BB27" s="49"/>
      <c r="BC27" s="62"/>
      <c r="BD27" s="49"/>
      <c r="BE27" s="62"/>
      <c r="BF27" s="49"/>
      <c r="BG27" s="62"/>
      <c r="BH27" s="49"/>
    </row>
    <row r="28" spans="1:60" ht="30" customHeight="1" thickBot="1" x14ac:dyDescent="0.3">
      <c r="A28" s="1" t="s">
        <v>25</v>
      </c>
      <c r="B28" s="71" t="str">
        <f t="shared" si="0"/>
        <v xml:space="preserve"> </v>
      </c>
      <c r="C28" s="370" t="str">
        <f>VLOOKUP(A28,Entries!A$2:F$400,5)</f>
        <v xml:space="preserve"> </v>
      </c>
      <c r="D28" s="371"/>
      <c r="E28" s="371"/>
      <c r="F28" s="371"/>
      <c r="G28" s="371"/>
      <c r="H28" s="371"/>
      <c r="I28" s="371"/>
      <c r="J28" s="371"/>
      <c r="K28" s="371"/>
      <c r="L28" s="371"/>
      <c r="M28" s="372" t="str">
        <f>VLOOKUP(A28,Entries!A$2:F$400,6)</f>
        <v/>
      </c>
      <c r="N28" s="372"/>
      <c r="O28" s="372"/>
      <c r="P28" s="372"/>
      <c r="Q28" s="372"/>
      <c r="R28" s="373"/>
      <c r="S28" s="72"/>
      <c r="T28" s="47" t="s">
        <v>71</v>
      </c>
      <c r="U28" s="48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/>
      <c r="AI28" s="59"/>
      <c r="AJ28" s="60"/>
      <c r="AK28" s="58"/>
      <c r="AL28" s="59"/>
      <c r="AM28" s="60"/>
      <c r="AN28" s="58"/>
      <c r="AO28" s="59"/>
      <c r="AP28" s="60"/>
      <c r="AQ28" s="58"/>
      <c r="AR28" s="59"/>
      <c r="AS28" s="60"/>
      <c r="AT28" s="58"/>
      <c r="AU28" s="59"/>
      <c r="AV28" s="60"/>
      <c r="AW28" s="58"/>
      <c r="AX28" s="59"/>
      <c r="AY28" s="60"/>
      <c r="AZ28" s="63"/>
      <c r="BA28" s="38" t="s">
        <v>71</v>
      </c>
      <c r="BB28" s="64"/>
      <c r="BC28" s="63"/>
      <c r="BD28" s="64"/>
      <c r="BE28" s="63"/>
      <c r="BF28" s="64"/>
      <c r="BG28" s="63"/>
      <c r="BH28" s="64"/>
    </row>
    <row r="29" spans="1:60" ht="15" customHeight="1" x14ac:dyDescent="0.25">
      <c r="A29" s="1"/>
      <c r="B29" s="302" t="s">
        <v>77</v>
      </c>
      <c r="C29" s="303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7"/>
      <c r="AZ29" s="310" t="s">
        <v>72</v>
      </c>
      <c r="BA29" s="303"/>
      <c r="BB29" s="311"/>
      <c r="BC29" s="314"/>
      <c r="BD29" s="306"/>
      <c r="BE29" s="306"/>
      <c r="BF29" s="306"/>
      <c r="BG29" s="306"/>
      <c r="BH29" s="315"/>
    </row>
    <row r="30" spans="1:60" ht="15" customHeight="1" thickBot="1" x14ac:dyDescent="0.3">
      <c r="A30" s="1"/>
      <c r="B30" s="304"/>
      <c r="C30" s="305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12"/>
      <c r="BA30" s="305"/>
      <c r="BB30" s="313"/>
      <c r="BC30" s="316"/>
      <c r="BD30" s="308"/>
      <c r="BE30" s="308"/>
      <c r="BF30" s="308"/>
      <c r="BG30" s="308"/>
      <c r="BH30" s="317"/>
    </row>
    <row r="31" spans="1:60" ht="15.75" thickBot="1" x14ac:dyDescent="0.3"/>
    <row r="32" spans="1:60" ht="30" customHeight="1" thickBot="1" x14ac:dyDescent="0.3">
      <c r="A32" s="1"/>
      <c r="B32" s="65" t="s">
        <v>63</v>
      </c>
      <c r="C32" s="66"/>
      <c r="D32" s="66"/>
      <c r="E32" s="66"/>
      <c r="F32" s="66"/>
      <c r="G32" s="66"/>
      <c r="H32" s="66"/>
      <c r="I32" s="66"/>
      <c r="J32" s="40"/>
      <c r="K32" s="40"/>
      <c r="L32" s="40"/>
      <c r="M32" s="229" t="str">
        <f>DATA!F4</f>
        <v>Suffolk County Track &amp; Field Championships</v>
      </c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1"/>
      <c r="AC32" s="231"/>
      <c r="AD32" s="231"/>
      <c r="AE32" s="231"/>
      <c r="AF32" s="231"/>
      <c r="AG32" s="231"/>
      <c r="AH32" s="231"/>
      <c r="AI32" s="231"/>
      <c r="AJ32" s="232"/>
      <c r="AK32" s="233" t="s">
        <v>64</v>
      </c>
      <c r="AL32" s="231"/>
      <c r="AM32" s="231"/>
      <c r="AN32" s="231" t="str">
        <f>DATA!F8</f>
        <v>Bury St Edmunds</v>
      </c>
      <c r="AO32" s="231"/>
      <c r="AP32" s="231"/>
      <c r="AQ32" s="231"/>
      <c r="AR32" s="231"/>
      <c r="AS32" s="231"/>
      <c r="AT32" s="231"/>
      <c r="AU32" s="231"/>
      <c r="AV32" s="231"/>
      <c r="AW32" s="232"/>
      <c r="AX32" s="233" t="s">
        <v>66</v>
      </c>
      <c r="AY32" s="231"/>
      <c r="AZ32" s="231" t="str">
        <f>DATA!F6</f>
        <v>12th May 2024</v>
      </c>
      <c r="BA32" s="231"/>
      <c r="BB32" s="231"/>
      <c r="BC32" s="231"/>
      <c r="BD32" s="231"/>
      <c r="BE32" s="231"/>
      <c r="BF32" s="231"/>
      <c r="BG32" s="231"/>
      <c r="BH32" s="232"/>
    </row>
    <row r="33" spans="1:60" ht="18" customHeight="1" x14ac:dyDescent="0.25">
      <c r="A33" s="1"/>
      <c r="B33" s="234" t="s">
        <v>51</v>
      </c>
      <c r="C33" s="230" t="s">
        <v>79</v>
      </c>
      <c r="D33" s="230"/>
      <c r="E33" s="230"/>
      <c r="F33" s="230"/>
      <c r="G33" s="230"/>
      <c r="H33" s="230"/>
      <c r="I33" s="227" t="s">
        <v>1226</v>
      </c>
      <c r="J33" s="227"/>
      <c r="K33" s="227"/>
      <c r="L33" s="227"/>
      <c r="M33" s="227"/>
      <c r="N33" s="227"/>
      <c r="O33" s="227" t="s">
        <v>1227</v>
      </c>
      <c r="P33" s="227"/>
      <c r="Q33" s="227"/>
      <c r="R33" s="227"/>
      <c r="S33" s="227"/>
      <c r="T33" s="227"/>
      <c r="U33" s="227" t="s">
        <v>1248</v>
      </c>
      <c r="V33" s="227"/>
      <c r="W33" s="227"/>
      <c r="X33" s="227"/>
      <c r="Y33" s="227"/>
      <c r="Z33" s="227"/>
      <c r="AA33" s="67"/>
      <c r="AB33" s="234" t="s">
        <v>65</v>
      </c>
      <c r="AC33" s="239"/>
      <c r="AD33" s="239"/>
      <c r="AE33" s="241">
        <v>14.3</v>
      </c>
      <c r="AF33" s="241"/>
      <c r="AG33" s="242"/>
      <c r="AH33" s="353" t="s">
        <v>78</v>
      </c>
      <c r="AI33" s="354"/>
      <c r="AJ33" s="354"/>
      <c r="AK33" s="354"/>
      <c r="AL33" s="354"/>
      <c r="AM33" s="249"/>
      <c r="AN33" s="249"/>
      <c r="AO33" s="249"/>
      <c r="AP33" s="249"/>
      <c r="AQ33" s="249"/>
      <c r="AR33" s="224"/>
      <c r="AS33" s="224"/>
      <c r="AT33" s="224"/>
      <c r="AU33" s="224"/>
      <c r="AV33" s="224"/>
      <c r="AW33" s="224" t="s">
        <v>474</v>
      </c>
      <c r="AX33" s="224"/>
      <c r="AY33" s="224"/>
      <c r="AZ33" s="224"/>
      <c r="BA33" s="224"/>
      <c r="BB33" s="224"/>
      <c r="BC33" s="224"/>
      <c r="BD33" s="224"/>
      <c r="BE33" s="224"/>
      <c r="BF33" s="224"/>
      <c r="BG33" s="35"/>
      <c r="BH33" s="36"/>
    </row>
    <row r="34" spans="1:60" ht="18" customHeight="1" thickBot="1" x14ac:dyDescent="0.3">
      <c r="A34" s="1"/>
      <c r="B34" s="235"/>
      <c r="C34" s="236"/>
      <c r="D34" s="236"/>
      <c r="E34" s="236"/>
      <c r="F34" s="236"/>
      <c r="G34" s="236"/>
      <c r="H34" s="236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68"/>
      <c r="AB34" s="235"/>
      <c r="AC34" s="240"/>
      <c r="AD34" s="240"/>
      <c r="AE34" s="243"/>
      <c r="AF34" s="243"/>
      <c r="AG34" s="244"/>
      <c r="AH34" s="355"/>
      <c r="AI34" s="356"/>
      <c r="AJ34" s="356"/>
      <c r="AK34" s="356"/>
      <c r="AL34" s="356"/>
      <c r="AM34" s="237" t="s">
        <v>880</v>
      </c>
      <c r="AN34" s="237"/>
      <c r="AO34" s="237"/>
      <c r="AP34" s="237"/>
      <c r="AQ34" s="237"/>
      <c r="AR34" s="238" t="s">
        <v>1247</v>
      </c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41"/>
      <c r="BH34" s="37"/>
    </row>
    <row r="35" spans="1:60" ht="16.5" customHeight="1" x14ac:dyDescent="0.25">
      <c r="A35" s="1"/>
      <c r="B35" s="271" t="s">
        <v>67</v>
      </c>
      <c r="C35" s="229" t="s">
        <v>68</v>
      </c>
      <c r="D35" s="230"/>
      <c r="E35" s="230"/>
      <c r="F35" s="230"/>
      <c r="G35" s="230"/>
      <c r="H35" s="230"/>
      <c r="I35" s="230"/>
      <c r="J35" s="230"/>
      <c r="K35" s="230"/>
      <c r="L35" s="274"/>
      <c r="M35" s="229" t="s">
        <v>3</v>
      </c>
      <c r="N35" s="230"/>
      <c r="O35" s="230"/>
      <c r="P35" s="230"/>
      <c r="Q35" s="230"/>
      <c r="R35" s="274"/>
      <c r="S35" s="286" t="s">
        <v>74</v>
      </c>
      <c r="T35" s="287"/>
      <c r="U35" s="288"/>
      <c r="V35" s="347" t="s">
        <v>69</v>
      </c>
      <c r="W35" s="348"/>
      <c r="X35" s="349"/>
      <c r="Y35" s="347" t="s">
        <v>69</v>
      </c>
      <c r="Z35" s="348"/>
      <c r="AA35" s="349"/>
      <c r="AB35" s="347" t="s">
        <v>69</v>
      </c>
      <c r="AC35" s="348"/>
      <c r="AD35" s="349"/>
      <c r="AE35" s="347" t="s">
        <v>69</v>
      </c>
      <c r="AF35" s="348"/>
      <c r="AG35" s="349"/>
      <c r="AH35" s="347" t="s">
        <v>69</v>
      </c>
      <c r="AI35" s="348"/>
      <c r="AJ35" s="349"/>
      <c r="AK35" s="347" t="s">
        <v>69</v>
      </c>
      <c r="AL35" s="348"/>
      <c r="AM35" s="349"/>
      <c r="AN35" s="347" t="s">
        <v>69</v>
      </c>
      <c r="AO35" s="348"/>
      <c r="AP35" s="349"/>
      <c r="AQ35" s="347" t="s">
        <v>69</v>
      </c>
      <c r="AR35" s="348"/>
      <c r="AS35" s="349"/>
      <c r="AT35" s="347" t="s">
        <v>69</v>
      </c>
      <c r="AU35" s="348"/>
      <c r="AV35" s="349"/>
      <c r="AW35" s="347" t="s">
        <v>69</v>
      </c>
      <c r="AX35" s="348"/>
      <c r="AY35" s="349"/>
      <c r="AZ35" s="321" t="s">
        <v>73</v>
      </c>
      <c r="BA35" s="357"/>
      <c r="BB35" s="322"/>
      <c r="BC35" s="321" t="s">
        <v>75</v>
      </c>
      <c r="BD35" s="322"/>
      <c r="BE35" s="321" t="s">
        <v>70</v>
      </c>
      <c r="BF35" s="322"/>
      <c r="BG35" s="262" t="s">
        <v>76</v>
      </c>
      <c r="BH35" s="263"/>
    </row>
    <row r="36" spans="1:60" ht="16.5" customHeight="1" thickBot="1" x14ac:dyDescent="0.3">
      <c r="A36" s="1"/>
      <c r="B36" s="272"/>
      <c r="C36" s="275"/>
      <c r="D36" s="276"/>
      <c r="E36" s="276"/>
      <c r="F36" s="276"/>
      <c r="G36" s="276"/>
      <c r="H36" s="276"/>
      <c r="I36" s="276"/>
      <c r="J36" s="276"/>
      <c r="K36" s="276"/>
      <c r="L36" s="277"/>
      <c r="M36" s="275"/>
      <c r="N36" s="276"/>
      <c r="O36" s="276"/>
      <c r="P36" s="276"/>
      <c r="Q36" s="276"/>
      <c r="R36" s="277"/>
      <c r="S36" s="341"/>
      <c r="T36" s="342"/>
      <c r="U36" s="343"/>
      <c r="V36" s="350"/>
      <c r="W36" s="351"/>
      <c r="X36" s="352"/>
      <c r="Y36" s="350"/>
      <c r="Z36" s="351"/>
      <c r="AA36" s="352"/>
      <c r="AB36" s="350"/>
      <c r="AC36" s="351"/>
      <c r="AD36" s="352"/>
      <c r="AE36" s="350"/>
      <c r="AF36" s="351"/>
      <c r="AG36" s="352"/>
      <c r="AH36" s="350"/>
      <c r="AI36" s="351"/>
      <c r="AJ36" s="352"/>
      <c r="AK36" s="350"/>
      <c r="AL36" s="351"/>
      <c r="AM36" s="352"/>
      <c r="AN36" s="350"/>
      <c r="AO36" s="351"/>
      <c r="AP36" s="352"/>
      <c r="AQ36" s="350"/>
      <c r="AR36" s="351"/>
      <c r="AS36" s="352"/>
      <c r="AT36" s="350"/>
      <c r="AU36" s="351"/>
      <c r="AV36" s="352"/>
      <c r="AW36" s="350"/>
      <c r="AX36" s="351"/>
      <c r="AY36" s="352"/>
      <c r="AZ36" s="325"/>
      <c r="BA36" s="358"/>
      <c r="BB36" s="326"/>
      <c r="BC36" s="323"/>
      <c r="BD36" s="324"/>
      <c r="BE36" s="323"/>
      <c r="BF36" s="324"/>
      <c r="BG36" s="264"/>
      <c r="BH36" s="265"/>
    </row>
    <row r="37" spans="1:60" ht="16.5" customHeight="1" thickBot="1" x14ac:dyDescent="0.3">
      <c r="A37" s="1"/>
      <c r="B37" s="273"/>
      <c r="C37" s="278"/>
      <c r="D37" s="236"/>
      <c r="E37" s="236"/>
      <c r="F37" s="236"/>
      <c r="G37" s="236"/>
      <c r="H37" s="236"/>
      <c r="I37" s="236"/>
      <c r="J37" s="236"/>
      <c r="K37" s="236"/>
      <c r="L37" s="279"/>
      <c r="M37" s="278"/>
      <c r="N37" s="236"/>
      <c r="O37" s="236"/>
      <c r="P37" s="236"/>
      <c r="Q37" s="236"/>
      <c r="R37" s="279"/>
      <c r="S37" s="344"/>
      <c r="T37" s="345"/>
      <c r="U37" s="346"/>
      <c r="V37" s="42">
        <v>1</v>
      </c>
      <c r="W37" s="43">
        <v>2</v>
      </c>
      <c r="X37" s="44">
        <v>3</v>
      </c>
      <c r="Y37" s="42">
        <v>1</v>
      </c>
      <c r="Z37" s="43">
        <v>2</v>
      </c>
      <c r="AA37" s="44">
        <v>3</v>
      </c>
      <c r="AB37" s="42">
        <v>1</v>
      </c>
      <c r="AC37" s="43">
        <v>2</v>
      </c>
      <c r="AD37" s="44">
        <v>3</v>
      </c>
      <c r="AE37" s="42">
        <v>1</v>
      </c>
      <c r="AF37" s="43">
        <v>2</v>
      </c>
      <c r="AG37" s="44">
        <v>3</v>
      </c>
      <c r="AH37" s="42">
        <v>1</v>
      </c>
      <c r="AI37" s="43">
        <v>2</v>
      </c>
      <c r="AJ37" s="44">
        <v>3</v>
      </c>
      <c r="AK37" s="42">
        <v>1</v>
      </c>
      <c r="AL37" s="43">
        <v>2</v>
      </c>
      <c r="AM37" s="44">
        <v>3</v>
      </c>
      <c r="AN37" s="42">
        <v>1</v>
      </c>
      <c r="AO37" s="43">
        <v>2</v>
      </c>
      <c r="AP37" s="44">
        <v>3</v>
      </c>
      <c r="AQ37" s="42">
        <v>1</v>
      </c>
      <c r="AR37" s="43">
        <v>2</v>
      </c>
      <c r="AS37" s="44">
        <v>3</v>
      </c>
      <c r="AT37" s="42">
        <v>1</v>
      </c>
      <c r="AU37" s="43">
        <v>2</v>
      </c>
      <c r="AV37" s="44">
        <v>3</v>
      </c>
      <c r="AW37" s="42">
        <v>1</v>
      </c>
      <c r="AX37" s="43">
        <v>2</v>
      </c>
      <c r="AY37" s="44">
        <v>3</v>
      </c>
      <c r="AZ37" s="359" t="s">
        <v>69</v>
      </c>
      <c r="BA37" s="360"/>
      <c r="BB37" s="361"/>
      <c r="BC37" s="325"/>
      <c r="BD37" s="326"/>
      <c r="BE37" s="325"/>
      <c r="BF37" s="326"/>
      <c r="BG37" s="266"/>
      <c r="BH37" s="267"/>
    </row>
    <row r="38" spans="1:60" ht="30" customHeight="1" x14ac:dyDescent="0.25">
      <c r="A38" s="1" t="s">
        <v>25</v>
      </c>
      <c r="B38" s="69" t="s">
        <v>292</v>
      </c>
      <c r="C38" s="366" t="str">
        <f>VLOOKUP(A38,Entries!A$3:F$431,5)</f>
        <v xml:space="preserve"> </v>
      </c>
      <c r="D38" s="367"/>
      <c r="E38" s="367"/>
      <c r="F38" s="367"/>
      <c r="G38" s="367"/>
      <c r="H38" s="367"/>
      <c r="I38" s="367"/>
      <c r="J38" s="367"/>
      <c r="K38" s="367"/>
      <c r="L38" s="367"/>
      <c r="M38" s="368" t="str">
        <f>VLOOKUP(A38,Entries!A$3:F$431,6)</f>
        <v/>
      </c>
      <c r="N38" s="368"/>
      <c r="O38" s="368"/>
      <c r="P38" s="368"/>
      <c r="Q38" s="368"/>
      <c r="R38" s="369"/>
      <c r="S38" s="50"/>
      <c r="T38" s="52" t="s">
        <v>71</v>
      </c>
      <c r="U38" s="51"/>
      <c r="V38" s="53"/>
      <c r="W38" s="54"/>
      <c r="X38" s="55"/>
      <c r="Y38" s="53"/>
      <c r="Z38" s="54"/>
      <c r="AA38" s="55"/>
      <c r="AB38" s="53"/>
      <c r="AC38" s="54"/>
      <c r="AD38" s="55"/>
      <c r="AE38" s="53"/>
      <c r="AF38" s="54"/>
      <c r="AG38" s="55"/>
      <c r="AH38" s="53"/>
      <c r="AI38" s="54"/>
      <c r="AJ38" s="55"/>
      <c r="AK38" s="53"/>
      <c r="AL38" s="54"/>
      <c r="AM38" s="55"/>
      <c r="AN38" s="53"/>
      <c r="AO38" s="54"/>
      <c r="AP38" s="55"/>
      <c r="AQ38" s="53"/>
      <c r="AR38" s="54"/>
      <c r="AS38" s="55"/>
      <c r="AT38" s="53"/>
      <c r="AU38" s="54"/>
      <c r="AV38" s="55"/>
      <c r="AW38" s="53"/>
      <c r="AX38" s="54"/>
      <c r="AY38" s="55"/>
      <c r="AZ38" s="61"/>
      <c r="BA38" s="52" t="s">
        <v>71</v>
      </c>
      <c r="BB38" s="51"/>
      <c r="BC38" s="61"/>
      <c r="BD38" s="51"/>
      <c r="BE38" s="61"/>
      <c r="BF38" s="51"/>
      <c r="BG38" s="61"/>
      <c r="BH38" s="51"/>
    </row>
    <row r="39" spans="1:60" ht="30" customHeight="1" x14ac:dyDescent="0.25">
      <c r="A39" s="1">
        <v>78</v>
      </c>
      <c r="B39" s="70">
        <f t="shared" ref="B39" si="1">IF(A39=" "," ",IF(A39&gt;=200,A39-200,A39))</f>
        <v>78</v>
      </c>
      <c r="C39" s="362" t="str">
        <f>VLOOKUP(A39,Entries!A$3:F$431,5)</f>
        <v>Nurein Adams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4" t="str">
        <f>VLOOKUP(A39,Entries!A$3:F$431,6)</f>
        <v>Ipswich Harriers</v>
      </c>
      <c r="N39" s="364"/>
      <c r="O39" s="364"/>
      <c r="P39" s="364"/>
      <c r="Q39" s="364"/>
      <c r="R39" s="365"/>
      <c r="S39" s="46"/>
      <c r="T39" s="39" t="s">
        <v>71</v>
      </c>
      <c r="U39" s="49"/>
      <c r="V39" s="56"/>
      <c r="W39" s="45"/>
      <c r="X39" s="57"/>
      <c r="Y39" s="56"/>
      <c r="Z39" s="45"/>
      <c r="AA39" s="57"/>
      <c r="AB39" s="56"/>
      <c r="AC39" s="45"/>
      <c r="AD39" s="57"/>
      <c r="AE39" s="56"/>
      <c r="AF39" s="45"/>
      <c r="AG39" s="57"/>
      <c r="AH39" s="56"/>
      <c r="AI39" s="45"/>
      <c r="AJ39" s="57"/>
      <c r="AK39" s="56"/>
      <c r="AL39" s="45"/>
      <c r="AM39" s="57"/>
      <c r="AN39" s="56"/>
      <c r="AO39" s="45"/>
      <c r="AP39" s="57"/>
      <c r="AQ39" s="56"/>
      <c r="AR39" s="45"/>
      <c r="AS39" s="57"/>
      <c r="AT39" s="56"/>
      <c r="AU39" s="45"/>
      <c r="AV39" s="57"/>
      <c r="AW39" s="56"/>
      <c r="AX39" s="45"/>
      <c r="AY39" s="57"/>
      <c r="AZ39" s="62"/>
      <c r="BA39" s="39" t="s">
        <v>71</v>
      </c>
      <c r="BB39" s="49"/>
      <c r="BC39" s="62"/>
      <c r="BD39" s="49"/>
      <c r="BE39" s="62"/>
      <c r="BF39" s="49"/>
      <c r="BG39" s="62"/>
      <c r="BH39" s="49"/>
    </row>
    <row r="40" spans="1:60" ht="30" customHeight="1" x14ac:dyDescent="0.25">
      <c r="A40" s="1" t="s">
        <v>25</v>
      </c>
      <c r="B40" s="70" t="s">
        <v>285</v>
      </c>
      <c r="C40" s="362" t="str">
        <f>VLOOKUP(A40,Entries!A$3:F$431,5)</f>
        <v xml:space="preserve"> </v>
      </c>
      <c r="D40" s="363"/>
      <c r="E40" s="363"/>
      <c r="F40" s="363"/>
      <c r="G40" s="363"/>
      <c r="H40" s="363"/>
      <c r="I40" s="363"/>
      <c r="J40" s="363"/>
      <c r="K40" s="363"/>
      <c r="L40" s="363"/>
      <c r="M40" s="364" t="str">
        <f>VLOOKUP(A40,Entries!A$3:F$431,6)</f>
        <v/>
      </c>
      <c r="N40" s="364"/>
      <c r="O40" s="364"/>
      <c r="P40" s="364"/>
      <c r="Q40" s="364"/>
      <c r="R40" s="365"/>
      <c r="S40" s="46"/>
      <c r="T40" s="39" t="s">
        <v>71</v>
      </c>
      <c r="U40" s="49"/>
      <c r="V40" s="56"/>
      <c r="W40" s="45"/>
      <c r="X40" s="57"/>
      <c r="Y40" s="56"/>
      <c r="Z40" s="45"/>
      <c r="AA40" s="57"/>
      <c r="AB40" s="56"/>
      <c r="AC40" s="45"/>
      <c r="AD40" s="57"/>
      <c r="AE40" s="56"/>
      <c r="AF40" s="45"/>
      <c r="AG40" s="57"/>
      <c r="AH40" s="56"/>
      <c r="AI40" s="45"/>
      <c r="AJ40" s="57"/>
      <c r="AK40" s="56"/>
      <c r="AL40" s="45"/>
      <c r="AM40" s="57"/>
      <c r="AN40" s="56"/>
      <c r="AO40" s="45"/>
      <c r="AP40" s="57"/>
      <c r="AQ40" s="56"/>
      <c r="AR40" s="45"/>
      <c r="AS40" s="57"/>
      <c r="AT40" s="56"/>
      <c r="AU40" s="45"/>
      <c r="AV40" s="57"/>
      <c r="AW40" s="56"/>
      <c r="AX40" s="45"/>
      <c r="AY40" s="57"/>
      <c r="AZ40" s="62"/>
      <c r="BA40" s="39" t="s">
        <v>71</v>
      </c>
      <c r="BB40" s="49"/>
      <c r="BC40" s="62"/>
      <c r="BD40" s="49"/>
      <c r="BE40" s="62"/>
      <c r="BF40" s="49"/>
      <c r="BG40" s="62"/>
      <c r="BH40" s="49"/>
    </row>
    <row r="41" spans="1:60" ht="30" customHeight="1" x14ac:dyDescent="0.25">
      <c r="A41" s="1">
        <v>54</v>
      </c>
      <c r="B41" s="70">
        <f t="shared" ref="B41:B48" si="2">IF(A41=" "," ",IF(A41&gt;=200,A41-200,A41))</f>
        <v>54</v>
      </c>
      <c r="C41" s="362" t="str">
        <f>VLOOKUP(A41,Entries!A$3:F$431,5)</f>
        <v>Zane Landell</v>
      </c>
      <c r="D41" s="363"/>
      <c r="E41" s="363"/>
      <c r="F41" s="363"/>
      <c r="G41" s="363"/>
      <c r="H41" s="363"/>
      <c r="I41" s="363"/>
      <c r="J41" s="363"/>
      <c r="K41" s="363"/>
      <c r="L41" s="363"/>
      <c r="M41" s="364" t="str">
        <f>VLOOKUP(A41,Entries!A$3:F$431,6)</f>
        <v>Royal Hospital School</v>
      </c>
      <c r="N41" s="364"/>
      <c r="O41" s="364"/>
      <c r="P41" s="364"/>
      <c r="Q41" s="364"/>
      <c r="R41" s="365"/>
      <c r="S41" s="46"/>
      <c r="T41" s="39" t="s">
        <v>71</v>
      </c>
      <c r="U41" s="49"/>
      <c r="V41" s="56"/>
      <c r="W41" s="45"/>
      <c r="X41" s="57"/>
      <c r="Y41" s="56"/>
      <c r="Z41" s="45"/>
      <c r="AA41" s="57"/>
      <c r="AB41" s="56"/>
      <c r="AC41" s="45"/>
      <c r="AD41" s="57"/>
      <c r="AE41" s="56"/>
      <c r="AF41" s="45"/>
      <c r="AG41" s="57"/>
      <c r="AH41" s="56"/>
      <c r="AI41" s="45"/>
      <c r="AJ41" s="57"/>
      <c r="AK41" s="56"/>
      <c r="AL41" s="45"/>
      <c r="AM41" s="57"/>
      <c r="AN41" s="56"/>
      <c r="AO41" s="45"/>
      <c r="AP41" s="57"/>
      <c r="AQ41" s="56"/>
      <c r="AR41" s="45"/>
      <c r="AS41" s="57"/>
      <c r="AT41" s="56"/>
      <c r="AU41" s="45"/>
      <c r="AV41" s="57"/>
      <c r="AW41" s="56"/>
      <c r="AX41" s="45"/>
      <c r="AY41" s="57"/>
      <c r="AZ41" s="62"/>
      <c r="BA41" s="39" t="s">
        <v>71</v>
      </c>
      <c r="BB41" s="49"/>
      <c r="BC41" s="62"/>
      <c r="BD41" s="49"/>
      <c r="BE41" s="62"/>
      <c r="BF41" s="49"/>
      <c r="BG41" s="62"/>
      <c r="BH41" s="49"/>
    </row>
    <row r="42" spans="1:60" ht="30" customHeight="1" x14ac:dyDescent="0.25">
      <c r="A42" s="1" t="s">
        <v>25</v>
      </c>
      <c r="B42" s="70" t="s">
        <v>286</v>
      </c>
      <c r="C42" s="362" t="str">
        <f>VLOOKUP(A42,Entries!A$3:F$431,5)</f>
        <v xml:space="preserve"> </v>
      </c>
      <c r="D42" s="363"/>
      <c r="E42" s="363"/>
      <c r="F42" s="363"/>
      <c r="G42" s="363"/>
      <c r="H42" s="363"/>
      <c r="I42" s="363"/>
      <c r="J42" s="363"/>
      <c r="K42" s="363"/>
      <c r="L42" s="363"/>
      <c r="M42" s="364" t="str">
        <f>VLOOKUP(A42,Entries!A$3:F$431,6)</f>
        <v/>
      </c>
      <c r="N42" s="364"/>
      <c r="O42" s="364"/>
      <c r="P42" s="364"/>
      <c r="Q42" s="364"/>
      <c r="R42" s="365"/>
      <c r="S42" s="46"/>
      <c r="T42" s="39" t="s">
        <v>71</v>
      </c>
      <c r="U42" s="49"/>
      <c r="V42" s="56"/>
      <c r="W42" s="45"/>
      <c r="X42" s="57"/>
      <c r="Y42" s="56"/>
      <c r="Z42" s="45"/>
      <c r="AA42" s="57"/>
      <c r="AB42" s="56"/>
      <c r="AC42" s="45"/>
      <c r="AD42" s="57"/>
      <c r="AE42" s="56"/>
      <c r="AF42" s="45"/>
      <c r="AG42" s="57"/>
      <c r="AH42" s="56"/>
      <c r="AI42" s="45"/>
      <c r="AJ42" s="57"/>
      <c r="AK42" s="56"/>
      <c r="AL42" s="45"/>
      <c r="AM42" s="57"/>
      <c r="AN42" s="56"/>
      <c r="AO42" s="45"/>
      <c r="AP42" s="57"/>
      <c r="AQ42" s="56"/>
      <c r="AR42" s="45"/>
      <c r="AS42" s="57"/>
      <c r="AT42" s="56"/>
      <c r="AU42" s="45"/>
      <c r="AV42" s="57"/>
      <c r="AW42" s="56"/>
      <c r="AX42" s="45"/>
      <c r="AY42" s="57"/>
      <c r="AZ42" s="62"/>
      <c r="BA42" s="39" t="s">
        <v>71</v>
      </c>
      <c r="BB42" s="49"/>
      <c r="BC42" s="62"/>
      <c r="BD42" s="49"/>
      <c r="BE42" s="62"/>
      <c r="BF42" s="49"/>
      <c r="BG42" s="62"/>
      <c r="BH42" s="49"/>
    </row>
    <row r="43" spans="1:60" ht="30" customHeight="1" x14ac:dyDescent="0.25">
      <c r="A43" s="1">
        <v>246</v>
      </c>
      <c r="B43" s="70">
        <f t="shared" si="2"/>
        <v>46</v>
      </c>
      <c r="C43" s="362" t="str">
        <f>VLOOKUP(A43,Entries!A$3:F$431,5)</f>
        <v>Nell Mills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4" t="str">
        <f>VLOOKUP(A43,Entries!A$3:F$431,6)</f>
        <v>Ipswich Harriers</v>
      </c>
      <c r="N43" s="364"/>
      <c r="O43" s="364"/>
      <c r="P43" s="364"/>
      <c r="Q43" s="364"/>
      <c r="R43" s="365"/>
      <c r="S43" s="46"/>
      <c r="T43" s="39" t="s">
        <v>71</v>
      </c>
      <c r="U43" s="49"/>
      <c r="V43" s="56"/>
      <c r="W43" s="45"/>
      <c r="X43" s="57"/>
      <c r="Y43" s="56"/>
      <c r="Z43" s="45"/>
      <c r="AA43" s="57"/>
      <c r="AB43" s="56"/>
      <c r="AC43" s="45"/>
      <c r="AD43" s="57"/>
      <c r="AE43" s="56"/>
      <c r="AF43" s="45"/>
      <c r="AG43" s="57"/>
      <c r="AH43" s="56"/>
      <c r="AI43" s="45"/>
      <c r="AJ43" s="57"/>
      <c r="AK43" s="56"/>
      <c r="AL43" s="45"/>
      <c r="AM43" s="57"/>
      <c r="AN43" s="56"/>
      <c r="AO43" s="45"/>
      <c r="AP43" s="57"/>
      <c r="AQ43" s="56"/>
      <c r="AR43" s="45"/>
      <c r="AS43" s="57"/>
      <c r="AT43" s="56"/>
      <c r="AU43" s="45"/>
      <c r="AV43" s="57"/>
      <c r="AW43" s="56"/>
      <c r="AX43" s="45"/>
      <c r="AY43" s="57"/>
      <c r="AZ43" s="62"/>
      <c r="BA43" s="39" t="s">
        <v>71</v>
      </c>
      <c r="BB43" s="49"/>
      <c r="BC43" s="62"/>
      <c r="BD43" s="49"/>
      <c r="BE43" s="62"/>
      <c r="BF43" s="49"/>
      <c r="BG43" s="62"/>
      <c r="BH43" s="49"/>
    </row>
    <row r="44" spans="1:60" ht="30" customHeight="1" x14ac:dyDescent="0.25">
      <c r="A44" s="1" t="s">
        <v>25</v>
      </c>
      <c r="B44" s="70" t="str">
        <f t="shared" si="2"/>
        <v xml:space="preserve"> </v>
      </c>
      <c r="C44" s="362" t="str">
        <f>VLOOKUP(A44,Entries!A$3:F$431,5)</f>
        <v xml:space="preserve"> </v>
      </c>
      <c r="D44" s="363"/>
      <c r="E44" s="363"/>
      <c r="F44" s="363"/>
      <c r="G44" s="363"/>
      <c r="H44" s="363"/>
      <c r="I44" s="363"/>
      <c r="J44" s="363"/>
      <c r="K44" s="363"/>
      <c r="L44" s="363"/>
      <c r="M44" s="364" t="str">
        <f>VLOOKUP(A44,Entries!A$3:F$431,6)</f>
        <v/>
      </c>
      <c r="N44" s="364"/>
      <c r="O44" s="364"/>
      <c r="P44" s="364"/>
      <c r="Q44" s="364"/>
      <c r="R44" s="365"/>
      <c r="S44" s="46"/>
      <c r="T44" s="39" t="s">
        <v>71</v>
      </c>
      <c r="U44" s="49"/>
      <c r="V44" s="56"/>
      <c r="W44" s="45"/>
      <c r="X44" s="57"/>
      <c r="Y44" s="56"/>
      <c r="Z44" s="45"/>
      <c r="AA44" s="57"/>
      <c r="AB44" s="56"/>
      <c r="AC44" s="45"/>
      <c r="AD44" s="57"/>
      <c r="AE44" s="56"/>
      <c r="AF44" s="45"/>
      <c r="AG44" s="57"/>
      <c r="AH44" s="56"/>
      <c r="AI44" s="45"/>
      <c r="AJ44" s="57"/>
      <c r="AK44" s="56"/>
      <c r="AL44" s="45"/>
      <c r="AM44" s="57"/>
      <c r="AN44" s="56"/>
      <c r="AO44" s="45"/>
      <c r="AP44" s="57"/>
      <c r="AQ44" s="56"/>
      <c r="AR44" s="45"/>
      <c r="AS44" s="57"/>
      <c r="AT44" s="56"/>
      <c r="AU44" s="45"/>
      <c r="AV44" s="57"/>
      <c r="AW44" s="56"/>
      <c r="AX44" s="45"/>
      <c r="AY44" s="57"/>
      <c r="AZ44" s="62"/>
      <c r="BA44" s="39" t="s">
        <v>71</v>
      </c>
      <c r="BB44" s="49"/>
      <c r="BC44" s="62"/>
      <c r="BD44" s="49"/>
      <c r="BE44" s="62"/>
      <c r="BF44" s="49"/>
      <c r="BG44" s="62"/>
      <c r="BH44" s="49"/>
    </row>
    <row r="45" spans="1:60" ht="30" customHeight="1" x14ac:dyDescent="0.25">
      <c r="A45" s="1" t="s">
        <v>25</v>
      </c>
      <c r="B45" s="70" t="str">
        <f t="shared" si="2"/>
        <v xml:space="preserve"> </v>
      </c>
      <c r="C45" s="362" t="str">
        <f>VLOOKUP(A45,Entries!A$3:F$431,5)</f>
        <v xml:space="preserve"> 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4" t="str">
        <f>VLOOKUP(A45,Entries!A$3:F$431,6)</f>
        <v/>
      </c>
      <c r="N45" s="364"/>
      <c r="O45" s="364"/>
      <c r="P45" s="364"/>
      <c r="Q45" s="364"/>
      <c r="R45" s="365"/>
      <c r="S45" s="46"/>
      <c r="T45" s="39" t="s">
        <v>71</v>
      </c>
      <c r="U45" s="49"/>
      <c r="V45" s="56"/>
      <c r="W45" s="45"/>
      <c r="X45" s="57"/>
      <c r="Y45" s="56"/>
      <c r="Z45" s="45"/>
      <c r="AA45" s="57"/>
      <c r="AB45" s="56"/>
      <c r="AC45" s="45"/>
      <c r="AD45" s="57"/>
      <c r="AE45" s="56"/>
      <c r="AF45" s="45"/>
      <c r="AG45" s="57"/>
      <c r="AH45" s="56"/>
      <c r="AI45" s="45"/>
      <c r="AJ45" s="57"/>
      <c r="AK45" s="56"/>
      <c r="AL45" s="45"/>
      <c r="AM45" s="57"/>
      <c r="AN45" s="56"/>
      <c r="AO45" s="45"/>
      <c r="AP45" s="57"/>
      <c r="AQ45" s="56"/>
      <c r="AR45" s="45"/>
      <c r="AS45" s="57"/>
      <c r="AT45" s="56"/>
      <c r="AU45" s="45"/>
      <c r="AV45" s="57"/>
      <c r="AW45" s="56"/>
      <c r="AX45" s="45"/>
      <c r="AY45" s="57"/>
      <c r="AZ45" s="62"/>
      <c r="BA45" s="39" t="s">
        <v>71</v>
      </c>
      <c r="BB45" s="49"/>
      <c r="BC45" s="62"/>
      <c r="BD45" s="49"/>
      <c r="BE45" s="62"/>
      <c r="BF45" s="49"/>
      <c r="BG45" s="62"/>
      <c r="BH45" s="49"/>
    </row>
    <row r="46" spans="1:60" ht="30" customHeight="1" x14ac:dyDescent="0.25">
      <c r="A46" s="1" t="s">
        <v>25</v>
      </c>
      <c r="B46" s="70" t="s">
        <v>25</v>
      </c>
      <c r="C46" s="362" t="str">
        <f>VLOOKUP(A46,Entries!A$3:F$431,5)</f>
        <v xml:space="preserve"> 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4" t="str">
        <f>VLOOKUP(A46,Entries!A$3:F$431,6)</f>
        <v/>
      </c>
      <c r="N46" s="364"/>
      <c r="O46" s="364"/>
      <c r="P46" s="364"/>
      <c r="Q46" s="364"/>
      <c r="R46" s="365"/>
      <c r="S46" s="46"/>
      <c r="T46" s="39" t="s">
        <v>71</v>
      </c>
      <c r="U46" s="49"/>
      <c r="V46" s="56"/>
      <c r="W46" s="45"/>
      <c r="X46" s="57"/>
      <c r="Y46" s="56"/>
      <c r="Z46" s="45"/>
      <c r="AA46" s="57"/>
      <c r="AB46" s="56"/>
      <c r="AC46" s="45"/>
      <c r="AD46" s="57"/>
      <c r="AE46" s="56"/>
      <c r="AF46" s="45"/>
      <c r="AG46" s="57"/>
      <c r="AH46" s="56"/>
      <c r="AI46" s="45"/>
      <c r="AJ46" s="57"/>
      <c r="AK46" s="56"/>
      <c r="AL46" s="45"/>
      <c r="AM46" s="57"/>
      <c r="AN46" s="56"/>
      <c r="AO46" s="45"/>
      <c r="AP46" s="57"/>
      <c r="AQ46" s="56"/>
      <c r="AR46" s="45"/>
      <c r="AS46" s="57"/>
      <c r="AT46" s="56"/>
      <c r="AU46" s="45"/>
      <c r="AV46" s="57"/>
      <c r="AW46" s="56"/>
      <c r="AX46" s="45"/>
      <c r="AY46" s="57"/>
      <c r="AZ46" s="62"/>
      <c r="BA46" s="39" t="s">
        <v>71</v>
      </c>
      <c r="BB46" s="49"/>
      <c r="BC46" s="62"/>
      <c r="BD46" s="49"/>
      <c r="BE46" s="62"/>
      <c r="BF46" s="49"/>
      <c r="BG46" s="62"/>
      <c r="BH46" s="49"/>
    </row>
    <row r="47" spans="1:60" ht="30" customHeight="1" x14ac:dyDescent="0.25">
      <c r="A47" s="1" t="s">
        <v>25</v>
      </c>
      <c r="B47" s="70" t="str">
        <f t="shared" si="2"/>
        <v xml:space="preserve"> </v>
      </c>
      <c r="C47" s="362" t="str">
        <f>VLOOKUP(A47,Entries!A$3:F$431,5)</f>
        <v xml:space="preserve"> </v>
      </c>
      <c r="D47" s="363"/>
      <c r="E47" s="363"/>
      <c r="F47" s="363"/>
      <c r="G47" s="363"/>
      <c r="H47" s="363"/>
      <c r="I47" s="363"/>
      <c r="J47" s="363"/>
      <c r="K47" s="363"/>
      <c r="L47" s="363"/>
      <c r="M47" s="364" t="str">
        <f>VLOOKUP(A47,Entries!A$3:F$431,6)</f>
        <v/>
      </c>
      <c r="N47" s="364"/>
      <c r="O47" s="364"/>
      <c r="P47" s="364"/>
      <c r="Q47" s="364"/>
      <c r="R47" s="365"/>
      <c r="S47" s="46"/>
      <c r="T47" s="39" t="s">
        <v>71</v>
      </c>
      <c r="U47" s="49"/>
      <c r="V47" s="56"/>
      <c r="W47" s="45"/>
      <c r="X47" s="57"/>
      <c r="Y47" s="56"/>
      <c r="Z47" s="45"/>
      <c r="AA47" s="57"/>
      <c r="AB47" s="56"/>
      <c r="AC47" s="45"/>
      <c r="AD47" s="57"/>
      <c r="AE47" s="56"/>
      <c r="AF47" s="45"/>
      <c r="AG47" s="57"/>
      <c r="AH47" s="56"/>
      <c r="AI47" s="45"/>
      <c r="AJ47" s="57"/>
      <c r="AK47" s="56"/>
      <c r="AL47" s="45"/>
      <c r="AM47" s="57"/>
      <c r="AN47" s="56"/>
      <c r="AO47" s="45"/>
      <c r="AP47" s="57"/>
      <c r="AQ47" s="56"/>
      <c r="AR47" s="45"/>
      <c r="AS47" s="57"/>
      <c r="AT47" s="56"/>
      <c r="AU47" s="45"/>
      <c r="AV47" s="57"/>
      <c r="AW47" s="56"/>
      <c r="AX47" s="45"/>
      <c r="AY47" s="57"/>
      <c r="AZ47" s="62"/>
      <c r="BA47" s="39" t="s">
        <v>71</v>
      </c>
      <c r="BB47" s="49"/>
      <c r="BC47" s="62"/>
      <c r="BD47" s="49"/>
      <c r="BE47" s="62"/>
      <c r="BF47" s="49"/>
      <c r="BG47" s="62"/>
      <c r="BH47" s="49"/>
    </row>
    <row r="48" spans="1:60" ht="30" customHeight="1" x14ac:dyDescent="0.25">
      <c r="A48" s="1" t="s">
        <v>25</v>
      </c>
      <c r="B48" s="70" t="str">
        <f t="shared" si="2"/>
        <v xml:space="preserve"> </v>
      </c>
      <c r="C48" s="362" t="str">
        <f>VLOOKUP(A48,Entries!A$3:F$431,5)</f>
        <v xml:space="preserve"> 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4" t="str">
        <f>VLOOKUP(A48,Entries!A$3:F$431,6)</f>
        <v/>
      </c>
      <c r="N48" s="364"/>
      <c r="O48" s="364"/>
      <c r="P48" s="364"/>
      <c r="Q48" s="364"/>
      <c r="R48" s="365"/>
      <c r="S48" s="46"/>
      <c r="T48" s="39" t="s">
        <v>71</v>
      </c>
      <c r="U48" s="49"/>
      <c r="V48" s="56"/>
      <c r="W48" s="45"/>
      <c r="X48" s="57"/>
      <c r="Y48" s="56"/>
      <c r="Z48" s="45"/>
      <c r="AA48" s="57"/>
      <c r="AB48" s="56"/>
      <c r="AC48" s="45"/>
      <c r="AD48" s="57"/>
      <c r="AE48" s="56"/>
      <c r="AF48" s="45"/>
      <c r="AG48" s="57"/>
      <c r="AH48" s="56"/>
      <c r="AI48" s="45"/>
      <c r="AJ48" s="57"/>
      <c r="AK48" s="56"/>
      <c r="AL48" s="45"/>
      <c r="AM48" s="57"/>
      <c r="AN48" s="56"/>
      <c r="AO48" s="45"/>
      <c r="AP48" s="57"/>
      <c r="AQ48" s="56"/>
      <c r="AR48" s="45"/>
      <c r="AS48" s="57"/>
      <c r="AT48" s="56"/>
      <c r="AU48" s="45"/>
      <c r="AV48" s="57"/>
      <c r="AW48" s="56"/>
      <c r="AX48" s="45"/>
      <c r="AY48" s="57"/>
      <c r="AZ48" s="62"/>
      <c r="BA48" s="39" t="s">
        <v>71</v>
      </c>
      <c r="BB48" s="49"/>
      <c r="BC48" s="62"/>
      <c r="BD48" s="49"/>
      <c r="BE48" s="62"/>
      <c r="BF48" s="49"/>
      <c r="BG48" s="62"/>
      <c r="BH48" s="49"/>
    </row>
    <row r="49" spans="1:60" ht="30" customHeight="1" x14ac:dyDescent="0.25">
      <c r="A49" s="1" t="s">
        <v>25</v>
      </c>
      <c r="B49" s="70" t="s">
        <v>25</v>
      </c>
      <c r="C49" s="362" t="str">
        <f>VLOOKUP(A49,Entries!A$3:F$431,5)</f>
        <v xml:space="preserve"> </v>
      </c>
      <c r="D49" s="363"/>
      <c r="E49" s="363"/>
      <c r="F49" s="363"/>
      <c r="G49" s="363"/>
      <c r="H49" s="363"/>
      <c r="I49" s="363"/>
      <c r="J49" s="363"/>
      <c r="K49" s="363"/>
      <c r="L49" s="363"/>
      <c r="M49" s="364" t="str">
        <f>VLOOKUP(A49,Entries!A$3:F$431,6)</f>
        <v/>
      </c>
      <c r="N49" s="364"/>
      <c r="O49" s="364"/>
      <c r="P49" s="364"/>
      <c r="Q49" s="364"/>
      <c r="R49" s="365"/>
      <c r="S49" s="46"/>
      <c r="T49" s="39" t="s">
        <v>71</v>
      </c>
      <c r="U49" s="49"/>
      <c r="V49" s="56"/>
      <c r="W49" s="45"/>
      <c r="X49" s="57"/>
      <c r="Y49" s="56"/>
      <c r="Z49" s="45"/>
      <c r="AA49" s="57"/>
      <c r="AB49" s="56"/>
      <c r="AC49" s="45"/>
      <c r="AD49" s="57"/>
      <c r="AE49" s="56"/>
      <c r="AF49" s="45"/>
      <c r="AG49" s="57"/>
      <c r="AH49" s="56"/>
      <c r="AI49" s="45"/>
      <c r="AJ49" s="57"/>
      <c r="AK49" s="56"/>
      <c r="AL49" s="45"/>
      <c r="AM49" s="57"/>
      <c r="AN49" s="56"/>
      <c r="AO49" s="45"/>
      <c r="AP49" s="57"/>
      <c r="AQ49" s="56"/>
      <c r="AR49" s="45"/>
      <c r="AS49" s="57"/>
      <c r="AT49" s="56"/>
      <c r="AU49" s="45"/>
      <c r="AV49" s="57"/>
      <c r="AW49" s="56"/>
      <c r="AX49" s="45"/>
      <c r="AY49" s="57"/>
      <c r="AZ49" s="62"/>
      <c r="BA49" s="39" t="s">
        <v>71</v>
      </c>
      <c r="BB49" s="49"/>
      <c r="BC49" s="62"/>
      <c r="BD49" s="49"/>
      <c r="BE49" s="62"/>
      <c r="BF49" s="49"/>
      <c r="BG49" s="62"/>
      <c r="BH49" s="49"/>
    </row>
    <row r="50" spans="1:60" ht="30" customHeight="1" x14ac:dyDescent="0.25">
      <c r="A50" s="1" t="s">
        <v>25</v>
      </c>
      <c r="B50" s="70" t="str">
        <f t="shared" ref="B50:B51" si="3">IF(A50=" "," ",IF(A50&gt;=200,A50-200,A50))</f>
        <v xml:space="preserve"> </v>
      </c>
      <c r="C50" s="362" t="str">
        <f>VLOOKUP(A50,Entries!A$3:F$431,5)</f>
        <v xml:space="preserve"> </v>
      </c>
      <c r="D50" s="363"/>
      <c r="E50" s="363"/>
      <c r="F50" s="363"/>
      <c r="G50" s="363"/>
      <c r="H50" s="363"/>
      <c r="I50" s="363"/>
      <c r="J50" s="363"/>
      <c r="K50" s="363"/>
      <c r="L50" s="363"/>
      <c r="M50" s="364" t="str">
        <f>VLOOKUP(A50,Entries!A$3:F$431,6)</f>
        <v/>
      </c>
      <c r="N50" s="364"/>
      <c r="O50" s="364"/>
      <c r="P50" s="364"/>
      <c r="Q50" s="364"/>
      <c r="R50" s="365"/>
      <c r="S50" s="46"/>
      <c r="T50" s="39" t="s">
        <v>71</v>
      </c>
      <c r="U50" s="49"/>
      <c r="V50" s="56"/>
      <c r="W50" s="45"/>
      <c r="X50" s="57"/>
      <c r="Y50" s="56"/>
      <c r="Z50" s="45"/>
      <c r="AA50" s="57"/>
      <c r="AB50" s="56"/>
      <c r="AC50" s="45"/>
      <c r="AD50" s="57"/>
      <c r="AE50" s="56"/>
      <c r="AF50" s="45"/>
      <c r="AG50" s="57"/>
      <c r="AH50" s="56"/>
      <c r="AI50" s="45"/>
      <c r="AJ50" s="57"/>
      <c r="AK50" s="56"/>
      <c r="AL50" s="45"/>
      <c r="AM50" s="57"/>
      <c r="AN50" s="56"/>
      <c r="AO50" s="45"/>
      <c r="AP50" s="57"/>
      <c r="AQ50" s="56"/>
      <c r="AR50" s="45"/>
      <c r="AS50" s="57"/>
      <c r="AT50" s="56"/>
      <c r="AU50" s="45"/>
      <c r="AV50" s="57"/>
      <c r="AW50" s="56"/>
      <c r="AX50" s="45"/>
      <c r="AY50" s="57"/>
      <c r="AZ50" s="62"/>
      <c r="BA50" s="39" t="s">
        <v>71</v>
      </c>
      <c r="BB50" s="49"/>
      <c r="BC50" s="62"/>
      <c r="BD50" s="49"/>
      <c r="BE50" s="62"/>
      <c r="BF50" s="49"/>
      <c r="BG50" s="62"/>
      <c r="BH50" s="49"/>
    </row>
    <row r="51" spans="1:60" ht="30" customHeight="1" x14ac:dyDescent="0.25">
      <c r="A51" s="1" t="s">
        <v>25</v>
      </c>
      <c r="B51" s="70" t="str">
        <f t="shared" si="3"/>
        <v xml:space="preserve"> </v>
      </c>
      <c r="C51" s="362" t="str">
        <f>VLOOKUP(A51,Entries!A$3:F$431,5)</f>
        <v xml:space="preserve"> </v>
      </c>
      <c r="D51" s="363"/>
      <c r="E51" s="363"/>
      <c r="F51" s="363"/>
      <c r="G51" s="363"/>
      <c r="H51" s="363"/>
      <c r="I51" s="363"/>
      <c r="J51" s="363"/>
      <c r="K51" s="363"/>
      <c r="L51" s="363"/>
      <c r="M51" s="364" t="str">
        <f>VLOOKUP(A51,Entries!A$3:F$431,6)</f>
        <v/>
      </c>
      <c r="N51" s="364"/>
      <c r="O51" s="364"/>
      <c r="P51" s="364"/>
      <c r="Q51" s="364"/>
      <c r="R51" s="365"/>
      <c r="S51" s="46"/>
      <c r="T51" s="39" t="s">
        <v>71</v>
      </c>
      <c r="U51" s="49"/>
      <c r="V51" s="56"/>
      <c r="W51" s="45"/>
      <c r="X51" s="57"/>
      <c r="Y51" s="56"/>
      <c r="Z51" s="45"/>
      <c r="AA51" s="57"/>
      <c r="AB51" s="56"/>
      <c r="AC51" s="45"/>
      <c r="AD51" s="57"/>
      <c r="AE51" s="56"/>
      <c r="AF51" s="45"/>
      <c r="AG51" s="57"/>
      <c r="AH51" s="56"/>
      <c r="AI51" s="45"/>
      <c r="AJ51" s="57"/>
      <c r="AK51" s="56"/>
      <c r="AL51" s="45"/>
      <c r="AM51" s="57"/>
      <c r="AN51" s="56"/>
      <c r="AO51" s="45"/>
      <c r="AP51" s="57"/>
      <c r="AQ51" s="56"/>
      <c r="AR51" s="45"/>
      <c r="AS51" s="57"/>
      <c r="AT51" s="56"/>
      <c r="AU51" s="45"/>
      <c r="AV51" s="57"/>
      <c r="AW51" s="56"/>
      <c r="AX51" s="45"/>
      <c r="AY51" s="57"/>
      <c r="AZ51" s="62"/>
      <c r="BA51" s="39" t="s">
        <v>71</v>
      </c>
      <c r="BB51" s="49"/>
      <c r="BC51" s="62"/>
      <c r="BD51" s="49"/>
      <c r="BE51" s="62"/>
      <c r="BF51" s="49"/>
      <c r="BG51" s="62"/>
      <c r="BH51" s="49"/>
    </row>
    <row r="52" spans="1:60" ht="30" customHeight="1" x14ac:dyDescent="0.25">
      <c r="A52" s="1" t="s">
        <v>25</v>
      </c>
      <c r="B52" s="70" t="s">
        <v>25</v>
      </c>
      <c r="C52" s="362" t="str">
        <f>VLOOKUP(A52,Entries!A$3:F$431,5)</f>
        <v xml:space="preserve"> </v>
      </c>
      <c r="D52" s="363"/>
      <c r="E52" s="363"/>
      <c r="F52" s="363"/>
      <c r="G52" s="363"/>
      <c r="H52" s="363"/>
      <c r="I52" s="363"/>
      <c r="J52" s="363"/>
      <c r="K52" s="363"/>
      <c r="L52" s="363"/>
      <c r="M52" s="364" t="str">
        <f>VLOOKUP(A52,Entries!A$3:F$431,6)</f>
        <v/>
      </c>
      <c r="N52" s="364"/>
      <c r="O52" s="364"/>
      <c r="P52" s="364"/>
      <c r="Q52" s="364"/>
      <c r="R52" s="365"/>
      <c r="S52" s="46"/>
      <c r="T52" s="39" t="s">
        <v>71</v>
      </c>
      <c r="U52" s="49"/>
      <c r="V52" s="56"/>
      <c r="W52" s="45"/>
      <c r="X52" s="57"/>
      <c r="Y52" s="56"/>
      <c r="Z52" s="45"/>
      <c r="AA52" s="57"/>
      <c r="AB52" s="56"/>
      <c r="AC52" s="45"/>
      <c r="AD52" s="57"/>
      <c r="AE52" s="56"/>
      <c r="AF52" s="45"/>
      <c r="AG52" s="57"/>
      <c r="AH52" s="56"/>
      <c r="AI52" s="45"/>
      <c r="AJ52" s="57"/>
      <c r="AK52" s="56"/>
      <c r="AL52" s="45"/>
      <c r="AM52" s="57"/>
      <c r="AN52" s="56"/>
      <c r="AO52" s="45"/>
      <c r="AP52" s="57"/>
      <c r="AQ52" s="56"/>
      <c r="AR52" s="45"/>
      <c r="AS52" s="57"/>
      <c r="AT52" s="56"/>
      <c r="AU52" s="45"/>
      <c r="AV52" s="57"/>
      <c r="AW52" s="56"/>
      <c r="AX52" s="45"/>
      <c r="AY52" s="57"/>
      <c r="AZ52" s="62"/>
      <c r="BA52" s="39" t="s">
        <v>71</v>
      </c>
      <c r="BB52" s="49"/>
      <c r="BC52" s="62"/>
      <c r="BD52" s="49"/>
      <c r="BE52" s="62"/>
      <c r="BF52" s="49"/>
      <c r="BG52" s="62"/>
      <c r="BH52" s="49"/>
    </row>
    <row r="53" spans="1:60" ht="30" customHeight="1" x14ac:dyDescent="0.25">
      <c r="A53" s="1" t="s">
        <v>25</v>
      </c>
      <c r="B53" s="70" t="str">
        <f t="shared" ref="B53" si="4">IF(A53=" "," ",IF(A53&gt;=200,A53-200,A53))</f>
        <v xml:space="preserve"> </v>
      </c>
      <c r="C53" s="362" t="str">
        <f>VLOOKUP(A53,Entries!A$3:F$431,5)</f>
        <v xml:space="preserve"> </v>
      </c>
      <c r="D53" s="363"/>
      <c r="E53" s="363"/>
      <c r="F53" s="363"/>
      <c r="G53" s="363"/>
      <c r="H53" s="363"/>
      <c r="I53" s="363"/>
      <c r="J53" s="363"/>
      <c r="K53" s="363"/>
      <c r="L53" s="363"/>
      <c r="M53" s="364" t="str">
        <f>VLOOKUP(A53,Entries!A$3:F$431,6)</f>
        <v/>
      </c>
      <c r="N53" s="364"/>
      <c r="O53" s="364"/>
      <c r="P53" s="364"/>
      <c r="Q53" s="364"/>
      <c r="R53" s="365"/>
      <c r="S53" s="46"/>
      <c r="T53" s="39" t="s">
        <v>71</v>
      </c>
      <c r="U53" s="49"/>
      <c r="V53" s="56"/>
      <c r="W53" s="45"/>
      <c r="X53" s="57"/>
      <c r="Y53" s="56"/>
      <c r="Z53" s="45"/>
      <c r="AA53" s="57"/>
      <c r="AB53" s="56"/>
      <c r="AC53" s="45"/>
      <c r="AD53" s="57"/>
      <c r="AE53" s="56"/>
      <c r="AF53" s="45"/>
      <c r="AG53" s="57"/>
      <c r="AH53" s="56"/>
      <c r="AI53" s="45"/>
      <c r="AJ53" s="57"/>
      <c r="AK53" s="56"/>
      <c r="AL53" s="45"/>
      <c r="AM53" s="57"/>
      <c r="AN53" s="56"/>
      <c r="AO53" s="45"/>
      <c r="AP53" s="57"/>
      <c r="AQ53" s="56"/>
      <c r="AR53" s="45"/>
      <c r="AS53" s="57"/>
      <c r="AT53" s="56"/>
      <c r="AU53" s="45"/>
      <c r="AV53" s="57"/>
      <c r="AW53" s="56"/>
      <c r="AX53" s="45"/>
      <c r="AY53" s="57"/>
      <c r="AZ53" s="62"/>
      <c r="BA53" s="39" t="s">
        <v>71</v>
      </c>
      <c r="BB53" s="49"/>
      <c r="BC53" s="62"/>
      <c r="BD53" s="49"/>
      <c r="BE53" s="62"/>
      <c r="BF53" s="49"/>
      <c r="BG53" s="62"/>
      <c r="BH53" s="49"/>
    </row>
    <row r="54" spans="1:60" ht="30" customHeight="1" x14ac:dyDescent="0.25">
      <c r="A54" s="1" t="s">
        <v>25</v>
      </c>
      <c r="B54" s="70" t="s">
        <v>25</v>
      </c>
      <c r="C54" s="362" t="str">
        <f>VLOOKUP(A54,Entries!A$3:F$431,5)</f>
        <v xml:space="preserve"> </v>
      </c>
      <c r="D54" s="363"/>
      <c r="E54" s="363"/>
      <c r="F54" s="363"/>
      <c r="G54" s="363"/>
      <c r="H54" s="363"/>
      <c r="I54" s="363"/>
      <c r="J54" s="363"/>
      <c r="K54" s="363"/>
      <c r="L54" s="363"/>
      <c r="M54" s="364" t="str">
        <f>VLOOKUP(A54,Entries!A$3:F$431,6)</f>
        <v/>
      </c>
      <c r="N54" s="364"/>
      <c r="O54" s="364"/>
      <c r="P54" s="364"/>
      <c r="Q54" s="364"/>
      <c r="R54" s="365"/>
      <c r="S54" s="46"/>
      <c r="T54" s="39" t="s">
        <v>71</v>
      </c>
      <c r="U54" s="49"/>
      <c r="V54" s="56"/>
      <c r="W54" s="45"/>
      <c r="X54" s="57"/>
      <c r="Y54" s="56"/>
      <c r="Z54" s="45"/>
      <c r="AA54" s="57"/>
      <c r="AB54" s="56"/>
      <c r="AC54" s="45"/>
      <c r="AD54" s="57"/>
      <c r="AE54" s="56"/>
      <c r="AF54" s="45"/>
      <c r="AG54" s="57"/>
      <c r="AH54" s="56"/>
      <c r="AI54" s="45"/>
      <c r="AJ54" s="57"/>
      <c r="AK54" s="56"/>
      <c r="AL54" s="45"/>
      <c r="AM54" s="57"/>
      <c r="AN54" s="56"/>
      <c r="AO54" s="45"/>
      <c r="AP54" s="57"/>
      <c r="AQ54" s="56"/>
      <c r="AR54" s="45"/>
      <c r="AS54" s="57"/>
      <c r="AT54" s="56"/>
      <c r="AU54" s="45"/>
      <c r="AV54" s="57"/>
      <c r="AW54" s="56"/>
      <c r="AX54" s="45"/>
      <c r="AY54" s="57"/>
      <c r="AZ54" s="62"/>
      <c r="BA54" s="39" t="s">
        <v>71</v>
      </c>
      <c r="BB54" s="49"/>
      <c r="BC54" s="62"/>
      <c r="BD54" s="49"/>
      <c r="BE54" s="62"/>
      <c r="BF54" s="49"/>
      <c r="BG54" s="62"/>
      <c r="BH54" s="49"/>
    </row>
    <row r="55" spans="1:60" ht="30" customHeight="1" x14ac:dyDescent="0.25">
      <c r="A55" s="1" t="s">
        <v>25</v>
      </c>
      <c r="B55" s="70" t="str">
        <f t="shared" ref="B55:B59" si="5">IF(A55=" "," ",IF(A55&gt;=200,A55-200,A55))</f>
        <v xml:space="preserve"> </v>
      </c>
      <c r="C55" s="362" t="str">
        <f>VLOOKUP(A55,Entries!A$3:F$431,5)</f>
        <v xml:space="preserve"> </v>
      </c>
      <c r="D55" s="363"/>
      <c r="E55" s="363"/>
      <c r="F55" s="363"/>
      <c r="G55" s="363"/>
      <c r="H55" s="363"/>
      <c r="I55" s="363"/>
      <c r="J55" s="363"/>
      <c r="K55" s="363"/>
      <c r="L55" s="363"/>
      <c r="M55" s="364" t="str">
        <f>VLOOKUP(A55,Entries!A$3:F$431,6)</f>
        <v/>
      </c>
      <c r="N55" s="364"/>
      <c r="O55" s="364"/>
      <c r="P55" s="364"/>
      <c r="Q55" s="364"/>
      <c r="R55" s="365"/>
      <c r="S55" s="46"/>
      <c r="T55" s="39" t="s">
        <v>71</v>
      </c>
      <c r="U55" s="49"/>
      <c r="V55" s="56"/>
      <c r="W55" s="45"/>
      <c r="X55" s="57"/>
      <c r="Y55" s="56"/>
      <c r="Z55" s="45"/>
      <c r="AA55" s="57"/>
      <c r="AB55" s="56"/>
      <c r="AC55" s="45"/>
      <c r="AD55" s="57"/>
      <c r="AE55" s="56"/>
      <c r="AF55" s="45"/>
      <c r="AG55" s="57"/>
      <c r="AH55" s="56"/>
      <c r="AI55" s="45"/>
      <c r="AJ55" s="57"/>
      <c r="AK55" s="56"/>
      <c r="AL55" s="45"/>
      <c r="AM55" s="57"/>
      <c r="AN55" s="56"/>
      <c r="AO55" s="45"/>
      <c r="AP55" s="57"/>
      <c r="AQ55" s="56"/>
      <c r="AR55" s="45"/>
      <c r="AS55" s="57"/>
      <c r="AT55" s="56"/>
      <c r="AU55" s="45"/>
      <c r="AV55" s="57"/>
      <c r="AW55" s="56"/>
      <c r="AX55" s="45"/>
      <c r="AY55" s="57"/>
      <c r="AZ55" s="62"/>
      <c r="BA55" s="39" t="s">
        <v>71</v>
      </c>
      <c r="BB55" s="49"/>
      <c r="BC55" s="62"/>
      <c r="BD55" s="49"/>
      <c r="BE55" s="62"/>
      <c r="BF55" s="49"/>
      <c r="BG55" s="62"/>
      <c r="BH55" s="49"/>
    </row>
    <row r="56" spans="1:60" ht="30" customHeight="1" x14ac:dyDescent="0.25">
      <c r="A56" s="1" t="s">
        <v>25</v>
      </c>
      <c r="B56" s="70" t="str">
        <f t="shared" si="5"/>
        <v xml:space="preserve"> </v>
      </c>
      <c r="C56" s="362" t="str">
        <f>VLOOKUP(A56,Entries!A$3:F$431,5)</f>
        <v xml:space="preserve"> </v>
      </c>
      <c r="D56" s="363"/>
      <c r="E56" s="363"/>
      <c r="F56" s="363"/>
      <c r="G56" s="363"/>
      <c r="H56" s="363"/>
      <c r="I56" s="363"/>
      <c r="J56" s="363"/>
      <c r="K56" s="363"/>
      <c r="L56" s="363"/>
      <c r="M56" s="364" t="str">
        <f>VLOOKUP(A56,Entries!A$3:F$431,6)</f>
        <v/>
      </c>
      <c r="N56" s="364"/>
      <c r="O56" s="364"/>
      <c r="P56" s="364"/>
      <c r="Q56" s="364"/>
      <c r="R56" s="365"/>
      <c r="S56" s="46"/>
      <c r="T56" s="39" t="s">
        <v>71</v>
      </c>
      <c r="U56" s="49"/>
      <c r="V56" s="56"/>
      <c r="W56" s="45"/>
      <c r="X56" s="57"/>
      <c r="Y56" s="56"/>
      <c r="Z56" s="45"/>
      <c r="AA56" s="57"/>
      <c r="AB56" s="56"/>
      <c r="AC56" s="45"/>
      <c r="AD56" s="57"/>
      <c r="AE56" s="56"/>
      <c r="AF56" s="45"/>
      <c r="AG56" s="57"/>
      <c r="AH56" s="56"/>
      <c r="AI56" s="45"/>
      <c r="AJ56" s="57"/>
      <c r="AK56" s="56"/>
      <c r="AL56" s="45"/>
      <c r="AM56" s="57"/>
      <c r="AN56" s="56"/>
      <c r="AO56" s="45"/>
      <c r="AP56" s="57"/>
      <c r="AQ56" s="56"/>
      <c r="AR56" s="45"/>
      <c r="AS56" s="57"/>
      <c r="AT56" s="56"/>
      <c r="AU56" s="45"/>
      <c r="AV56" s="57"/>
      <c r="AW56" s="56"/>
      <c r="AX56" s="45"/>
      <c r="AY56" s="57"/>
      <c r="AZ56" s="62"/>
      <c r="BA56" s="39" t="s">
        <v>71</v>
      </c>
      <c r="BB56" s="49"/>
      <c r="BC56" s="62"/>
      <c r="BD56" s="49"/>
      <c r="BE56" s="62"/>
      <c r="BF56" s="49"/>
      <c r="BG56" s="62"/>
      <c r="BH56" s="49"/>
    </row>
    <row r="57" spans="1:60" ht="30" customHeight="1" x14ac:dyDescent="0.25">
      <c r="A57" s="1" t="s">
        <v>25</v>
      </c>
      <c r="B57" s="70" t="str">
        <f t="shared" si="5"/>
        <v xml:space="preserve"> </v>
      </c>
      <c r="C57" s="362" t="str">
        <f>VLOOKUP(A57,Entries!A$3:F$431,5)</f>
        <v xml:space="preserve"> </v>
      </c>
      <c r="D57" s="363"/>
      <c r="E57" s="363"/>
      <c r="F57" s="363"/>
      <c r="G57" s="363"/>
      <c r="H57" s="363"/>
      <c r="I57" s="363"/>
      <c r="J57" s="363"/>
      <c r="K57" s="363"/>
      <c r="L57" s="363"/>
      <c r="M57" s="364" t="str">
        <f>VLOOKUP(A57,Entries!A$3:F$431,6)</f>
        <v/>
      </c>
      <c r="N57" s="364"/>
      <c r="O57" s="364"/>
      <c r="P57" s="364"/>
      <c r="Q57" s="364"/>
      <c r="R57" s="365"/>
      <c r="S57" s="46"/>
      <c r="T57" s="39" t="s">
        <v>71</v>
      </c>
      <c r="U57" s="49"/>
      <c r="V57" s="56"/>
      <c r="W57" s="45"/>
      <c r="X57" s="57"/>
      <c r="Y57" s="56"/>
      <c r="Z57" s="45"/>
      <c r="AA57" s="57"/>
      <c r="AB57" s="56"/>
      <c r="AC57" s="45"/>
      <c r="AD57" s="57"/>
      <c r="AE57" s="56"/>
      <c r="AF57" s="45"/>
      <c r="AG57" s="57"/>
      <c r="AH57" s="56"/>
      <c r="AI57" s="45"/>
      <c r="AJ57" s="57"/>
      <c r="AK57" s="56"/>
      <c r="AL57" s="45"/>
      <c r="AM57" s="57"/>
      <c r="AN57" s="56"/>
      <c r="AO57" s="45"/>
      <c r="AP57" s="57"/>
      <c r="AQ57" s="56"/>
      <c r="AR57" s="45"/>
      <c r="AS57" s="57"/>
      <c r="AT57" s="56"/>
      <c r="AU57" s="45"/>
      <c r="AV57" s="57"/>
      <c r="AW57" s="56"/>
      <c r="AX57" s="45"/>
      <c r="AY57" s="57"/>
      <c r="AZ57" s="62"/>
      <c r="BA57" s="39" t="s">
        <v>71</v>
      </c>
      <c r="BB57" s="49"/>
      <c r="BC57" s="62"/>
      <c r="BD57" s="49"/>
      <c r="BE57" s="62"/>
      <c r="BF57" s="49"/>
      <c r="BG57" s="62"/>
      <c r="BH57" s="49"/>
    </row>
    <row r="58" spans="1:60" ht="30" customHeight="1" x14ac:dyDescent="0.25">
      <c r="A58" s="1" t="s">
        <v>25</v>
      </c>
      <c r="B58" s="70" t="str">
        <f t="shared" si="5"/>
        <v xml:space="preserve"> </v>
      </c>
      <c r="C58" s="362" t="str">
        <f>VLOOKUP(A58,Entries!A$3:F$431,5)</f>
        <v xml:space="preserve"> </v>
      </c>
      <c r="D58" s="363"/>
      <c r="E58" s="363"/>
      <c r="F58" s="363"/>
      <c r="G58" s="363"/>
      <c r="H58" s="363"/>
      <c r="I58" s="363"/>
      <c r="J58" s="363"/>
      <c r="K58" s="363"/>
      <c r="L58" s="363"/>
      <c r="M58" s="364" t="str">
        <f>VLOOKUP(A58,Entries!A$3:F$431,6)</f>
        <v/>
      </c>
      <c r="N58" s="364"/>
      <c r="O58" s="364"/>
      <c r="P58" s="364"/>
      <c r="Q58" s="364"/>
      <c r="R58" s="365"/>
      <c r="S58" s="46"/>
      <c r="T58" s="39" t="s">
        <v>71</v>
      </c>
      <c r="U58" s="49"/>
      <c r="V58" s="56"/>
      <c r="W58" s="45"/>
      <c r="X58" s="57"/>
      <c r="Y58" s="56"/>
      <c r="Z58" s="45"/>
      <c r="AA58" s="57"/>
      <c r="AB58" s="56"/>
      <c r="AC58" s="45"/>
      <c r="AD58" s="57"/>
      <c r="AE58" s="56"/>
      <c r="AF58" s="45"/>
      <c r="AG58" s="57"/>
      <c r="AH58" s="56"/>
      <c r="AI58" s="45"/>
      <c r="AJ58" s="57"/>
      <c r="AK58" s="56"/>
      <c r="AL58" s="45"/>
      <c r="AM58" s="57"/>
      <c r="AN58" s="56"/>
      <c r="AO58" s="45"/>
      <c r="AP58" s="57"/>
      <c r="AQ58" s="56"/>
      <c r="AR58" s="45"/>
      <c r="AS58" s="57"/>
      <c r="AT58" s="56"/>
      <c r="AU58" s="45"/>
      <c r="AV58" s="57"/>
      <c r="AW58" s="56"/>
      <c r="AX58" s="45"/>
      <c r="AY58" s="57"/>
      <c r="AZ58" s="62"/>
      <c r="BA58" s="39" t="s">
        <v>71</v>
      </c>
      <c r="BB58" s="49"/>
      <c r="BC58" s="62"/>
      <c r="BD58" s="49"/>
      <c r="BE58" s="62"/>
      <c r="BF58" s="49"/>
      <c r="BG58" s="62"/>
      <c r="BH58" s="49"/>
    </row>
    <row r="59" spans="1:60" ht="30" customHeight="1" thickBot="1" x14ac:dyDescent="0.3">
      <c r="A59" s="1" t="s">
        <v>25</v>
      </c>
      <c r="B59" s="71" t="str">
        <f t="shared" si="5"/>
        <v xml:space="preserve"> </v>
      </c>
      <c r="C59" s="370" t="str">
        <f>VLOOKUP(A59,Entries!A$3:F$431,5)</f>
        <v xml:space="preserve"> </v>
      </c>
      <c r="D59" s="371"/>
      <c r="E59" s="371"/>
      <c r="F59" s="371"/>
      <c r="G59" s="371"/>
      <c r="H59" s="371"/>
      <c r="I59" s="371"/>
      <c r="J59" s="371"/>
      <c r="K59" s="371"/>
      <c r="L59" s="371"/>
      <c r="M59" s="372" t="str">
        <f>VLOOKUP(A59,Entries!A$3:F$431,6)</f>
        <v/>
      </c>
      <c r="N59" s="372"/>
      <c r="O59" s="372"/>
      <c r="P59" s="372"/>
      <c r="Q59" s="372"/>
      <c r="R59" s="373"/>
      <c r="S59" s="72"/>
      <c r="T59" s="47" t="s">
        <v>71</v>
      </c>
      <c r="U59" s="48"/>
      <c r="V59" s="58"/>
      <c r="W59" s="59"/>
      <c r="X59" s="60"/>
      <c r="Y59" s="58"/>
      <c r="Z59" s="59"/>
      <c r="AA59" s="60"/>
      <c r="AB59" s="58"/>
      <c r="AC59" s="59"/>
      <c r="AD59" s="60"/>
      <c r="AE59" s="58"/>
      <c r="AF59" s="59"/>
      <c r="AG59" s="60"/>
      <c r="AH59" s="58"/>
      <c r="AI59" s="59"/>
      <c r="AJ59" s="60"/>
      <c r="AK59" s="58"/>
      <c r="AL59" s="59"/>
      <c r="AM59" s="60"/>
      <c r="AN59" s="58"/>
      <c r="AO59" s="59"/>
      <c r="AP59" s="60"/>
      <c r="AQ59" s="58"/>
      <c r="AR59" s="59"/>
      <c r="AS59" s="60"/>
      <c r="AT59" s="58"/>
      <c r="AU59" s="59"/>
      <c r="AV59" s="60"/>
      <c r="AW59" s="58"/>
      <c r="AX59" s="59"/>
      <c r="AY59" s="60"/>
      <c r="AZ59" s="63"/>
      <c r="BA59" s="38" t="s">
        <v>71</v>
      </c>
      <c r="BB59" s="64"/>
      <c r="BC59" s="63"/>
      <c r="BD59" s="64"/>
      <c r="BE59" s="63"/>
      <c r="BF59" s="64"/>
      <c r="BG59" s="63"/>
      <c r="BH59" s="64"/>
    </row>
    <row r="60" spans="1:60" ht="18" customHeight="1" x14ac:dyDescent="0.25">
      <c r="A60" s="1"/>
      <c r="B60" s="302" t="s">
        <v>77</v>
      </c>
      <c r="C60" s="303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7"/>
      <c r="AZ60" s="310" t="s">
        <v>72</v>
      </c>
      <c r="BA60" s="303"/>
      <c r="BB60" s="311"/>
      <c r="BC60" s="314"/>
      <c r="BD60" s="306"/>
      <c r="BE60" s="306"/>
      <c r="BF60" s="306"/>
      <c r="BG60" s="306"/>
      <c r="BH60" s="315"/>
    </row>
    <row r="61" spans="1:60" ht="18" customHeight="1" thickBot="1" x14ac:dyDescent="0.3">
      <c r="A61" s="1"/>
      <c r="B61" s="304"/>
      <c r="C61" s="305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12"/>
      <c r="BA61" s="305"/>
      <c r="BB61" s="313"/>
      <c r="BC61" s="316"/>
      <c r="BD61" s="308"/>
      <c r="BE61" s="308"/>
      <c r="BF61" s="308"/>
      <c r="BG61" s="308"/>
      <c r="BH61" s="317"/>
    </row>
  </sheetData>
  <mergeCells count="182">
    <mergeCell ref="C59:L59"/>
    <mergeCell ref="M59:R59"/>
    <mergeCell ref="B60:C61"/>
    <mergeCell ref="D60:AY61"/>
    <mergeCell ref="AZ60:BB61"/>
    <mergeCell ref="BC60:BH61"/>
    <mergeCell ref="C56:L56"/>
    <mergeCell ref="M56:R56"/>
    <mergeCell ref="C57:L57"/>
    <mergeCell ref="M57:R57"/>
    <mergeCell ref="C58:L58"/>
    <mergeCell ref="M58:R58"/>
    <mergeCell ref="C53:L53"/>
    <mergeCell ref="M53:R53"/>
    <mergeCell ref="C54:L54"/>
    <mergeCell ref="M54:R54"/>
    <mergeCell ref="C55:L55"/>
    <mergeCell ref="M55:R55"/>
    <mergeCell ref="C50:L50"/>
    <mergeCell ref="M50:R50"/>
    <mergeCell ref="C51:L51"/>
    <mergeCell ref="M51:R51"/>
    <mergeCell ref="C52:L52"/>
    <mergeCell ref="M52:R52"/>
    <mergeCell ref="C47:L47"/>
    <mergeCell ref="M47:R47"/>
    <mergeCell ref="C48:L48"/>
    <mergeCell ref="M48:R48"/>
    <mergeCell ref="C49:L49"/>
    <mergeCell ref="M49:R49"/>
    <mergeCell ref="C44:L44"/>
    <mergeCell ref="M44:R44"/>
    <mergeCell ref="C45:L45"/>
    <mergeCell ref="M45:R45"/>
    <mergeCell ref="C46:L46"/>
    <mergeCell ref="M46:R46"/>
    <mergeCell ref="C41:L41"/>
    <mergeCell ref="M41:R41"/>
    <mergeCell ref="C42:L42"/>
    <mergeCell ref="M42:R42"/>
    <mergeCell ref="C43:L43"/>
    <mergeCell ref="M43:R43"/>
    <mergeCell ref="C38:L38"/>
    <mergeCell ref="M38:R38"/>
    <mergeCell ref="C39:L39"/>
    <mergeCell ref="M39:R39"/>
    <mergeCell ref="C40:L40"/>
    <mergeCell ref="M40:R40"/>
    <mergeCell ref="BE35:BF37"/>
    <mergeCell ref="BG35:BH37"/>
    <mergeCell ref="AZ37:BB37"/>
    <mergeCell ref="AB35:AD36"/>
    <mergeCell ref="AE35:AG36"/>
    <mergeCell ref="AH35:AJ36"/>
    <mergeCell ref="AK35:AM36"/>
    <mergeCell ref="AN35:AP36"/>
    <mergeCell ref="AQ35:AS36"/>
    <mergeCell ref="B35:B37"/>
    <mergeCell ref="C35:L37"/>
    <mergeCell ref="M35:R37"/>
    <mergeCell ref="S35:U37"/>
    <mergeCell ref="V35:X36"/>
    <mergeCell ref="Y35:AA36"/>
    <mergeCell ref="BB33:BF33"/>
    <mergeCell ref="I34:N34"/>
    <mergeCell ref="O34:T34"/>
    <mergeCell ref="U34:Z34"/>
    <mergeCell ref="AM34:AQ34"/>
    <mergeCell ref="AR34:AV34"/>
    <mergeCell ref="AW34:BA34"/>
    <mergeCell ref="BB34:BF34"/>
    <mergeCell ref="AB33:AD34"/>
    <mergeCell ref="AE33:AG34"/>
    <mergeCell ref="AH33:AL34"/>
    <mergeCell ref="AM33:AQ33"/>
    <mergeCell ref="AR33:AV33"/>
    <mergeCell ref="AW33:BA33"/>
    <mergeCell ref="AT35:AV36"/>
    <mergeCell ref="AW35:AY36"/>
    <mergeCell ref="AZ35:BB36"/>
    <mergeCell ref="BC35:BD37"/>
    <mergeCell ref="M32:AJ32"/>
    <mergeCell ref="AK32:AM32"/>
    <mergeCell ref="AN32:AW32"/>
    <mergeCell ref="AX32:AY32"/>
    <mergeCell ref="AZ32:BH32"/>
    <mergeCell ref="B33:B34"/>
    <mergeCell ref="C33:H34"/>
    <mergeCell ref="I33:N33"/>
    <mergeCell ref="O33:T33"/>
    <mergeCell ref="U33:Z33"/>
    <mergeCell ref="C28:L28"/>
    <mergeCell ref="M28:R28"/>
    <mergeCell ref="B29:C30"/>
    <mergeCell ref="D29:AY30"/>
    <mergeCell ref="AZ29:BB30"/>
    <mergeCell ref="BC29:BH30"/>
    <mergeCell ref="C25:L25"/>
    <mergeCell ref="M25:R25"/>
    <mergeCell ref="C26:L26"/>
    <mergeCell ref="M26:R26"/>
    <mergeCell ref="C27:L27"/>
    <mergeCell ref="M27:R27"/>
    <mergeCell ref="C22:L22"/>
    <mergeCell ref="M22:R22"/>
    <mergeCell ref="C23:L23"/>
    <mergeCell ref="M23:R23"/>
    <mergeCell ref="C24:L24"/>
    <mergeCell ref="M24:R24"/>
    <mergeCell ref="C19:L19"/>
    <mergeCell ref="M19:R19"/>
    <mergeCell ref="C20:L20"/>
    <mergeCell ref="M20:R20"/>
    <mergeCell ref="C21:L21"/>
    <mergeCell ref="M21:R21"/>
    <mergeCell ref="C16:L16"/>
    <mergeCell ref="M16:R16"/>
    <mergeCell ref="C17:L17"/>
    <mergeCell ref="M17:R17"/>
    <mergeCell ref="C18:L18"/>
    <mergeCell ref="M18:R18"/>
    <mergeCell ref="C13:L13"/>
    <mergeCell ref="M13:R13"/>
    <mergeCell ref="C14:L14"/>
    <mergeCell ref="M14:R14"/>
    <mergeCell ref="C15:L15"/>
    <mergeCell ref="M15:R15"/>
    <mergeCell ref="C10:L10"/>
    <mergeCell ref="M10:R10"/>
    <mergeCell ref="C11:L11"/>
    <mergeCell ref="M11:R11"/>
    <mergeCell ref="C12:L12"/>
    <mergeCell ref="M12:R12"/>
    <mergeCell ref="C7:L7"/>
    <mergeCell ref="M7:R7"/>
    <mergeCell ref="C8:L8"/>
    <mergeCell ref="M8:R8"/>
    <mergeCell ref="C9:L9"/>
    <mergeCell ref="M9:R9"/>
    <mergeCell ref="BE4:BF6"/>
    <mergeCell ref="BG4:BH6"/>
    <mergeCell ref="AZ6:BB6"/>
    <mergeCell ref="AB4:AD5"/>
    <mergeCell ref="AE4:AG5"/>
    <mergeCell ref="AH4:AJ5"/>
    <mergeCell ref="AK4:AM5"/>
    <mergeCell ref="AN4:AP5"/>
    <mergeCell ref="AQ4:AS5"/>
    <mergeCell ref="B4:B6"/>
    <mergeCell ref="C4:L6"/>
    <mergeCell ref="M4:R6"/>
    <mergeCell ref="S4:U6"/>
    <mergeCell ref="V4:X5"/>
    <mergeCell ref="Y4:AA5"/>
    <mergeCell ref="BB2:BF2"/>
    <mergeCell ref="I3:N3"/>
    <mergeCell ref="O3:T3"/>
    <mergeCell ref="U3:Z3"/>
    <mergeCell ref="AM3:AQ3"/>
    <mergeCell ref="AR3:AV3"/>
    <mergeCell ref="AW3:BA3"/>
    <mergeCell ref="BB3:BF3"/>
    <mergeCell ref="AB2:AD3"/>
    <mergeCell ref="AE2:AG3"/>
    <mergeCell ref="AH2:AL3"/>
    <mergeCell ref="AM2:AQ2"/>
    <mergeCell ref="AR2:AV2"/>
    <mergeCell ref="AW2:BA2"/>
    <mergeCell ref="AT4:AV5"/>
    <mergeCell ref="AW4:AY5"/>
    <mergeCell ref="AZ4:BB5"/>
    <mergeCell ref="BC4:BD6"/>
    <mergeCell ref="M1:AJ1"/>
    <mergeCell ref="AK1:AM1"/>
    <mergeCell ref="AN1:AW1"/>
    <mergeCell ref="AX1:AY1"/>
    <mergeCell ref="AZ1:BH1"/>
    <mergeCell ref="B2:B3"/>
    <mergeCell ref="C2:H3"/>
    <mergeCell ref="I2:N2"/>
    <mergeCell ref="O2:T2"/>
    <mergeCell ref="U2:Z2"/>
  </mergeCells>
  <pageMargins left="0.25" right="0.25" top="0.25" bottom="0.25" header="0" footer="0"/>
  <pageSetup paperSize="9" scale="70" fitToHeight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0"/>
  <sheetViews>
    <sheetView workbookViewId="0"/>
  </sheetViews>
  <sheetFormatPr defaultRowHeight="15" x14ac:dyDescent="0.25"/>
  <cols>
    <col min="2" max="2" width="6.7109375" customWidth="1"/>
    <col min="3" max="19" width="3" customWidth="1"/>
    <col min="20" max="20" width="3.7109375" customWidth="1"/>
    <col min="21" max="52" width="3" customWidth="1"/>
    <col min="53" max="53" width="3.7109375" customWidth="1"/>
    <col min="54" max="54" width="3" customWidth="1"/>
    <col min="55" max="56" width="3.7109375" customWidth="1"/>
    <col min="57" max="57" width="3.5703125" customWidth="1"/>
    <col min="58" max="60" width="3.7109375" customWidth="1"/>
  </cols>
  <sheetData>
    <row r="1" spans="1:60" ht="30" customHeight="1" thickBot="1" x14ac:dyDescent="0.3">
      <c r="A1" s="1"/>
      <c r="B1" s="65" t="s">
        <v>63</v>
      </c>
      <c r="C1" s="66"/>
      <c r="D1" s="66"/>
      <c r="E1" s="66"/>
      <c r="F1" s="66"/>
      <c r="G1" s="66"/>
      <c r="H1" s="66"/>
      <c r="I1" s="66"/>
      <c r="J1" s="40"/>
      <c r="K1" s="40"/>
      <c r="L1" s="40"/>
      <c r="M1" s="229" t="str">
        <f>DATA!F4</f>
        <v>Suffolk County Track &amp; Field Championships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1"/>
      <c r="AE1" s="231"/>
      <c r="AF1" s="231"/>
      <c r="AG1" s="231"/>
      <c r="AH1" s="231"/>
      <c r="AI1" s="231"/>
      <c r="AJ1" s="232"/>
      <c r="AK1" s="233" t="s">
        <v>64</v>
      </c>
      <c r="AL1" s="231"/>
      <c r="AM1" s="231"/>
      <c r="AN1" s="231" t="str">
        <f>DATA!F8</f>
        <v>Bury St Edmunds</v>
      </c>
      <c r="AO1" s="231"/>
      <c r="AP1" s="231"/>
      <c r="AQ1" s="231"/>
      <c r="AR1" s="231"/>
      <c r="AS1" s="231"/>
      <c r="AT1" s="231"/>
      <c r="AU1" s="231"/>
      <c r="AV1" s="231"/>
      <c r="AW1" s="232"/>
      <c r="AX1" s="233" t="s">
        <v>66</v>
      </c>
      <c r="AY1" s="231"/>
      <c r="AZ1" s="231" t="str">
        <f>DATA!F6</f>
        <v>12th May 2024</v>
      </c>
      <c r="BA1" s="231"/>
      <c r="BB1" s="231"/>
      <c r="BC1" s="231"/>
      <c r="BD1" s="231"/>
      <c r="BE1" s="231"/>
      <c r="BF1" s="231"/>
      <c r="BG1" s="231"/>
      <c r="BH1" s="232"/>
    </row>
    <row r="2" spans="1:60" ht="18" customHeight="1" x14ac:dyDescent="0.25">
      <c r="A2" s="1"/>
      <c r="B2" s="234" t="s">
        <v>51</v>
      </c>
      <c r="C2" s="230" t="s">
        <v>135</v>
      </c>
      <c r="D2" s="230"/>
      <c r="E2" s="230"/>
      <c r="F2" s="230"/>
      <c r="G2" s="230"/>
      <c r="H2" s="230"/>
      <c r="I2" s="227" t="s">
        <v>475</v>
      </c>
      <c r="J2" s="227"/>
      <c r="K2" s="227"/>
      <c r="L2" s="227"/>
      <c r="M2" s="227"/>
      <c r="N2" s="227"/>
      <c r="O2" s="227" t="s">
        <v>476</v>
      </c>
      <c r="P2" s="227"/>
      <c r="Q2" s="227"/>
      <c r="R2" s="227"/>
      <c r="S2" s="227"/>
      <c r="T2" s="227"/>
      <c r="U2" s="227" t="s">
        <v>477</v>
      </c>
      <c r="V2" s="227"/>
      <c r="W2" s="227"/>
      <c r="X2" s="227"/>
      <c r="Y2" s="227"/>
      <c r="Z2" s="227"/>
      <c r="AA2" s="67"/>
      <c r="AB2" s="234" t="s">
        <v>65</v>
      </c>
      <c r="AC2" s="239"/>
      <c r="AD2" s="239"/>
      <c r="AE2" s="241">
        <v>11.3</v>
      </c>
      <c r="AF2" s="241"/>
      <c r="AG2" s="242"/>
      <c r="AH2" s="353" t="s">
        <v>78</v>
      </c>
      <c r="AI2" s="354"/>
      <c r="AJ2" s="354"/>
      <c r="AK2" s="354"/>
      <c r="AL2" s="354"/>
      <c r="AM2" s="249" t="s">
        <v>478</v>
      </c>
      <c r="AN2" s="249"/>
      <c r="AO2" s="249"/>
      <c r="AP2" s="249"/>
      <c r="AQ2" s="249"/>
      <c r="AR2" s="224" t="s">
        <v>479</v>
      </c>
      <c r="AS2" s="224"/>
      <c r="AT2" s="224"/>
      <c r="AU2" s="224"/>
      <c r="AV2" s="224"/>
      <c r="AW2" s="224" t="s">
        <v>480</v>
      </c>
      <c r="AX2" s="224"/>
      <c r="AY2" s="224"/>
      <c r="AZ2" s="224"/>
      <c r="BA2" s="224"/>
      <c r="BB2" s="224"/>
      <c r="BC2" s="224"/>
      <c r="BD2" s="224"/>
      <c r="BE2" s="224"/>
      <c r="BF2" s="224"/>
      <c r="BG2" s="35"/>
      <c r="BH2" s="36"/>
    </row>
    <row r="3" spans="1:60" ht="18" customHeight="1" thickBot="1" x14ac:dyDescent="0.3">
      <c r="A3" s="1"/>
      <c r="B3" s="235"/>
      <c r="C3" s="236"/>
      <c r="D3" s="236"/>
      <c r="E3" s="236"/>
      <c r="F3" s="236"/>
      <c r="G3" s="236"/>
      <c r="H3" s="236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68"/>
      <c r="AB3" s="235"/>
      <c r="AC3" s="240"/>
      <c r="AD3" s="240"/>
      <c r="AE3" s="243"/>
      <c r="AF3" s="243"/>
      <c r="AG3" s="244"/>
      <c r="AH3" s="355"/>
      <c r="AI3" s="356"/>
      <c r="AJ3" s="356"/>
      <c r="AK3" s="356"/>
      <c r="AL3" s="356"/>
      <c r="AM3" s="237"/>
      <c r="AN3" s="237"/>
      <c r="AO3" s="237"/>
      <c r="AP3" s="237"/>
      <c r="AQ3" s="237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41"/>
      <c r="BH3" s="37"/>
    </row>
    <row r="4" spans="1:60" ht="16.5" customHeight="1" x14ac:dyDescent="0.25">
      <c r="A4" s="1"/>
      <c r="B4" s="271" t="s">
        <v>67</v>
      </c>
      <c r="C4" s="229" t="s">
        <v>68</v>
      </c>
      <c r="D4" s="230"/>
      <c r="E4" s="230"/>
      <c r="F4" s="230"/>
      <c r="G4" s="230"/>
      <c r="H4" s="230"/>
      <c r="I4" s="230"/>
      <c r="J4" s="230"/>
      <c r="K4" s="230"/>
      <c r="L4" s="274"/>
      <c r="M4" s="229" t="s">
        <v>3</v>
      </c>
      <c r="N4" s="230"/>
      <c r="O4" s="230"/>
      <c r="P4" s="230"/>
      <c r="Q4" s="230"/>
      <c r="R4" s="274"/>
      <c r="S4" s="286" t="s">
        <v>74</v>
      </c>
      <c r="T4" s="287"/>
      <c r="U4" s="288"/>
      <c r="V4" s="347" t="s">
        <v>69</v>
      </c>
      <c r="W4" s="348"/>
      <c r="X4" s="349"/>
      <c r="Y4" s="347" t="s">
        <v>69</v>
      </c>
      <c r="Z4" s="348"/>
      <c r="AA4" s="349"/>
      <c r="AB4" s="347" t="s">
        <v>69</v>
      </c>
      <c r="AC4" s="348"/>
      <c r="AD4" s="349"/>
      <c r="AE4" s="347" t="s">
        <v>69</v>
      </c>
      <c r="AF4" s="348"/>
      <c r="AG4" s="349"/>
      <c r="AH4" s="347" t="s">
        <v>69</v>
      </c>
      <c r="AI4" s="348"/>
      <c r="AJ4" s="349"/>
      <c r="AK4" s="347" t="s">
        <v>69</v>
      </c>
      <c r="AL4" s="348"/>
      <c r="AM4" s="349"/>
      <c r="AN4" s="347" t="s">
        <v>69</v>
      </c>
      <c r="AO4" s="348"/>
      <c r="AP4" s="349"/>
      <c r="AQ4" s="347" t="s">
        <v>69</v>
      </c>
      <c r="AR4" s="348"/>
      <c r="AS4" s="349"/>
      <c r="AT4" s="347" t="s">
        <v>69</v>
      </c>
      <c r="AU4" s="348"/>
      <c r="AV4" s="349"/>
      <c r="AW4" s="347" t="s">
        <v>69</v>
      </c>
      <c r="AX4" s="348"/>
      <c r="AY4" s="349"/>
      <c r="AZ4" s="321" t="s">
        <v>73</v>
      </c>
      <c r="BA4" s="357"/>
      <c r="BB4" s="322"/>
      <c r="BC4" s="321" t="s">
        <v>75</v>
      </c>
      <c r="BD4" s="322"/>
      <c r="BE4" s="321" t="s">
        <v>70</v>
      </c>
      <c r="BF4" s="322"/>
      <c r="BG4" s="262" t="s">
        <v>76</v>
      </c>
      <c r="BH4" s="263"/>
    </row>
    <row r="5" spans="1:60" ht="16.5" customHeight="1" thickBot="1" x14ac:dyDescent="0.3">
      <c r="A5" s="1"/>
      <c r="B5" s="272"/>
      <c r="C5" s="275"/>
      <c r="D5" s="276"/>
      <c r="E5" s="276"/>
      <c r="F5" s="276"/>
      <c r="G5" s="276"/>
      <c r="H5" s="276"/>
      <c r="I5" s="276"/>
      <c r="J5" s="276"/>
      <c r="K5" s="276"/>
      <c r="L5" s="277"/>
      <c r="M5" s="275"/>
      <c r="N5" s="276"/>
      <c r="O5" s="276"/>
      <c r="P5" s="276"/>
      <c r="Q5" s="276"/>
      <c r="R5" s="277"/>
      <c r="S5" s="341"/>
      <c r="T5" s="342"/>
      <c r="U5" s="343"/>
      <c r="V5" s="350"/>
      <c r="W5" s="351"/>
      <c r="X5" s="352"/>
      <c r="Y5" s="350"/>
      <c r="Z5" s="351"/>
      <c r="AA5" s="352"/>
      <c r="AB5" s="350"/>
      <c r="AC5" s="351"/>
      <c r="AD5" s="352"/>
      <c r="AE5" s="350"/>
      <c r="AF5" s="351"/>
      <c r="AG5" s="352"/>
      <c r="AH5" s="350"/>
      <c r="AI5" s="351"/>
      <c r="AJ5" s="352"/>
      <c r="AK5" s="350"/>
      <c r="AL5" s="351"/>
      <c r="AM5" s="352"/>
      <c r="AN5" s="350"/>
      <c r="AO5" s="351"/>
      <c r="AP5" s="352"/>
      <c r="AQ5" s="350"/>
      <c r="AR5" s="351"/>
      <c r="AS5" s="352"/>
      <c r="AT5" s="350"/>
      <c r="AU5" s="351"/>
      <c r="AV5" s="352"/>
      <c r="AW5" s="350"/>
      <c r="AX5" s="351"/>
      <c r="AY5" s="352"/>
      <c r="AZ5" s="325"/>
      <c r="BA5" s="358"/>
      <c r="BB5" s="326"/>
      <c r="BC5" s="323"/>
      <c r="BD5" s="324"/>
      <c r="BE5" s="323"/>
      <c r="BF5" s="324"/>
      <c r="BG5" s="264"/>
      <c r="BH5" s="265"/>
    </row>
    <row r="6" spans="1:60" ht="16.5" customHeight="1" thickBot="1" x14ac:dyDescent="0.3">
      <c r="A6" s="1"/>
      <c r="B6" s="273"/>
      <c r="C6" s="278"/>
      <c r="D6" s="236"/>
      <c r="E6" s="236"/>
      <c r="F6" s="236"/>
      <c r="G6" s="236"/>
      <c r="H6" s="236"/>
      <c r="I6" s="236"/>
      <c r="J6" s="236"/>
      <c r="K6" s="236"/>
      <c r="L6" s="279"/>
      <c r="M6" s="278"/>
      <c r="N6" s="236"/>
      <c r="O6" s="236"/>
      <c r="P6" s="236"/>
      <c r="Q6" s="236"/>
      <c r="R6" s="279"/>
      <c r="S6" s="344"/>
      <c r="T6" s="345"/>
      <c r="U6" s="346"/>
      <c r="V6" s="42">
        <v>1</v>
      </c>
      <c r="W6" s="43">
        <v>2</v>
      </c>
      <c r="X6" s="44">
        <v>3</v>
      </c>
      <c r="Y6" s="42">
        <v>1</v>
      </c>
      <c r="Z6" s="43">
        <v>2</v>
      </c>
      <c r="AA6" s="44">
        <v>3</v>
      </c>
      <c r="AB6" s="42">
        <v>1</v>
      </c>
      <c r="AC6" s="43">
        <v>2</v>
      </c>
      <c r="AD6" s="44">
        <v>3</v>
      </c>
      <c r="AE6" s="42">
        <v>1</v>
      </c>
      <c r="AF6" s="43">
        <v>2</v>
      </c>
      <c r="AG6" s="44">
        <v>3</v>
      </c>
      <c r="AH6" s="42">
        <v>1</v>
      </c>
      <c r="AI6" s="43">
        <v>2</v>
      </c>
      <c r="AJ6" s="44">
        <v>3</v>
      </c>
      <c r="AK6" s="42">
        <v>1</v>
      </c>
      <c r="AL6" s="43">
        <v>2</v>
      </c>
      <c r="AM6" s="44">
        <v>3</v>
      </c>
      <c r="AN6" s="42">
        <v>1</v>
      </c>
      <c r="AO6" s="43">
        <v>2</v>
      </c>
      <c r="AP6" s="44">
        <v>3</v>
      </c>
      <c r="AQ6" s="42">
        <v>1</v>
      </c>
      <c r="AR6" s="43">
        <v>2</v>
      </c>
      <c r="AS6" s="44">
        <v>3</v>
      </c>
      <c r="AT6" s="42">
        <v>1</v>
      </c>
      <c r="AU6" s="43">
        <v>2</v>
      </c>
      <c r="AV6" s="44">
        <v>3</v>
      </c>
      <c r="AW6" s="42">
        <v>1</v>
      </c>
      <c r="AX6" s="43">
        <v>2</v>
      </c>
      <c r="AY6" s="44">
        <v>3</v>
      </c>
      <c r="AZ6" s="359" t="s">
        <v>69</v>
      </c>
      <c r="BA6" s="360"/>
      <c r="BB6" s="361"/>
      <c r="BC6" s="325"/>
      <c r="BD6" s="326"/>
      <c r="BE6" s="325"/>
      <c r="BF6" s="326"/>
      <c r="BG6" s="266"/>
      <c r="BH6" s="267"/>
    </row>
    <row r="7" spans="1:60" ht="30" customHeight="1" x14ac:dyDescent="0.25">
      <c r="A7" s="1" t="s">
        <v>25</v>
      </c>
      <c r="B7" s="69" t="s">
        <v>286</v>
      </c>
      <c r="C7" s="250" t="str">
        <f>VLOOKUP(A7,Entries!A2:F400,5)</f>
        <v xml:space="preserve"> </v>
      </c>
      <c r="D7" s="251"/>
      <c r="E7" s="251"/>
      <c r="F7" s="251"/>
      <c r="G7" s="251"/>
      <c r="H7" s="251"/>
      <c r="I7" s="251"/>
      <c r="J7" s="251"/>
      <c r="K7" s="251"/>
      <c r="L7" s="252"/>
      <c r="M7" s="253" t="str">
        <f>VLOOKUP(A7,Entries!A2:F400,6)</f>
        <v/>
      </c>
      <c r="N7" s="254"/>
      <c r="O7" s="254"/>
      <c r="P7" s="254"/>
      <c r="Q7" s="254"/>
      <c r="R7" s="255"/>
      <c r="S7" s="50"/>
      <c r="T7" s="52" t="s">
        <v>71</v>
      </c>
      <c r="U7" s="51"/>
      <c r="V7" s="53"/>
      <c r="W7" s="54"/>
      <c r="X7" s="55"/>
      <c r="Y7" s="53"/>
      <c r="Z7" s="54"/>
      <c r="AA7" s="55"/>
      <c r="AB7" s="53"/>
      <c r="AC7" s="54"/>
      <c r="AD7" s="55"/>
      <c r="AE7" s="53"/>
      <c r="AF7" s="54"/>
      <c r="AG7" s="55"/>
      <c r="AH7" s="53"/>
      <c r="AI7" s="54"/>
      <c r="AJ7" s="55"/>
      <c r="AK7" s="53"/>
      <c r="AL7" s="54"/>
      <c r="AM7" s="55"/>
      <c r="AN7" s="53"/>
      <c r="AO7" s="54"/>
      <c r="AP7" s="55"/>
      <c r="AQ7" s="53"/>
      <c r="AR7" s="54"/>
      <c r="AS7" s="55"/>
      <c r="AT7" s="53"/>
      <c r="AU7" s="54"/>
      <c r="AV7" s="55"/>
      <c r="AW7" s="53"/>
      <c r="AX7" s="54"/>
      <c r="AY7" s="55"/>
      <c r="AZ7" s="61"/>
      <c r="BA7" s="52" t="s">
        <v>71</v>
      </c>
      <c r="BB7" s="51"/>
      <c r="BC7" s="61"/>
      <c r="BD7" s="51"/>
      <c r="BE7" s="61"/>
      <c r="BF7" s="51"/>
      <c r="BG7" s="61"/>
      <c r="BH7" s="51"/>
    </row>
    <row r="8" spans="1:60" ht="30" customHeight="1" x14ac:dyDescent="0.25">
      <c r="A8" s="1">
        <v>260</v>
      </c>
      <c r="B8" s="70">
        <f t="shared" ref="B8:B28" si="0">IF(A8=" "," ",IF(A8&gt;=200,A8-200,A8))</f>
        <v>60</v>
      </c>
      <c r="C8" s="256" t="str">
        <f>VLOOKUP(A8,Entries!A3:F401,5)</f>
        <v>Millie-rose Downs</v>
      </c>
      <c r="D8" s="257"/>
      <c r="E8" s="257"/>
      <c r="F8" s="257"/>
      <c r="G8" s="257"/>
      <c r="H8" s="257"/>
      <c r="I8" s="257"/>
      <c r="J8" s="257"/>
      <c r="K8" s="257"/>
      <c r="L8" s="258"/>
      <c r="M8" s="259" t="str">
        <f>VLOOKUP(A8,Entries!A3:F401,6)</f>
        <v>Ipswich Harriers</v>
      </c>
      <c r="N8" s="260"/>
      <c r="O8" s="260"/>
      <c r="P8" s="260"/>
      <c r="Q8" s="260"/>
      <c r="R8" s="261"/>
      <c r="S8" s="46"/>
      <c r="T8" s="39" t="s">
        <v>71</v>
      </c>
      <c r="U8" s="49"/>
      <c r="V8" s="56"/>
      <c r="W8" s="45"/>
      <c r="X8" s="57"/>
      <c r="Y8" s="56"/>
      <c r="Z8" s="45"/>
      <c r="AA8" s="57"/>
      <c r="AB8" s="56"/>
      <c r="AC8" s="45"/>
      <c r="AD8" s="57"/>
      <c r="AE8" s="56"/>
      <c r="AF8" s="45"/>
      <c r="AG8" s="57"/>
      <c r="AH8" s="56"/>
      <c r="AI8" s="45"/>
      <c r="AJ8" s="57"/>
      <c r="AK8" s="56"/>
      <c r="AL8" s="45"/>
      <c r="AM8" s="57"/>
      <c r="AN8" s="56"/>
      <c r="AO8" s="45"/>
      <c r="AP8" s="57"/>
      <c r="AQ8" s="56"/>
      <c r="AR8" s="45"/>
      <c r="AS8" s="57"/>
      <c r="AT8" s="56"/>
      <c r="AU8" s="45"/>
      <c r="AV8" s="57"/>
      <c r="AW8" s="56"/>
      <c r="AX8" s="45"/>
      <c r="AY8" s="57"/>
      <c r="AZ8" s="62"/>
      <c r="BA8" s="39" t="s">
        <v>71</v>
      </c>
      <c r="BB8" s="49"/>
      <c r="BC8" s="62"/>
      <c r="BD8" s="49"/>
      <c r="BE8" s="62"/>
      <c r="BF8" s="49"/>
      <c r="BG8" s="62"/>
      <c r="BH8" s="49"/>
    </row>
    <row r="9" spans="1:60" ht="30" customHeight="1" x14ac:dyDescent="0.25">
      <c r="A9" s="1" t="s">
        <v>25</v>
      </c>
      <c r="B9" s="70" t="s">
        <v>291</v>
      </c>
      <c r="C9" s="256" t="str">
        <f>VLOOKUP(A9,Entries!A4:F402,5)</f>
        <v xml:space="preserve"> </v>
      </c>
      <c r="D9" s="257"/>
      <c r="E9" s="257"/>
      <c r="F9" s="257"/>
      <c r="G9" s="257"/>
      <c r="H9" s="257"/>
      <c r="I9" s="257"/>
      <c r="J9" s="257"/>
      <c r="K9" s="257"/>
      <c r="L9" s="258"/>
      <c r="M9" s="259" t="str">
        <f>VLOOKUP(A9,Entries!A4:F402,6)</f>
        <v/>
      </c>
      <c r="N9" s="260"/>
      <c r="O9" s="260"/>
      <c r="P9" s="260"/>
      <c r="Q9" s="260"/>
      <c r="R9" s="261"/>
      <c r="S9" s="46"/>
      <c r="T9" s="39" t="s">
        <v>71</v>
      </c>
      <c r="U9" s="49"/>
      <c r="V9" s="56"/>
      <c r="W9" s="45"/>
      <c r="X9" s="57"/>
      <c r="Y9" s="56"/>
      <c r="Z9" s="45"/>
      <c r="AA9" s="57"/>
      <c r="AB9" s="56"/>
      <c r="AC9" s="45"/>
      <c r="AD9" s="57"/>
      <c r="AE9" s="56"/>
      <c r="AF9" s="45"/>
      <c r="AG9" s="57"/>
      <c r="AH9" s="56"/>
      <c r="AI9" s="45"/>
      <c r="AJ9" s="57"/>
      <c r="AK9" s="56"/>
      <c r="AL9" s="45"/>
      <c r="AM9" s="57"/>
      <c r="AN9" s="56"/>
      <c r="AO9" s="45"/>
      <c r="AP9" s="57"/>
      <c r="AQ9" s="56"/>
      <c r="AR9" s="45"/>
      <c r="AS9" s="57"/>
      <c r="AT9" s="56"/>
      <c r="AU9" s="45"/>
      <c r="AV9" s="57"/>
      <c r="AW9" s="56"/>
      <c r="AX9" s="45"/>
      <c r="AY9" s="57"/>
      <c r="AZ9" s="62"/>
      <c r="BA9" s="39" t="s">
        <v>71</v>
      </c>
      <c r="BB9" s="49"/>
      <c r="BC9" s="62"/>
      <c r="BD9" s="49"/>
      <c r="BE9" s="62"/>
      <c r="BF9" s="49"/>
      <c r="BG9" s="62"/>
      <c r="BH9" s="49"/>
    </row>
    <row r="10" spans="1:60" ht="30" customHeight="1" x14ac:dyDescent="0.25">
      <c r="A10" s="1">
        <v>70</v>
      </c>
      <c r="B10" s="70">
        <f t="shared" si="0"/>
        <v>70</v>
      </c>
      <c r="C10" s="256" t="str">
        <f>VLOOKUP(A10,Entries!A5:F403,5)</f>
        <v>Flynn Kelly</v>
      </c>
      <c r="D10" s="257"/>
      <c r="E10" s="257"/>
      <c r="F10" s="257"/>
      <c r="G10" s="257"/>
      <c r="H10" s="257"/>
      <c r="I10" s="257"/>
      <c r="J10" s="257"/>
      <c r="K10" s="257"/>
      <c r="L10" s="258"/>
      <c r="M10" s="259" t="str">
        <f>VLOOKUP(A10,Entries!A5:F403,6)</f>
        <v>Ipswich Harriers</v>
      </c>
      <c r="N10" s="260"/>
      <c r="O10" s="260"/>
      <c r="P10" s="260"/>
      <c r="Q10" s="260"/>
      <c r="R10" s="261"/>
      <c r="S10" s="46"/>
      <c r="T10" s="39" t="s">
        <v>71</v>
      </c>
      <c r="U10" s="49"/>
      <c r="V10" s="56"/>
      <c r="W10" s="45"/>
      <c r="X10" s="57"/>
      <c r="Y10" s="56"/>
      <c r="Z10" s="45"/>
      <c r="AA10" s="57"/>
      <c r="AB10" s="56"/>
      <c r="AC10" s="45"/>
      <c r="AD10" s="57"/>
      <c r="AE10" s="56"/>
      <c r="AF10" s="45"/>
      <c r="AG10" s="57"/>
      <c r="AH10" s="56"/>
      <c r="AI10" s="45"/>
      <c r="AJ10" s="57"/>
      <c r="AK10" s="56"/>
      <c r="AL10" s="45"/>
      <c r="AM10" s="57"/>
      <c r="AN10" s="56"/>
      <c r="AO10" s="45"/>
      <c r="AP10" s="57"/>
      <c r="AQ10" s="56"/>
      <c r="AR10" s="45"/>
      <c r="AS10" s="57"/>
      <c r="AT10" s="56"/>
      <c r="AU10" s="45"/>
      <c r="AV10" s="57"/>
      <c r="AW10" s="56"/>
      <c r="AX10" s="45"/>
      <c r="AY10" s="57"/>
      <c r="AZ10" s="62"/>
      <c r="BA10" s="39" t="s">
        <v>71</v>
      </c>
      <c r="BB10" s="49"/>
      <c r="BC10" s="62"/>
      <c r="BD10" s="49"/>
      <c r="BE10" s="62"/>
      <c r="BF10" s="49"/>
      <c r="BG10" s="62"/>
      <c r="BH10" s="49"/>
    </row>
    <row r="11" spans="1:60" ht="30" customHeight="1" x14ac:dyDescent="0.25">
      <c r="A11" s="1" t="s">
        <v>25</v>
      </c>
      <c r="B11" s="70" t="s">
        <v>287</v>
      </c>
      <c r="C11" s="256" t="str">
        <f>VLOOKUP(A11,Entries!A6:F404,5)</f>
        <v xml:space="preserve"> </v>
      </c>
      <c r="D11" s="257"/>
      <c r="E11" s="257"/>
      <c r="F11" s="257"/>
      <c r="G11" s="257"/>
      <c r="H11" s="257"/>
      <c r="I11" s="257"/>
      <c r="J11" s="257"/>
      <c r="K11" s="257"/>
      <c r="L11" s="258"/>
      <c r="M11" s="259" t="str">
        <f>VLOOKUP(A11,Entries!A6:F404,6)</f>
        <v/>
      </c>
      <c r="N11" s="260"/>
      <c r="O11" s="260"/>
      <c r="P11" s="260"/>
      <c r="Q11" s="260"/>
      <c r="R11" s="261"/>
      <c r="S11" s="46"/>
      <c r="T11" s="39" t="s">
        <v>71</v>
      </c>
      <c r="U11" s="49"/>
      <c r="V11" s="56"/>
      <c r="W11" s="45"/>
      <c r="X11" s="57"/>
      <c r="Y11" s="56"/>
      <c r="Z11" s="45"/>
      <c r="AA11" s="57"/>
      <c r="AB11" s="56"/>
      <c r="AC11" s="45"/>
      <c r="AD11" s="57"/>
      <c r="AE11" s="56"/>
      <c r="AF11" s="45"/>
      <c r="AG11" s="57"/>
      <c r="AH11" s="56"/>
      <c r="AI11" s="45"/>
      <c r="AJ11" s="57"/>
      <c r="AK11" s="56"/>
      <c r="AL11" s="45"/>
      <c r="AM11" s="57"/>
      <c r="AN11" s="56"/>
      <c r="AO11" s="45"/>
      <c r="AP11" s="57"/>
      <c r="AQ11" s="56"/>
      <c r="AR11" s="45"/>
      <c r="AS11" s="57"/>
      <c r="AT11" s="56"/>
      <c r="AU11" s="45"/>
      <c r="AV11" s="57"/>
      <c r="AW11" s="56"/>
      <c r="AX11" s="45"/>
      <c r="AY11" s="57"/>
      <c r="AZ11" s="62"/>
      <c r="BA11" s="39" t="s">
        <v>71</v>
      </c>
      <c r="BB11" s="49"/>
      <c r="BC11" s="62"/>
      <c r="BD11" s="49"/>
      <c r="BE11" s="62"/>
      <c r="BF11" s="49"/>
      <c r="BG11" s="62"/>
      <c r="BH11" s="49"/>
    </row>
    <row r="12" spans="1:60" ht="30" customHeight="1" x14ac:dyDescent="0.25">
      <c r="A12" s="1">
        <v>10</v>
      </c>
      <c r="B12" s="70">
        <f t="shared" si="0"/>
        <v>10</v>
      </c>
      <c r="C12" s="256" t="str">
        <f>VLOOKUP(A12,Entries!A7:F405,5)</f>
        <v>Aiden Thompson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9" t="str">
        <f>VLOOKUP(A12,Entries!A7:F405,6)</f>
        <v>Waveney Valley AC</v>
      </c>
      <c r="N12" s="260"/>
      <c r="O12" s="260"/>
      <c r="P12" s="260"/>
      <c r="Q12" s="260"/>
      <c r="R12" s="261"/>
      <c r="S12" s="46"/>
      <c r="T12" s="39" t="s">
        <v>71</v>
      </c>
      <c r="U12" s="49"/>
      <c r="V12" s="56"/>
      <c r="W12" s="45"/>
      <c r="X12" s="57"/>
      <c r="Y12" s="56"/>
      <c r="Z12" s="45"/>
      <c r="AA12" s="57"/>
      <c r="AB12" s="56"/>
      <c r="AC12" s="45"/>
      <c r="AD12" s="57"/>
      <c r="AE12" s="56"/>
      <c r="AF12" s="45"/>
      <c r="AG12" s="57"/>
      <c r="AH12" s="56"/>
      <c r="AI12" s="45"/>
      <c r="AJ12" s="57"/>
      <c r="AK12" s="56"/>
      <c r="AL12" s="45"/>
      <c r="AM12" s="57"/>
      <c r="AN12" s="56"/>
      <c r="AO12" s="45"/>
      <c r="AP12" s="57"/>
      <c r="AQ12" s="56"/>
      <c r="AR12" s="45"/>
      <c r="AS12" s="57"/>
      <c r="AT12" s="56"/>
      <c r="AU12" s="45"/>
      <c r="AV12" s="57"/>
      <c r="AW12" s="56"/>
      <c r="AX12" s="45"/>
      <c r="AY12" s="57"/>
      <c r="AZ12" s="62"/>
      <c r="BA12" s="39" t="s">
        <v>71</v>
      </c>
      <c r="BB12" s="49"/>
      <c r="BC12" s="62"/>
      <c r="BD12" s="49"/>
      <c r="BE12" s="62"/>
      <c r="BF12" s="49"/>
      <c r="BG12" s="62"/>
      <c r="BH12" s="49"/>
    </row>
    <row r="13" spans="1:60" ht="30" customHeight="1" x14ac:dyDescent="0.25">
      <c r="A13" s="1" t="s">
        <v>25</v>
      </c>
      <c r="B13" s="70" t="str">
        <f t="shared" si="0"/>
        <v xml:space="preserve"> </v>
      </c>
      <c r="C13" s="256" t="str">
        <f>VLOOKUP(A13,Entries!A8:F406,5)</f>
        <v xml:space="preserve"> </v>
      </c>
      <c r="D13" s="257"/>
      <c r="E13" s="257"/>
      <c r="F13" s="257"/>
      <c r="G13" s="257"/>
      <c r="H13" s="257"/>
      <c r="I13" s="257"/>
      <c r="J13" s="257"/>
      <c r="K13" s="257"/>
      <c r="L13" s="258"/>
      <c r="M13" s="259" t="str">
        <f>VLOOKUP(A13,Entries!A8:F406,6)</f>
        <v/>
      </c>
      <c r="N13" s="260"/>
      <c r="O13" s="260"/>
      <c r="P13" s="260"/>
      <c r="Q13" s="260"/>
      <c r="R13" s="261"/>
      <c r="S13" s="46"/>
      <c r="T13" s="39" t="s">
        <v>71</v>
      </c>
      <c r="U13" s="49"/>
      <c r="V13" s="56"/>
      <c r="W13" s="45"/>
      <c r="X13" s="57"/>
      <c r="Y13" s="56"/>
      <c r="Z13" s="45"/>
      <c r="AA13" s="57"/>
      <c r="AB13" s="56"/>
      <c r="AC13" s="45"/>
      <c r="AD13" s="57"/>
      <c r="AE13" s="56"/>
      <c r="AF13" s="45"/>
      <c r="AG13" s="57"/>
      <c r="AH13" s="56"/>
      <c r="AI13" s="45"/>
      <c r="AJ13" s="57"/>
      <c r="AK13" s="56"/>
      <c r="AL13" s="45"/>
      <c r="AM13" s="57"/>
      <c r="AN13" s="56"/>
      <c r="AO13" s="45"/>
      <c r="AP13" s="57"/>
      <c r="AQ13" s="56"/>
      <c r="AR13" s="45"/>
      <c r="AS13" s="57"/>
      <c r="AT13" s="56"/>
      <c r="AU13" s="45"/>
      <c r="AV13" s="57"/>
      <c r="AW13" s="56"/>
      <c r="AX13" s="45"/>
      <c r="AY13" s="57"/>
      <c r="AZ13" s="62"/>
      <c r="BA13" s="39" t="s">
        <v>71</v>
      </c>
      <c r="BB13" s="49"/>
      <c r="BC13" s="62"/>
      <c r="BD13" s="49"/>
      <c r="BE13" s="62"/>
      <c r="BF13" s="49"/>
      <c r="BG13" s="62"/>
      <c r="BH13" s="49"/>
    </row>
    <row r="14" spans="1:60" ht="30" customHeight="1" x14ac:dyDescent="0.25">
      <c r="A14" s="1" t="s">
        <v>25</v>
      </c>
      <c r="B14" s="70" t="str">
        <f t="shared" si="0"/>
        <v xml:space="preserve"> </v>
      </c>
      <c r="C14" s="256" t="str">
        <f>VLOOKUP(A14,Entries!A9:F407,5)</f>
        <v xml:space="preserve"> </v>
      </c>
      <c r="D14" s="257"/>
      <c r="E14" s="257"/>
      <c r="F14" s="257"/>
      <c r="G14" s="257"/>
      <c r="H14" s="257"/>
      <c r="I14" s="257"/>
      <c r="J14" s="257"/>
      <c r="K14" s="257"/>
      <c r="L14" s="258"/>
      <c r="M14" s="259" t="str">
        <f>VLOOKUP(A14,Entries!A9:F407,6)</f>
        <v/>
      </c>
      <c r="N14" s="260"/>
      <c r="O14" s="260"/>
      <c r="P14" s="260"/>
      <c r="Q14" s="260"/>
      <c r="R14" s="261"/>
      <c r="S14" s="46"/>
      <c r="T14" s="39" t="s">
        <v>71</v>
      </c>
      <c r="U14" s="49"/>
      <c r="V14" s="56"/>
      <c r="W14" s="45"/>
      <c r="X14" s="57"/>
      <c r="Y14" s="56"/>
      <c r="Z14" s="45"/>
      <c r="AA14" s="57"/>
      <c r="AB14" s="56"/>
      <c r="AC14" s="45"/>
      <c r="AD14" s="57"/>
      <c r="AE14" s="56"/>
      <c r="AF14" s="45"/>
      <c r="AG14" s="57"/>
      <c r="AH14" s="56"/>
      <c r="AI14" s="45"/>
      <c r="AJ14" s="57"/>
      <c r="AK14" s="56"/>
      <c r="AL14" s="45"/>
      <c r="AM14" s="57"/>
      <c r="AN14" s="56"/>
      <c r="AO14" s="45"/>
      <c r="AP14" s="57"/>
      <c r="AQ14" s="56"/>
      <c r="AR14" s="45"/>
      <c r="AS14" s="57"/>
      <c r="AT14" s="56"/>
      <c r="AU14" s="45"/>
      <c r="AV14" s="57"/>
      <c r="AW14" s="56"/>
      <c r="AX14" s="45"/>
      <c r="AY14" s="57"/>
      <c r="AZ14" s="62"/>
      <c r="BA14" s="39" t="s">
        <v>71</v>
      </c>
      <c r="BB14" s="49"/>
      <c r="BC14" s="62"/>
      <c r="BD14" s="49"/>
      <c r="BE14" s="62"/>
      <c r="BF14" s="49"/>
      <c r="BG14" s="62"/>
      <c r="BH14" s="49"/>
    </row>
    <row r="15" spans="1:60" ht="30" customHeight="1" x14ac:dyDescent="0.25">
      <c r="A15" s="1" t="s">
        <v>25</v>
      </c>
      <c r="B15" s="70" t="str">
        <f t="shared" si="0"/>
        <v xml:space="preserve"> </v>
      </c>
      <c r="C15" s="256" t="str">
        <f>VLOOKUP(A15,Entries!A9:F407,5)</f>
        <v xml:space="preserve"> </v>
      </c>
      <c r="D15" s="257"/>
      <c r="E15" s="257"/>
      <c r="F15" s="257"/>
      <c r="G15" s="257"/>
      <c r="H15" s="257"/>
      <c r="I15" s="257"/>
      <c r="J15" s="257"/>
      <c r="K15" s="257"/>
      <c r="L15" s="258"/>
      <c r="M15" s="259" t="str">
        <f>VLOOKUP(A15,Entries!A9:F407,6)</f>
        <v/>
      </c>
      <c r="N15" s="260"/>
      <c r="O15" s="260"/>
      <c r="P15" s="260"/>
      <c r="Q15" s="260"/>
      <c r="R15" s="261"/>
      <c r="S15" s="46"/>
      <c r="T15" s="39" t="s">
        <v>71</v>
      </c>
      <c r="U15" s="49"/>
      <c r="V15" s="56"/>
      <c r="W15" s="45"/>
      <c r="X15" s="57"/>
      <c r="Y15" s="56"/>
      <c r="Z15" s="45"/>
      <c r="AA15" s="57"/>
      <c r="AB15" s="56"/>
      <c r="AC15" s="45"/>
      <c r="AD15" s="57"/>
      <c r="AE15" s="56"/>
      <c r="AF15" s="45"/>
      <c r="AG15" s="57"/>
      <c r="AH15" s="56"/>
      <c r="AI15" s="45"/>
      <c r="AJ15" s="57"/>
      <c r="AK15" s="56"/>
      <c r="AL15" s="45"/>
      <c r="AM15" s="57"/>
      <c r="AN15" s="56"/>
      <c r="AO15" s="45"/>
      <c r="AP15" s="57"/>
      <c r="AQ15" s="56"/>
      <c r="AR15" s="45"/>
      <c r="AS15" s="57"/>
      <c r="AT15" s="56"/>
      <c r="AU15" s="45"/>
      <c r="AV15" s="57"/>
      <c r="AW15" s="56"/>
      <c r="AX15" s="45"/>
      <c r="AY15" s="57"/>
      <c r="AZ15" s="62"/>
      <c r="BA15" s="39" t="s">
        <v>71</v>
      </c>
      <c r="BB15" s="49"/>
      <c r="BC15" s="62"/>
      <c r="BD15" s="49"/>
      <c r="BE15" s="62"/>
      <c r="BF15" s="49"/>
      <c r="BG15" s="62"/>
      <c r="BH15" s="49"/>
    </row>
    <row r="16" spans="1:60" ht="30" customHeight="1" x14ac:dyDescent="0.25">
      <c r="A16" s="1" t="s">
        <v>25</v>
      </c>
      <c r="B16" s="70" t="str">
        <f t="shared" si="0"/>
        <v xml:space="preserve"> </v>
      </c>
      <c r="C16" s="256" t="str">
        <f>VLOOKUP(A16,Entries!A10:F408,5)</f>
        <v xml:space="preserve"> </v>
      </c>
      <c r="D16" s="257"/>
      <c r="E16" s="257"/>
      <c r="F16" s="257"/>
      <c r="G16" s="257"/>
      <c r="H16" s="257"/>
      <c r="I16" s="257"/>
      <c r="J16" s="257"/>
      <c r="K16" s="257"/>
      <c r="L16" s="258"/>
      <c r="M16" s="259" t="str">
        <f>VLOOKUP(A16,Entries!A10:F408,6)</f>
        <v/>
      </c>
      <c r="N16" s="260"/>
      <c r="O16" s="260"/>
      <c r="P16" s="260"/>
      <c r="Q16" s="260"/>
      <c r="R16" s="261"/>
      <c r="S16" s="46"/>
      <c r="T16" s="39" t="s">
        <v>71</v>
      </c>
      <c r="U16" s="49"/>
      <c r="V16" s="56"/>
      <c r="W16" s="45"/>
      <c r="X16" s="57"/>
      <c r="Y16" s="56"/>
      <c r="Z16" s="45"/>
      <c r="AA16" s="57"/>
      <c r="AB16" s="56"/>
      <c r="AC16" s="45"/>
      <c r="AD16" s="57"/>
      <c r="AE16" s="56"/>
      <c r="AF16" s="45"/>
      <c r="AG16" s="57"/>
      <c r="AH16" s="56"/>
      <c r="AI16" s="45"/>
      <c r="AJ16" s="57"/>
      <c r="AK16" s="56"/>
      <c r="AL16" s="45"/>
      <c r="AM16" s="57"/>
      <c r="AN16" s="56"/>
      <c r="AO16" s="45"/>
      <c r="AP16" s="57"/>
      <c r="AQ16" s="56"/>
      <c r="AR16" s="45"/>
      <c r="AS16" s="57"/>
      <c r="AT16" s="56"/>
      <c r="AU16" s="45"/>
      <c r="AV16" s="57"/>
      <c r="AW16" s="56"/>
      <c r="AX16" s="45"/>
      <c r="AY16" s="57"/>
      <c r="AZ16" s="62"/>
      <c r="BA16" s="39" t="s">
        <v>71</v>
      </c>
      <c r="BB16" s="49"/>
      <c r="BC16" s="62"/>
      <c r="BD16" s="49"/>
      <c r="BE16" s="62"/>
      <c r="BF16" s="49"/>
      <c r="BG16" s="62"/>
      <c r="BH16" s="49"/>
    </row>
    <row r="17" spans="1:60" ht="30" customHeight="1" x14ac:dyDescent="0.25">
      <c r="A17" s="1" t="s">
        <v>25</v>
      </c>
      <c r="B17" s="70" t="str">
        <f t="shared" si="0"/>
        <v xml:space="preserve"> </v>
      </c>
      <c r="C17" s="256" t="str">
        <f>VLOOKUP(A17,Entries!A11:F409,5)</f>
        <v xml:space="preserve"> </v>
      </c>
      <c r="D17" s="257"/>
      <c r="E17" s="257"/>
      <c r="F17" s="257"/>
      <c r="G17" s="257"/>
      <c r="H17" s="257"/>
      <c r="I17" s="257"/>
      <c r="J17" s="257"/>
      <c r="K17" s="257"/>
      <c r="L17" s="258"/>
      <c r="M17" s="259" t="str">
        <f>VLOOKUP(A17,Entries!A11:F409,6)</f>
        <v/>
      </c>
      <c r="N17" s="260"/>
      <c r="O17" s="260"/>
      <c r="P17" s="260"/>
      <c r="Q17" s="260"/>
      <c r="R17" s="261"/>
      <c r="S17" s="46"/>
      <c r="T17" s="39" t="s">
        <v>71</v>
      </c>
      <c r="U17" s="49"/>
      <c r="V17" s="56"/>
      <c r="W17" s="45"/>
      <c r="X17" s="57"/>
      <c r="Y17" s="56"/>
      <c r="Z17" s="45"/>
      <c r="AA17" s="57"/>
      <c r="AB17" s="56"/>
      <c r="AC17" s="45"/>
      <c r="AD17" s="57"/>
      <c r="AE17" s="56"/>
      <c r="AF17" s="45"/>
      <c r="AG17" s="57"/>
      <c r="AH17" s="56"/>
      <c r="AI17" s="45"/>
      <c r="AJ17" s="57"/>
      <c r="AK17" s="56"/>
      <c r="AL17" s="45"/>
      <c r="AM17" s="57"/>
      <c r="AN17" s="56"/>
      <c r="AO17" s="45"/>
      <c r="AP17" s="57"/>
      <c r="AQ17" s="56"/>
      <c r="AR17" s="45"/>
      <c r="AS17" s="57"/>
      <c r="AT17" s="56"/>
      <c r="AU17" s="45"/>
      <c r="AV17" s="57"/>
      <c r="AW17" s="56"/>
      <c r="AX17" s="45"/>
      <c r="AY17" s="57"/>
      <c r="AZ17" s="62"/>
      <c r="BA17" s="39" t="s">
        <v>71</v>
      </c>
      <c r="BB17" s="49"/>
      <c r="BC17" s="62"/>
      <c r="BD17" s="49"/>
      <c r="BE17" s="62"/>
      <c r="BF17" s="49"/>
      <c r="BG17" s="62"/>
      <c r="BH17" s="49"/>
    </row>
    <row r="18" spans="1:60" ht="30" customHeight="1" x14ac:dyDescent="0.25">
      <c r="A18" s="1" t="s">
        <v>25</v>
      </c>
      <c r="B18" s="70" t="str">
        <f t="shared" si="0"/>
        <v xml:space="preserve"> </v>
      </c>
      <c r="C18" s="256" t="str">
        <f>VLOOKUP(A18,Entries!A12:F410,5)</f>
        <v xml:space="preserve"> 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9" t="str">
        <f>VLOOKUP(A18,Entries!A12:F410,6)</f>
        <v/>
      </c>
      <c r="N18" s="260"/>
      <c r="O18" s="260"/>
      <c r="P18" s="260"/>
      <c r="Q18" s="260"/>
      <c r="R18" s="261"/>
      <c r="S18" s="46"/>
      <c r="T18" s="39" t="s">
        <v>71</v>
      </c>
      <c r="U18" s="49"/>
      <c r="V18" s="56"/>
      <c r="W18" s="45"/>
      <c r="X18" s="57"/>
      <c r="Y18" s="56"/>
      <c r="Z18" s="45"/>
      <c r="AA18" s="57"/>
      <c r="AB18" s="56"/>
      <c r="AC18" s="45"/>
      <c r="AD18" s="57"/>
      <c r="AE18" s="56"/>
      <c r="AF18" s="45"/>
      <c r="AG18" s="57"/>
      <c r="AH18" s="56"/>
      <c r="AI18" s="45"/>
      <c r="AJ18" s="57"/>
      <c r="AK18" s="56"/>
      <c r="AL18" s="45"/>
      <c r="AM18" s="57"/>
      <c r="AN18" s="56"/>
      <c r="AO18" s="45"/>
      <c r="AP18" s="57"/>
      <c r="AQ18" s="56"/>
      <c r="AR18" s="45"/>
      <c r="AS18" s="57"/>
      <c r="AT18" s="56"/>
      <c r="AU18" s="45"/>
      <c r="AV18" s="57"/>
      <c r="AW18" s="56"/>
      <c r="AX18" s="45"/>
      <c r="AY18" s="57"/>
      <c r="AZ18" s="62"/>
      <c r="BA18" s="39" t="s">
        <v>71</v>
      </c>
      <c r="BB18" s="49"/>
      <c r="BC18" s="62"/>
      <c r="BD18" s="49"/>
      <c r="BE18" s="62"/>
      <c r="BF18" s="49"/>
      <c r="BG18" s="62"/>
      <c r="BH18" s="49"/>
    </row>
    <row r="19" spans="1:60" ht="30" customHeight="1" x14ac:dyDescent="0.25">
      <c r="A19" s="1" t="s">
        <v>25</v>
      </c>
      <c r="B19" s="70" t="str">
        <f t="shared" si="0"/>
        <v xml:space="preserve"> </v>
      </c>
      <c r="C19" s="256" t="str">
        <f>VLOOKUP(A19,Entries!A13:F411,5)</f>
        <v xml:space="preserve"> </v>
      </c>
      <c r="D19" s="257"/>
      <c r="E19" s="257"/>
      <c r="F19" s="257"/>
      <c r="G19" s="257"/>
      <c r="H19" s="257"/>
      <c r="I19" s="257"/>
      <c r="J19" s="257"/>
      <c r="K19" s="257"/>
      <c r="L19" s="258"/>
      <c r="M19" s="259" t="str">
        <f>VLOOKUP(A19,Entries!A13:F411,6)</f>
        <v/>
      </c>
      <c r="N19" s="260"/>
      <c r="O19" s="260"/>
      <c r="P19" s="260"/>
      <c r="Q19" s="260"/>
      <c r="R19" s="261"/>
      <c r="S19" s="46"/>
      <c r="T19" s="39" t="s">
        <v>71</v>
      </c>
      <c r="U19" s="49"/>
      <c r="V19" s="56"/>
      <c r="W19" s="45"/>
      <c r="X19" s="57"/>
      <c r="Y19" s="56"/>
      <c r="Z19" s="45"/>
      <c r="AA19" s="57"/>
      <c r="AB19" s="56"/>
      <c r="AC19" s="45"/>
      <c r="AD19" s="57"/>
      <c r="AE19" s="56"/>
      <c r="AF19" s="45"/>
      <c r="AG19" s="57"/>
      <c r="AH19" s="56"/>
      <c r="AI19" s="45"/>
      <c r="AJ19" s="57"/>
      <c r="AK19" s="56"/>
      <c r="AL19" s="45"/>
      <c r="AM19" s="57"/>
      <c r="AN19" s="56"/>
      <c r="AO19" s="45"/>
      <c r="AP19" s="57"/>
      <c r="AQ19" s="56"/>
      <c r="AR19" s="45"/>
      <c r="AS19" s="57"/>
      <c r="AT19" s="56"/>
      <c r="AU19" s="45"/>
      <c r="AV19" s="57"/>
      <c r="AW19" s="56"/>
      <c r="AX19" s="45"/>
      <c r="AY19" s="57"/>
      <c r="AZ19" s="62"/>
      <c r="BA19" s="39" t="s">
        <v>71</v>
      </c>
      <c r="BB19" s="49"/>
      <c r="BC19" s="62"/>
      <c r="BD19" s="49"/>
      <c r="BE19" s="62"/>
      <c r="BF19" s="49"/>
      <c r="BG19" s="62"/>
      <c r="BH19" s="49"/>
    </row>
    <row r="20" spans="1:60" ht="30" customHeight="1" x14ac:dyDescent="0.25">
      <c r="A20" s="1" t="s">
        <v>25</v>
      </c>
      <c r="B20" s="70" t="str">
        <f t="shared" si="0"/>
        <v xml:space="preserve"> </v>
      </c>
      <c r="C20" s="256" t="str">
        <f>VLOOKUP(A20,Entries!A14:F412,5)</f>
        <v xml:space="preserve"> </v>
      </c>
      <c r="D20" s="257"/>
      <c r="E20" s="257"/>
      <c r="F20" s="257"/>
      <c r="G20" s="257"/>
      <c r="H20" s="257"/>
      <c r="I20" s="257"/>
      <c r="J20" s="257"/>
      <c r="K20" s="257"/>
      <c r="L20" s="258"/>
      <c r="M20" s="259" t="str">
        <f>VLOOKUP(A20,Entries!A14:F412,6)</f>
        <v/>
      </c>
      <c r="N20" s="260"/>
      <c r="O20" s="260"/>
      <c r="P20" s="260"/>
      <c r="Q20" s="260"/>
      <c r="R20" s="261"/>
      <c r="S20" s="46"/>
      <c r="T20" s="39" t="s">
        <v>71</v>
      </c>
      <c r="U20" s="49"/>
      <c r="V20" s="56"/>
      <c r="W20" s="45"/>
      <c r="X20" s="57"/>
      <c r="Y20" s="56"/>
      <c r="Z20" s="45"/>
      <c r="AA20" s="57"/>
      <c r="AB20" s="56"/>
      <c r="AC20" s="45"/>
      <c r="AD20" s="57"/>
      <c r="AE20" s="56"/>
      <c r="AF20" s="45"/>
      <c r="AG20" s="57"/>
      <c r="AH20" s="56"/>
      <c r="AI20" s="45"/>
      <c r="AJ20" s="57"/>
      <c r="AK20" s="56"/>
      <c r="AL20" s="45"/>
      <c r="AM20" s="57"/>
      <c r="AN20" s="56"/>
      <c r="AO20" s="45"/>
      <c r="AP20" s="57"/>
      <c r="AQ20" s="56"/>
      <c r="AR20" s="45"/>
      <c r="AS20" s="57"/>
      <c r="AT20" s="56"/>
      <c r="AU20" s="45"/>
      <c r="AV20" s="57"/>
      <c r="AW20" s="56"/>
      <c r="AX20" s="45"/>
      <c r="AY20" s="57"/>
      <c r="AZ20" s="62"/>
      <c r="BA20" s="39" t="s">
        <v>71</v>
      </c>
      <c r="BB20" s="49"/>
      <c r="BC20" s="62"/>
      <c r="BD20" s="49"/>
      <c r="BE20" s="62"/>
      <c r="BF20" s="49"/>
      <c r="BG20" s="62"/>
      <c r="BH20" s="49"/>
    </row>
    <row r="21" spans="1:60" ht="30" customHeight="1" x14ac:dyDescent="0.25">
      <c r="A21" s="1" t="s">
        <v>25</v>
      </c>
      <c r="B21" s="70" t="str">
        <f t="shared" si="0"/>
        <v xml:space="preserve"> </v>
      </c>
      <c r="C21" s="256" t="str">
        <f>VLOOKUP(A21,Entries!A15:F413,5)</f>
        <v xml:space="preserve"> 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59" t="str">
        <f>VLOOKUP(A21,Entries!A15:F413,6)</f>
        <v/>
      </c>
      <c r="N21" s="260"/>
      <c r="O21" s="260"/>
      <c r="P21" s="260"/>
      <c r="Q21" s="260"/>
      <c r="R21" s="261"/>
      <c r="S21" s="46"/>
      <c r="T21" s="39" t="s">
        <v>71</v>
      </c>
      <c r="U21" s="49"/>
      <c r="V21" s="56"/>
      <c r="W21" s="45"/>
      <c r="X21" s="57"/>
      <c r="Y21" s="56"/>
      <c r="Z21" s="45"/>
      <c r="AA21" s="57"/>
      <c r="AB21" s="56"/>
      <c r="AC21" s="45"/>
      <c r="AD21" s="57"/>
      <c r="AE21" s="56"/>
      <c r="AF21" s="45"/>
      <c r="AG21" s="57"/>
      <c r="AH21" s="56"/>
      <c r="AI21" s="45"/>
      <c r="AJ21" s="57"/>
      <c r="AK21" s="56"/>
      <c r="AL21" s="45"/>
      <c r="AM21" s="57"/>
      <c r="AN21" s="56"/>
      <c r="AO21" s="45"/>
      <c r="AP21" s="57"/>
      <c r="AQ21" s="56"/>
      <c r="AR21" s="45"/>
      <c r="AS21" s="57"/>
      <c r="AT21" s="56"/>
      <c r="AU21" s="45"/>
      <c r="AV21" s="57"/>
      <c r="AW21" s="56"/>
      <c r="AX21" s="45"/>
      <c r="AY21" s="57"/>
      <c r="AZ21" s="62"/>
      <c r="BA21" s="39" t="s">
        <v>71</v>
      </c>
      <c r="BB21" s="49"/>
      <c r="BC21" s="62"/>
      <c r="BD21" s="49"/>
      <c r="BE21" s="62"/>
      <c r="BF21" s="49"/>
      <c r="BG21" s="62"/>
      <c r="BH21" s="49"/>
    </row>
    <row r="22" spans="1:60" ht="30" customHeight="1" x14ac:dyDescent="0.25">
      <c r="A22" s="1" t="s">
        <v>25</v>
      </c>
      <c r="B22" s="70" t="str">
        <f t="shared" si="0"/>
        <v xml:space="preserve"> </v>
      </c>
      <c r="C22" s="256" t="str">
        <f>VLOOKUP(A22,Entries!A16:F414,5)</f>
        <v xml:space="preserve"> </v>
      </c>
      <c r="D22" s="257"/>
      <c r="E22" s="257"/>
      <c r="F22" s="257"/>
      <c r="G22" s="257"/>
      <c r="H22" s="257"/>
      <c r="I22" s="257"/>
      <c r="J22" s="257"/>
      <c r="K22" s="257"/>
      <c r="L22" s="258"/>
      <c r="M22" s="259" t="str">
        <f>VLOOKUP(A22,Entries!A16:F414,6)</f>
        <v/>
      </c>
      <c r="N22" s="260"/>
      <c r="O22" s="260"/>
      <c r="P22" s="260"/>
      <c r="Q22" s="260"/>
      <c r="R22" s="261"/>
      <c r="S22" s="46"/>
      <c r="T22" s="39" t="s">
        <v>71</v>
      </c>
      <c r="U22" s="49"/>
      <c r="V22" s="56"/>
      <c r="W22" s="45"/>
      <c r="X22" s="57"/>
      <c r="Y22" s="56"/>
      <c r="Z22" s="45"/>
      <c r="AA22" s="57"/>
      <c r="AB22" s="56"/>
      <c r="AC22" s="45"/>
      <c r="AD22" s="57"/>
      <c r="AE22" s="56"/>
      <c r="AF22" s="45"/>
      <c r="AG22" s="57"/>
      <c r="AH22" s="56"/>
      <c r="AI22" s="45"/>
      <c r="AJ22" s="57"/>
      <c r="AK22" s="56"/>
      <c r="AL22" s="45"/>
      <c r="AM22" s="57"/>
      <c r="AN22" s="56"/>
      <c r="AO22" s="45"/>
      <c r="AP22" s="57"/>
      <c r="AQ22" s="56"/>
      <c r="AR22" s="45"/>
      <c r="AS22" s="57"/>
      <c r="AT22" s="56"/>
      <c r="AU22" s="45"/>
      <c r="AV22" s="57"/>
      <c r="AW22" s="56"/>
      <c r="AX22" s="45"/>
      <c r="AY22" s="57"/>
      <c r="AZ22" s="62"/>
      <c r="BA22" s="39" t="s">
        <v>71</v>
      </c>
      <c r="BB22" s="49"/>
      <c r="BC22" s="62"/>
      <c r="BD22" s="49"/>
      <c r="BE22" s="62"/>
      <c r="BF22" s="49"/>
      <c r="BG22" s="62"/>
      <c r="BH22" s="49"/>
    </row>
    <row r="23" spans="1:60" ht="30" customHeight="1" x14ac:dyDescent="0.25">
      <c r="A23" s="1" t="s">
        <v>25</v>
      </c>
      <c r="B23" s="70" t="str">
        <f t="shared" si="0"/>
        <v xml:space="preserve"> </v>
      </c>
      <c r="C23" s="256" t="str">
        <f>VLOOKUP(A23,Entries!A17:F415,5)</f>
        <v xml:space="preserve"> 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 t="str">
        <f>VLOOKUP(A23,Entries!A17:F415,6)</f>
        <v/>
      </c>
      <c r="N23" s="260"/>
      <c r="O23" s="260"/>
      <c r="P23" s="260"/>
      <c r="Q23" s="260"/>
      <c r="R23" s="261"/>
      <c r="S23" s="46"/>
      <c r="T23" s="39" t="s">
        <v>71</v>
      </c>
      <c r="U23" s="49"/>
      <c r="V23" s="56"/>
      <c r="W23" s="45"/>
      <c r="X23" s="57"/>
      <c r="Y23" s="56"/>
      <c r="Z23" s="45"/>
      <c r="AA23" s="57"/>
      <c r="AB23" s="56"/>
      <c r="AC23" s="45"/>
      <c r="AD23" s="57"/>
      <c r="AE23" s="56"/>
      <c r="AF23" s="45"/>
      <c r="AG23" s="57"/>
      <c r="AH23" s="56"/>
      <c r="AI23" s="45"/>
      <c r="AJ23" s="57"/>
      <c r="AK23" s="56"/>
      <c r="AL23" s="45"/>
      <c r="AM23" s="57"/>
      <c r="AN23" s="56"/>
      <c r="AO23" s="45"/>
      <c r="AP23" s="57"/>
      <c r="AQ23" s="56"/>
      <c r="AR23" s="45"/>
      <c r="AS23" s="57"/>
      <c r="AT23" s="56"/>
      <c r="AU23" s="45"/>
      <c r="AV23" s="57"/>
      <c r="AW23" s="56"/>
      <c r="AX23" s="45"/>
      <c r="AY23" s="57"/>
      <c r="AZ23" s="62"/>
      <c r="BA23" s="39" t="s">
        <v>71</v>
      </c>
      <c r="BB23" s="49"/>
      <c r="BC23" s="62"/>
      <c r="BD23" s="49"/>
      <c r="BE23" s="62"/>
      <c r="BF23" s="49"/>
      <c r="BG23" s="62"/>
      <c r="BH23" s="49"/>
    </row>
    <row r="24" spans="1:60" ht="30" customHeight="1" x14ac:dyDescent="0.25">
      <c r="A24" s="1" t="s">
        <v>25</v>
      </c>
      <c r="B24" s="70" t="str">
        <f t="shared" si="0"/>
        <v xml:space="preserve"> </v>
      </c>
      <c r="C24" s="256" t="str">
        <f>VLOOKUP(A24,Entries!A18:F416,5)</f>
        <v xml:space="preserve"> 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59" t="str">
        <f>VLOOKUP(A24,Entries!A18:F416,6)</f>
        <v/>
      </c>
      <c r="N24" s="260"/>
      <c r="O24" s="260"/>
      <c r="P24" s="260"/>
      <c r="Q24" s="260"/>
      <c r="R24" s="261"/>
      <c r="S24" s="46"/>
      <c r="T24" s="39" t="s">
        <v>71</v>
      </c>
      <c r="U24" s="49"/>
      <c r="V24" s="56"/>
      <c r="W24" s="45"/>
      <c r="X24" s="57"/>
      <c r="Y24" s="56"/>
      <c r="Z24" s="45"/>
      <c r="AA24" s="57"/>
      <c r="AB24" s="56"/>
      <c r="AC24" s="45"/>
      <c r="AD24" s="57"/>
      <c r="AE24" s="56"/>
      <c r="AF24" s="45"/>
      <c r="AG24" s="57"/>
      <c r="AH24" s="56"/>
      <c r="AI24" s="45"/>
      <c r="AJ24" s="57"/>
      <c r="AK24" s="56"/>
      <c r="AL24" s="45"/>
      <c r="AM24" s="57"/>
      <c r="AN24" s="56"/>
      <c r="AO24" s="45"/>
      <c r="AP24" s="57"/>
      <c r="AQ24" s="56"/>
      <c r="AR24" s="45"/>
      <c r="AS24" s="57"/>
      <c r="AT24" s="56"/>
      <c r="AU24" s="45"/>
      <c r="AV24" s="57"/>
      <c r="AW24" s="56"/>
      <c r="AX24" s="45"/>
      <c r="AY24" s="57"/>
      <c r="AZ24" s="62"/>
      <c r="BA24" s="39" t="s">
        <v>71</v>
      </c>
      <c r="BB24" s="49"/>
      <c r="BC24" s="62"/>
      <c r="BD24" s="49"/>
      <c r="BE24" s="62"/>
      <c r="BF24" s="49"/>
      <c r="BG24" s="62"/>
      <c r="BH24" s="49"/>
    </row>
    <row r="25" spans="1:60" ht="30" customHeight="1" x14ac:dyDescent="0.25">
      <c r="A25" s="1" t="s">
        <v>25</v>
      </c>
      <c r="B25" s="70" t="str">
        <f t="shared" si="0"/>
        <v xml:space="preserve"> </v>
      </c>
      <c r="C25" s="256" t="str">
        <f>VLOOKUP(A25,Entries!A19:F417,5)</f>
        <v xml:space="preserve"> </v>
      </c>
      <c r="D25" s="257"/>
      <c r="E25" s="257"/>
      <c r="F25" s="257"/>
      <c r="G25" s="257"/>
      <c r="H25" s="257"/>
      <c r="I25" s="257"/>
      <c r="J25" s="257"/>
      <c r="K25" s="257"/>
      <c r="L25" s="258"/>
      <c r="M25" s="259" t="str">
        <f>VLOOKUP(A25,Entries!A19:F417,6)</f>
        <v/>
      </c>
      <c r="N25" s="260"/>
      <c r="O25" s="260"/>
      <c r="P25" s="260"/>
      <c r="Q25" s="260"/>
      <c r="R25" s="261"/>
      <c r="S25" s="46"/>
      <c r="T25" s="39" t="s">
        <v>71</v>
      </c>
      <c r="U25" s="49"/>
      <c r="V25" s="56"/>
      <c r="W25" s="45"/>
      <c r="X25" s="57"/>
      <c r="Y25" s="56"/>
      <c r="Z25" s="45"/>
      <c r="AA25" s="57"/>
      <c r="AB25" s="56"/>
      <c r="AC25" s="45"/>
      <c r="AD25" s="57"/>
      <c r="AE25" s="56"/>
      <c r="AF25" s="45"/>
      <c r="AG25" s="57"/>
      <c r="AH25" s="56"/>
      <c r="AI25" s="45"/>
      <c r="AJ25" s="57"/>
      <c r="AK25" s="56"/>
      <c r="AL25" s="45"/>
      <c r="AM25" s="57"/>
      <c r="AN25" s="56"/>
      <c r="AO25" s="45"/>
      <c r="AP25" s="57"/>
      <c r="AQ25" s="56"/>
      <c r="AR25" s="45"/>
      <c r="AS25" s="57"/>
      <c r="AT25" s="56"/>
      <c r="AU25" s="45"/>
      <c r="AV25" s="57"/>
      <c r="AW25" s="56"/>
      <c r="AX25" s="45"/>
      <c r="AY25" s="57"/>
      <c r="AZ25" s="62"/>
      <c r="BA25" s="39" t="s">
        <v>71</v>
      </c>
      <c r="BB25" s="49"/>
      <c r="BC25" s="62"/>
      <c r="BD25" s="49"/>
      <c r="BE25" s="62"/>
      <c r="BF25" s="49"/>
      <c r="BG25" s="62"/>
      <c r="BH25" s="49"/>
    </row>
    <row r="26" spans="1:60" ht="30" customHeight="1" x14ac:dyDescent="0.25">
      <c r="A26" s="1" t="s">
        <v>25</v>
      </c>
      <c r="B26" s="70" t="str">
        <f t="shared" si="0"/>
        <v xml:space="preserve"> </v>
      </c>
      <c r="C26" s="256" t="str">
        <f>VLOOKUP(A26,Entries!A20:F418,5)</f>
        <v xml:space="preserve"> </v>
      </c>
      <c r="D26" s="257"/>
      <c r="E26" s="257"/>
      <c r="F26" s="257"/>
      <c r="G26" s="257"/>
      <c r="H26" s="257"/>
      <c r="I26" s="257"/>
      <c r="J26" s="257"/>
      <c r="K26" s="257"/>
      <c r="L26" s="258"/>
      <c r="M26" s="259" t="str">
        <f>VLOOKUP(A26,Entries!A20:F418,6)</f>
        <v/>
      </c>
      <c r="N26" s="260"/>
      <c r="O26" s="260"/>
      <c r="P26" s="260"/>
      <c r="Q26" s="260"/>
      <c r="R26" s="261"/>
      <c r="S26" s="46"/>
      <c r="T26" s="39" t="s">
        <v>71</v>
      </c>
      <c r="U26" s="49"/>
      <c r="V26" s="56"/>
      <c r="W26" s="45"/>
      <c r="X26" s="57"/>
      <c r="Y26" s="56"/>
      <c r="Z26" s="45"/>
      <c r="AA26" s="57"/>
      <c r="AB26" s="56"/>
      <c r="AC26" s="45"/>
      <c r="AD26" s="57"/>
      <c r="AE26" s="56"/>
      <c r="AF26" s="45"/>
      <c r="AG26" s="57"/>
      <c r="AH26" s="56"/>
      <c r="AI26" s="45"/>
      <c r="AJ26" s="57"/>
      <c r="AK26" s="56"/>
      <c r="AL26" s="45"/>
      <c r="AM26" s="57"/>
      <c r="AN26" s="56"/>
      <c r="AO26" s="45"/>
      <c r="AP26" s="57"/>
      <c r="AQ26" s="56"/>
      <c r="AR26" s="45"/>
      <c r="AS26" s="57"/>
      <c r="AT26" s="56"/>
      <c r="AU26" s="45"/>
      <c r="AV26" s="57"/>
      <c r="AW26" s="56"/>
      <c r="AX26" s="45"/>
      <c r="AY26" s="57"/>
      <c r="AZ26" s="62"/>
      <c r="BA26" s="39" t="s">
        <v>71</v>
      </c>
      <c r="BB26" s="49"/>
      <c r="BC26" s="62"/>
      <c r="BD26" s="49"/>
      <c r="BE26" s="62"/>
      <c r="BF26" s="49"/>
      <c r="BG26" s="62"/>
      <c r="BH26" s="49"/>
    </row>
    <row r="27" spans="1:60" ht="30" customHeight="1" x14ac:dyDescent="0.25">
      <c r="A27" s="1" t="s">
        <v>25</v>
      </c>
      <c r="B27" s="70" t="str">
        <f t="shared" si="0"/>
        <v xml:space="preserve"> </v>
      </c>
      <c r="C27" s="256" t="str">
        <f>VLOOKUP(A27,Entries!A21:F419,5)</f>
        <v xml:space="preserve"> </v>
      </c>
      <c r="D27" s="257"/>
      <c r="E27" s="257"/>
      <c r="F27" s="257"/>
      <c r="G27" s="257"/>
      <c r="H27" s="257"/>
      <c r="I27" s="257"/>
      <c r="J27" s="257"/>
      <c r="K27" s="257"/>
      <c r="L27" s="258"/>
      <c r="M27" s="259" t="str">
        <f>VLOOKUP(A27,Entries!A21:F419,6)</f>
        <v/>
      </c>
      <c r="N27" s="260"/>
      <c r="O27" s="260"/>
      <c r="P27" s="260"/>
      <c r="Q27" s="260"/>
      <c r="R27" s="261"/>
      <c r="S27" s="46"/>
      <c r="T27" s="39" t="s">
        <v>71</v>
      </c>
      <c r="U27" s="49"/>
      <c r="V27" s="56"/>
      <c r="W27" s="45"/>
      <c r="X27" s="57"/>
      <c r="Y27" s="56"/>
      <c r="Z27" s="45"/>
      <c r="AA27" s="57"/>
      <c r="AB27" s="56"/>
      <c r="AC27" s="45"/>
      <c r="AD27" s="57"/>
      <c r="AE27" s="56"/>
      <c r="AF27" s="45"/>
      <c r="AG27" s="57"/>
      <c r="AH27" s="56"/>
      <c r="AI27" s="45"/>
      <c r="AJ27" s="57"/>
      <c r="AK27" s="56"/>
      <c r="AL27" s="45"/>
      <c r="AM27" s="57"/>
      <c r="AN27" s="56"/>
      <c r="AO27" s="45"/>
      <c r="AP27" s="57"/>
      <c r="AQ27" s="56"/>
      <c r="AR27" s="45"/>
      <c r="AS27" s="57"/>
      <c r="AT27" s="56"/>
      <c r="AU27" s="45"/>
      <c r="AV27" s="57"/>
      <c r="AW27" s="56"/>
      <c r="AX27" s="45"/>
      <c r="AY27" s="57"/>
      <c r="AZ27" s="62"/>
      <c r="BA27" s="39" t="s">
        <v>71</v>
      </c>
      <c r="BB27" s="49"/>
      <c r="BC27" s="62"/>
      <c r="BD27" s="49"/>
      <c r="BE27" s="62"/>
      <c r="BF27" s="49"/>
      <c r="BG27" s="62"/>
      <c r="BH27" s="49"/>
    </row>
    <row r="28" spans="1:60" ht="30" customHeight="1" thickBot="1" x14ac:dyDescent="0.3">
      <c r="A28" s="1" t="s">
        <v>25</v>
      </c>
      <c r="B28" s="71" t="str">
        <f t="shared" si="0"/>
        <v xml:space="preserve"> </v>
      </c>
      <c r="C28" s="296" t="str">
        <f>VLOOKUP(A28,Entries!A23:F421,5)</f>
        <v xml:space="preserve"> </v>
      </c>
      <c r="D28" s="297"/>
      <c r="E28" s="297"/>
      <c r="F28" s="297"/>
      <c r="G28" s="297"/>
      <c r="H28" s="297"/>
      <c r="I28" s="297"/>
      <c r="J28" s="297"/>
      <c r="K28" s="297"/>
      <c r="L28" s="298"/>
      <c r="M28" s="299" t="str">
        <f>VLOOKUP(A28,Entries!A23:F421,6)</f>
        <v/>
      </c>
      <c r="N28" s="300"/>
      <c r="O28" s="300"/>
      <c r="P28" s="300"/>
      <c r="Q28" s="300"/>
      <c r="R28" s="301"/>
      <c r="S28" s="72"/>
      <c r="T28" s="47" t="s">
        <v>71</v>
      </c>
      <c r="U28" s="48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/>
      <c r="AI28" s="59"/>
      <c r="AJ28" s="60"/>
      <c r="AK28" s="58"/>
      <c r="AL28" s="59"/>
      <c r="AM28" s="60"/>
      <c r="AN28" s="58"/>
      <c r="AO28" s="59"/>
      <c r="AP28" s="60"/>
      <c r="AQ28" s="58"/>
      <c r="AR28" s="59"/>
      <c r="AS28" s="60"/>
      <c r="AT28" s="58"/>
      <c r="AU28" s="59"/>
      <c r="AV28" s="60"/>
      <c r="AW28" s="58"/>
      <c r="AX28" s="59"/>
      <c r="AY28" s="60"/>
      <c r="AZ28" s="63"/>
      <c r="BA28" s="38" t="s">
        <v>71</v>
      </c>
      <c r="BB28" s="64"/>
      <c r="BC28" s="63"/>
      <c r="BD28" s="64"/>
      <c r="BE28" s="63"/>
      <c r="BF28" s="64"/>
      <c r="BG28" s="63"/>
      <c r="BH28" s="64"/>
    </row>
    <row r="29" spans="1:60" ht="15" customHeight="1" x14ac:dyDescent="0.25">
      <c r="A29" s="1"/>
      <c r="B29" s="302" t="s">
        <v>77</v>
      </c>
      <c r="C29" s="303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7"/>
      <c r="AZ29" s="310" t="s">
        <v>72</v>
      </c>
      <c r="BA29" s="303"/>
      <c r="BB29" s="311"/>
      <c r="BC29" s="314"/>
      <c r="BD29" s="306"/>
      <c r="BE29" s="306"/>
      <c r="BF29" s="306"/>
      <c r="BG29" s="306"/>
      <c r="BH29" s="315"/>
    </row>
    <row r="30" spans="1:60" ht="15" customHeight="1" thickBot="1" x14ac:dyDescent="0.3">
      <c r="A30" s="1"/>
      <c r="B30" s="304"/>
      <c r="C30" s="305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12"/>
      <c r="BA30" s="305"/>
      <c r="BB30" s="313"/>
      <c r="BC30" s="316"/>
      <c r="BD30" s="308"/>
      <c r="BE30" s="308"/>
      <c r="BF30" s="308"/>
      <c r="BG30" s="308"/>
      <c r="BH30" s="317"/>
    </row>
  </sheetData>
  <mergeCells count="91">
    <mergeCell ref="BC29:BH30"/>
    <mergeCell ref="C25:L25"/>
    <mergeCell ref="M25:R25"/>
    <mergeCell ref="C26:L26"/>
    <mergeCell ref="M26:R26"/>
    <mergeCell ref="C27:L27"/>
    <mergeCell ref="M27:R27"/>
    <mergeCell ref="C28:L28"/>
    <mergeCell ref="M28:R28"/>
    <mergeCell ref="B29:C30"/>
    <mergeCell ref="D29:AY30"/>
    <mergeCell ref="AZ29:BB30"/>
    <mergeCell ref="C22:L22"/>
    <mergeCell ref="M22:R22"/>
    <mergeCell ref="C23:L23"/>
    <mergeCell ref="M23:R23"/>
    <mergeCell ref="C24:L24"/>
    <mergeCell ref="M24:R24"/>
    <mergeCell ref="C19:L19"/>
    <mergeCell ref="M19:R19"/>
    <mergeCell ref="C20:L20"/>
    <mergeCell ref="M20:R20"/>
    <mergeCell ref="C21:L21"/>
    <mergeCell ref="M21:R21"/>
    <mergeCell ref="C16:L16"/>
    <mergeCell ref="M16:R16"/>
    <mergeCell ref="C17:L17"/>
    <mergeCell ref="M17:R17"/>
    <mergeCell ref="C18:L18"/>
    <mergeCell ref="M18:R18"/>
    <mergeCell ref="C13:L13"/>
    <mergeCell ref="M13:R13"/>
    <mergeCell ref="C14:L14"/>
    <mergeCell ref="M14:R14"/>
    <mergeCell ref="C15:L15"/>
    <mergeCell ref="M15:R15"/>
    <mergeCell ref="C10:L10"/>
    <mergeCell ref="M10:R10"/>
    <mergeCell ref="C11:L11"/>
    <mergeCell ref="M11:R11"/>
    <mergeCell ref="C12:L12"/>
    <mergeCell ref="M12:R12"/>
    <mergeCell ref="C7:L7"/>
    <mergeCell ref="M7:R7"/>
    <mergeCell ref="C8:L8"/>
    <mergeCell ref="M8:R8"/>
    <mergeCell ref="C9:L9"/>
    <mergeCell ref="M9:R9"/>
    <mergeCell ref="BG4:BH6"/>
    <mergeCell ref="AZ6:BB6"/>
    <mergeCell ref="AB4:AD5"/>
    <mergeCell ref="AE4:AG5"/>
    <mergeCell ref="AH4:AJ5"/>
    <mergeCell ref="AK4:AM5"/>
    <mergeCell ref="AN4:AP5"/>
    <mergeCell ref="AQ4:AS5"/>
    <mergeCell ref="AT4:AV5"/>
    <mergeCell ref="AW4:AY5"/>
    <mergeCell ref="AZ4:BB5"/>
    <mergeCell ref="BC4:BD6"/>
    <mergeCell ref="BE4:BF6"/>
    <mergeCell ref="B4:B6"/>
    <mergeCell ref="C4:L6"/>
    <mergeCell ref="M4:R6"/>
    <mergeCell ref="S4:U6"/>
    <mergeCell ref="V4:X5"/>
    <mergeCell ref="Y4:AA5"/>
    <mergeCell ref="BB2:BF2"/>
    <mergeCell ref="I3:N3"/>
    <mergeCell ref="O3:T3"/>
    <mergeCell ref="U3:Z3"/>
    <mergeCell ref="AM3:AQ3"/>
    <mergeCell ref="AR3:AV3"/>
    <mergeCell ref="AW3:BA3"/>
    <mergeCell ref="BB3:BF3"/>
    <mergeCell ref="AB2:AD3"/>
    <mergeCell ref="AE2:AG3"/>
    <mergeCell ref="AH2:AL3"/>
    <mergeCell ref="AM2:AQ2"/>
    <mergeCell ref="AR2:AV2"/>
    <mergeCell ref="AW2:BA2"/>
    <mergeCell ref="M1:AJ1"/>
    <mergeCell ref="AK1:AM1"/>
    <mergeCell ref="AN1:AW1"/>
    <mergeCell ref="AX1:AY1"/>
    <mergeCell ref="AZ1:BH1"/>
    <mergeCell ref="B2:B3"/>
    <mergeCell ref="C2:H3"/>
    <mergeCell ref="I2:N2"/>
    <mergeCell ref="O2:T2"/>
    <mergeCell ref="U2:Z2"/>
  </mergeCells>
  <pageMargins left="0.25" right="0.25" top="0.25" bottom="0.25" header="0" footer="0"/>
  <pageSetup paperSize="9" scale="7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70" zoomScaleNormal="70" workbookViewId="0">
      <selection sqref="A1:D1"/>
    </sheetView>
  </sheetViews>
  <sheetFormatPr defaultRowHeight="15" x14ac:dyDescent="0.25"/>
  <cols>
    <col min="1" max="1" width="10.7109375" customWidth="1"/>
    <col min="2" max="2" width="25.7109375" customWidth="1"/>
    <col min="3" max="3" width="16.7109375" customWidth="1"/>
    <col min="4" max="4" width="41" customWidth="1"/>
    <col min="5" max="5" width="8.7109375" customWidth="1"/>
    <col min="6" max="6" width="28.7109375" customWidth="1"/>
    <col min="7" max="7" width="16.7109375" customWidth="1"/>
    <col min="8" max="8" width="30.7109375" customWidth="1"/>
  </cols>
  <sheetData>
    <row r="1" spans="1:8" ht="17.25" customHeight="1" x14ac:dyDescent="0.25">
      <c r="A1" s="375" t="s">
        <v>306</v>
      </c>
      <c r="B1" s="375"/>
      <c r="C1" s="375"/>
      <c r="D1" s="375"/>
      <c r="E1" s="375" t="s">
        <v>306</v>
      </c>
      <c r="F1" s="375"/>
      <c r="G1" s="375"/>
      <c r="H1" s="375"/>
    </row>
    <row r="2" spans="1:8" ht="18.75" customHeight="1" x14ac:dyDescent="0.25">
      <c r="A2" s="374" t="s">
        <v>307</v>
      </c>
      <c r="B2" s="374"/>
      <c r="C2" s="374"/>
      <c r="D2" s="374"/>
      <c r="E2" s="374" t="s">
        <v>307</v>
      </c>
      <c r="F2" s="374"/>
      <c r="G2" s="374"/>
      <c r="H2" s="374"/>
    </row>
    <row r="3" spans="1:8" ht="19.5" customHeight="1" x14ac:dyDescent="0.25">
      <c r="A3" s="374" t="s">
        <v>514</v>
      </c>
      <c r="B3" s="374"/>
      <c r="C3" s="374"/>
      <c r="D3" s="374"/>
      <c r="E3" s="374" t="s">
        <v>518</v>
      </c>
      <c r="F3" s="374"/>
      <c r="G3" s="374"/>
      <c r="H3" s="374"/>
    </row>
    <row r="4" spans="1:8" ht="11.25" customHeight="1" x14ac:dyDescent="0.25">
      <c r="A4" s="90"/>
      <c r="B4" s="90"/>
      <c r="C4" s="90"/>
      <c r="D4" s="90"/>
      <c r="E4" s="91"/>
      <c r="F4" s="91"/>
      <c r="G4" s="91"/>
      <c r="H4" s="91"/>
    </row>
    <row r="5" spans="1:8" ht="15.75" x14ac:dyDescent="0.25">
      <c r="A5" s="89" t="s">
        <v>61</v>
      </c>
      <c r="B5" s="90" t="s">
        <v>281</v>
      </c>
      <c r="C5" s="91" t="s">
        <v>282</v>
      </c>
      <c r="D5" s="91" t="s">
        <v>283</v>
      </c>
      <c r="E5" s="92" t="s">
        <v>61</v>
      </c>
      <c r="F5" s="93" t="s">
        <v>281</v>
      </c>
      <c r="G5" s="94" t="s">
        <v>282</v>
      </c>
      <c r="H5" s="94" t="s">
        <v>283</v>
      </c>
    </row>
    <row r="6" spans="1:8" ht="15.75" x14ac:dyDescent="0.25">
      <c r="A6" s="89">
        <v>11</v>
      </c>
      <c r="B6" s="90" t="s">
        <v>545</v>
      </c>
      <c r="C6" s="91" t="s">
        <v>293</v>
      </c>
      <c r="D6" s="91" t="s">
        <v>290</v>
      </c>
      <c r="E6" s="92">
        <v>10.3</v>
      </c>
      <c r="F6" s="93" t="s">
        <v>519</v>
      </c>
      <c r="G6" s="94" t="s">
        <v>125</v>
      </c>
      <c r="H6" s="94" t="s">
        <v>521</v>
      </c>
    </row>
    <row r="7" spans="1:8" ht="15.75" x14ac:dyDescent="0.25">
      <c r="A7" s="89">
        <v>11.1</v>
      </c>
      <c r="B7" s="90" t="s">
        <v>546</v>
      </c>
      <c r="C7" s="91" t="s">
        <v>106</v>
      </c>
      <c r="D7" s="91" t="s">
        <v>294</v>
      </c>
      <c r="E7" s="94"/>
      <c r="F7" s="93" t="s">
        <v>520</v>
      </c>
      <c r="G7" s="94"/>
      <c r="H7" s="94" t="s">
        <v>522</v>
      </c>
    </row>
    <row r="8" spans="1:8" ht="15.75" x14ac:dyDescent="0.25">
      <c r="A8" s="89">
        <v>11.2</v>
      </c>
      <c r="B8" s="90" t="s">
        <v>547</v>
      </c>
      <c r="C8" s="91" t="s">
        <v>171</v>
      </c>
      <c r="D8" s="91" t="s">
        <v>288</v>
      </c>
      <c r="E8" s="92">
        <v>11</v>
      </c>
      <c r="F8" s="93" t="s">
        <v>524</v>
      </c>
      <c r="G8" s="94" t="s">
        <v>138</v>
      </c>
      <c r="H8" s="94" t="s">
        <v>523</v>
      </c>
    </row>
    <row r="9" spans="1:8" ht="15.75" x14ac:dyDescent="0.25">
      <c r="A9" s="89">
        <v>11.3</v>
      </c>
      <c r="B9" s="90" t="s">
        <v>548</v>
      </c>
      <c r="C9" s="91" t="s">
        <v>214</v>
      </c>
      <c r="D9" s="91" t="s">
        <v>285</v>
      </c>
      <c r="E9" s="92"/>
      <c r="F9" s="93" t="s">
        <v>525</v>
      </c>
      <c r="G9" s="94"/>
      <c r="H9" s="94" t="s">
        <v>317</v>
      </c>
    </row>
    <row r="10" spans="1:8" ht="15.75" x14ac:dyDescent="0.25">
      <c r="A10" s="89">
        <v>11.4</v>
      </c>
      <c r="B10" s="90" t="s">
        <v>549</v>
      </c>
      <c r="C10" s="91" t="s">
        <v>95</v>
      </c>
      <c r="D10" s="91" t="s">
        <v>286</v>
      </c>
      <c r="E10" s="92">
        <v>11</v>
      </c>
      <c r="F10" s="93" t="s">
        <v>526</v>
      </c>
      <c r="G10" s="94" t="s">
        <v>79</v>
      </c>
      <c r="H10" s="94" t="s">
        <v>529</v>
      </c>
    </row>
    <row r="11" spans="1:8" ht="15.75" x14ac:dyDescent="0.25">
      <c r="A11" s="89">
        <v>11.5</v>
      </c>
      <c r="B11" s="90" t="s">
        <v>550</v>
      </c>
      <c r="C11" s="91" t="s">
        <v>99</v>
      </c>
      <c r="D11" s="91" t="s">
        <v>551</v>
      </c>
      <c r="E11" s="89"/>
      <c r="F11" s="93" t="s">
        <v>527</v>
      </c>
      <c r="G11" s="91"/>
      <c r="H11" s="94" t="s">
        <v>528</v>
      </c>
    </row>
    <row r="12" spans="1:8" ht="15.75" x14ac:dyDescent="0.25">
      <c r="A12" s="89">
        <v>11.57</v>
      </c>
      <c r="B12" s="90" t="s">
        <v>552</v>
      </c>
      <c r="C12" s="91" t="s">
        <v>99</v>
      </c>
      <c r="D12" s="91" t="s">
        <v>286</v>
      </c>
      <c r="E12" s="92">
        <v>11.5</v>
      </c>
      <c r="F12" s="93" t="s">
        <v>530</v>
      </c>
      <c r="G12" s="94" t="s">
        <v>121</v>
      </c>
      <c r="H12" s="94" t="s">
        <v>531</v>
      </c>
    </row>
    <row r="13" spans="1:8" ht="15.75" x14ac:dyDescent="0.25">
      <c r="A13" s="89">
        <v>12.03</v>
      </c>
      <c r="B13" s="90" t="s">
        <v>553</v>
      </c>
      <c r="C13" s="91" t="s">
        <v>554</v>
      </c>
      <c r="D13" s="91" t="s">
        <v>288</v>
      </c>
      <c r="F13" s="93" t="s">
        <v>404</v>
      </c>
      <c r="G13" s="94"/>
      <c r="H13" s="94" t="s">
        <v>310</v>
      </c>
    </row>
    <row r="14" spans="1:8" ht="15.75" x14ac:dyDescent="0.25">
      <c r="A14" s="89">
        <v>12.1</v>
      </c>
      <c r="B14" s="90" t="s">
        <v>555</v>
      </c>
      <c r="C14" s="91" t="s">
        <v>99</v>
      </c>
      <c r="D14" s="91" t="s">
        <v>308</v>
      </c>
      <c r="E14" s="92">
        <v>12.3</v>
      </c>
      <c r="F14" s="93" t="s">
        <v>532</v>
      </c>
      <c r="G14" s="94" t="s">
        <v>138</v>
      </c>
      <c r="H14" s="94" t="s">
        <v>313</v>
      </c>
    </row>
    <row r="15" spans="1:8" ht="15.75" x14ac:dyDescent="0.25">
      <c r="A15" s="89">
        <v>12.2</v>
      </c>
      <c r="B15" s="90" t="s">
        <v>556</v>
      </c>
      <c r="C15" s="91" t="s">
        <v>99</v>
      </c>
      <c r="D15" s="91" t="s">
        <v>309</v>
      </c>
      <c r="E15" s="92"/>
      <c r="F15" s="93" t="s">
        <v>405</v>
      </c>
      <c r="G15" s="94"/>
      <c r="H15" s="94" t="s">
        <v>310</v>
      </c>
    </row>
    <row r="16" spans="1:8" ht="15.75" x14ac:dyDescent="0.25">
      <c r="A16" s="89">
        <v>12.3</v>
      </c>
      <c r="B16" s="90" t="s">
        <v>295</v>
      </c>
      <c r="C16" s="91" t="s">
        <v>95</v>
      </c>
      <c r="D16" s="91" t="s">
        <v>290</v>
      </c>
      <c r="E16" s="92">
        <v>12.5</v>
      </c>
      <c r="F16" s="93" t="s">
        <v>533</v>
      </c>
      <c r="G16" s="94" t="s">
        <v>133</v>
      </c>
      <c r="H16" s="94" t="s">
        <v>313</v>
      </c>
    </row>
    <row r="17" spans="1:8" ht="15.75" x14ac:dyDescent="0.25">
      <c r="A17" s="89">
        <v>12.35</v>
      </c>
      <c r="B17" s="90" t="s">
        <v>296</v>
      </c>
      <c r="C17" s="91" t="s">
        <v>95</v>
      </c>
      <c r="D17" s="91" t="s">
        <v>288</v>
      </c>
      <c r="E17" s="94"/>
      <c r="F17" s="93" t="s">
        <v>534</v>
      </c>
      <c r="G17" s="94"/>
      <c r="H17" s="94" t="s">
        <v>310</v>
      </c>
    </row>
    <row r="18" spans="1:8" ht="15.75" x14ac:dyDescent="0.25">
      <c r="A18" s="89">
        <v>12.4</v>
      </c>
      <c r="B18" s="90" t="s">
        <v>557</v>
      </c>
      <c r="C18" s="91" t="s">
        <v>95</v>
      </c>
      <c r="D18" s="91" t="s">
        <v>581</v>
      </c>
      <c r="E18" s="92">
        <v>12.5</v>
      </c>
      <c r="F18" s="93" t="s">
        <v>406</v>
      </c>
      <c r="G18" s="94" t="s">
        <v>121</v>
      </c>
      <c r="H18" s="94" t="s">
        <v>535</v>
      </c>
    </row>
    <row r="19" spans="1:8" ht="15.75" x14ac:dyDescent="0.25">
      <c r="A19" s="89">
        <v>12.45</v>
      </c>
      <c r="B19" s="90" t="s">
        <v>558</v>
      </c>
      <c r="C19" s="91" t="s">
        <v>95</v>
      </c>
      <c r="D19" s="91" t="s">
        <v>294</v>
      </c>
      <c r="E19" s="95"/>
      <c r="F19" s="93" t="s">
        <v>314</v>
      </c>
      <c r="G19" s="94"/>
      <c r="H19" s="94" t="s">
        <v>536</v>
      </c>
    </row>
    <row r="20" spans="1:8" ht="15.75" x14ac:dyDescent="0.25">
      <c r="A20" s="89">
        <v>12.5</v>
      </c>
      <c r="B20" s="90" t="s">
        <v>297</v>
      </c>
      <c r="C20" s="91" t="s">
        <v>95</v>
      </c>
      <c r="D20" s="91" t="s">
        <v>291</v>
      </c>
      <c r="E20" s="92">
        <v>14</v>
      </c>
      <c r="F20" s="93" t="s">
        <v>537</v>
      </c>
      <c r="G20" s="94" t="s">
        <v>81</v>
      </c>
      <c r="H20" s="94" t="s">
        <v>312</v>
      </c>
    </row>
    <row r="21" spans="1:8" ht="15.75" x14ac:dyDescent="0.25">
      <c r="A21" s="89">
        <v>12.55</v>
      </c>
      <c r="B21" s="90" t="s">
        <v>559</v>
      </c>
      <c r="C21" s="91" t="s">
        <v>95</v>
      </c>
      <c r="D21" s="91" t="s">
        <v>292</v>
      </c>
      <c r="E21" s="92"/>
      <c r="F21" s="93" t="s">
        <v>538</v>
      </c>
      <c r="G21" s="94"/>
      <c r="H21" s="94" t="s">
        <v>539</v>
      </c>
    </row>
    <row r="22" spans="1:8" ht="15.75" x14ac:dyDescent="0.25">
      <c r="A22" s="89">
        <v>13</v>
      </c>
      <c r="B22" s="90" t="s">
        <v>560</v>
      </c>
      <c r="C22" s="91" t="s">
        <v>95</v>
      </c>
      <c r="D22" s="91" t="s">
        <v>583</v>
      </c>
      <c r="E22" s="92">
        <v>14</v>
      </c>
      <c r="F22" s="93" t="s">
        <v>540</v>
      </c>
      <c r="G22" s="94" t="s">
        <v>133</v>
      </c>
      <c r="H22" s="94" t="s">
        <v>541</v>
      </c>
    </row>
    <row r="23" spans="1:8" ht="15.75" x14ac:dyDescent="0.25">
      <c r="A23" s="89">
        <v>13.05</v>
      </c>
      <c r="B23" s="90" t="s">
        <v>561</v>
      </c>
      <c r="C23" s="91" t="s">
        <v>95</v>
      </c>
      <c r="D23" s="91" t="s">
        <v>582</v>
      </c>
      <c r="E23" s="92"/>
      <c r="F23" s="93" t="s">
        <v>407</v>
      </c>
      <c r="G23" s="94"/>
      <c r="H23" s="94" t="s">
        <v>317</v>
      </c>
    </row>
    <row r="24" spans="1:8" ht="15.75" x14ac:dyDescent="0.25">
      <c r="A24" s="89">
        <v>13.15</v>
      </c>
      <c r="B24" s="90" t="s">
        <v>562</v>
      </c>
      <c r="C24" s="91" t="s">
        <v>98</v>
      </c>
      <c r="D24" s="91" t="s">
        <v>581</v>
      </c>
      <c r="E24" s="92">
        <v>14</v>
      </c>
      <c r="F24" s="93" t="s">
        <v>315</v>
      </c>
      <c r="G24" s="94" t="s">
        <v>129</v>
      </c>
      <c r="H24" s="94" t="s">
        <v>313</v>
      </c>
    </row>
    <row r="25" spans="1:8" ht="15.75" x14ac:dyDescent="0.25">
      <c r="A25" s="89">
        <v>13.2</v>
      </c>
      <c r="B25" s="90" t="s">
        <v>563</v>
      </c>
      <c r="C25" s="91" t="s">
        <v>98</v>
      </c>
      <c r="D25" s="91" t="s">
        <v>292</v>
      </c>
      <c r="E25" s="92"/>
      <c r="F25" s="93" t="s">
        <v>316</v>
      </c>
      <c r="G25" s="94"/>
      <c r="H25" s="94" t="s">
        <v>310</v>
      </c>
    </row>
    <row r="26" spans="1:8" ht="15.75" x14ac:dyDescent="0.25">
      <c r="A26" s="89">
        <v>13.25</v>
      </c>
      <c r="B26" s="90" t="s">
        <v>564</v>
      </c>
      <c r="C26" s="91" t="s">
        <v>98</v>
      </c>
      <c r="D26" s="91" t="s">
        <v>317</v>
      </c>
      <c r="E26" s="92">
        <v>15.2</v>
      </c>
      <c r="F26" s="93" t="s">
        <v>542</v>
      </c>
      <c r="G26" s="91" t="s">
        <v>129</v>
      </c>
      <c r="H26" s="94" t="s">
        <v>523</v>
      </c>
    </row>
    <row r="27" spans="1:8" ht="15.75" x14ac:dyDescent="0.25">
      <c r="A27" s="89">
        <v>13.4</v>
      </c>
      <c r="B27" s="90" t="s">
        <v>565</v>
      </c>
      <c r="C27" s="91" t="s">
        <v>160</v>
      </c>
      <c r="D27" s="91" t="s">
        <v>286</v>
      </c>
      <c r="E27" s="92"/>
      <c r="F27" s="93" t="s">
        <v>543</v>
      </c>
      <c r="G27" s="94"/>
      <c r="H27" s="94" t="s">
        <v>544</v>
      </c>
    </row>
    <row r="28" spans="1:8" ht="15.75" x14ac:dyDescent="0.25">
      <c r="A28" s="89">
        <v>13.45</v>
      </c>
      <c r="B28" s="90" t="s">
        <v>298</v>
      </c>
      <c r="C28" s="91" t="s">
        <v>160</v>
      </c>
      <c r="D28" s="91" t="s">
        <v>291</v>
      </c>
      <c r="E28" s="92"/>
      <c r="F28" s="93"/>
      <c r="G28" s="91"/>
      <c r="H28" s="94"/>
    </row>
    <row r="29" spans="1:8" ht="15.75" x14ac:dyDescent="0.25">
      <c r="A29" s="89">
        <v>13.5</v>
      </c>
      <c r="B29" s="90" t="s">
        <v>299</v>
      </c>
      <c r="C29" s="91" t="s">
        <v>160</v>
      </c>
      <c r="D29" s="91" t="s">
        <v>288</v>
      </c>
      <c r="E29" s="96"/>
      <c r="F29" s="93"/>
      <c r="G29" s="94"/>
      <c r="H29" s="94"/>
    </row>
    <row r="30" spans="1:8" ht="15.75" x14ac:dyDescent="0.25">
      <c r="A30" s="89">
        <v>14</v>
      </c>
      <c r="B30" s="90" t="s">
        <v>300</v>
      </c>
      <c r="C30" s="91" t="s">
        <v>97</v>
      </c>
      <c r="D30" s="91" t="s">
        <v>580</v>
      </c>
      <c r="E30" s="92"/>
      <c r="F30" s="93"/>
      <c r="G30" s="94"/>
      <c r="H30" s="94"/>
    </row>
    <row r="31" spans="1:8" ht="15.75" x14ac:dyDescent="0.25">
      <c r="A31" s="89">
        <v>14.1</v>
      </c>
      <c r="B31" s="90" t="s">
        <v>301</v>
      </c>
      <c r="C31" s="91" t="s">
        <v>103</v>
      </c>
      <c r="D31" s="91" t="s">
        <v>290</v>
      </c>
      <c r="E31" s="94"/>
      <c r="F31" s="93"/>
      <c r="G31" s="94"/>
      <c r="H31" s="94"/>
    </row>
    <row r="32" spans="1:8" ht="15.75" x14ac:dyDescent="0.25">
      <c r="A32" s="89">
        <v>14.2</v>
      </c>
      <c r="B32" s="90" t="s">
        <v>302</v>
      </c>
      <c r="C32" s="91" t="s">
        <v>103</v>
      </c>
      <c r="D32" s="91" t="s">
        <v>290</v>
      </c>
      <c r="E32" s="92"/>
      <c r="F32" s="93"/>
      <c r="G32" s="94"/>
      <c r="H32" s="94"/>
    </row>
    <row r="33" spans="1:8" ht="15.75" x14ac:dyDescent="0.25">
      <c r="A33" s="89">
        <v>14.3</v>
      </c>
      <c r="B33" s="90" t="s">
        <v>566</v>
      </c>
      <c r="C33" s="91" t="s">
        <v>103</v>
      </c>
      <c r="D33" s="91" t="s">
        <v>579</v>
      </c>
      <c r="E33" s="92"/>
      <c r="F33" s="93"/>
      <c r="G33" s="94"/>
      <c r="H33" s="94"/>
    </row>
    <row r="34" spans="1:8" ht="15.75" x14ac:dyDescent="0.25">
      <c r="A34" s="89">
        <v>14.4</v>
      </c>
      <c r="B34" s="90" t="s">
        <v>567</v>
      </c>
      <c r="C34" s="91" t="s">
        <v>103</v>
      </c>
      <c r="D34" s="91" t="s">
        <v>294</v>
      </c>
      <c r="E34" s="92"/>
      <c r="F34" s="93"/>
      <c r="G34" s="94"/>
      <c r="H34" s="94"/>
    </row>
    <row r="35" spans="1:8" ht="15.75" x14ac:dyDescent="0.25">
      <c r="A35" s="89">
        <v>14.5</v>
      </c>
      <c r="B35" s="90" t="s">
        <v>303</v>
      </c>
      <c r="C35" s="91" t="s">
        <v>103</v>
      </c>
      <c r="D35" s="91" t="s">
        <v>291</v>
      </c>
      <c r="E35" s="97"/>
      <c r="F35" s="93"/>
      <c r="G35" s="94"/>
      <c r="H35" s="94"/>
    </row>
    <row r="36" spans="1:8" ht="15.75" x14ac:dyDescent="0.25">
      <c r="A36" s="89">
        <v>15</v>
      </c>
      <c r="B36" s="90" t="s">
        <v>568</v>
      </c>
      <c r="C36" s="91" t="s">
        <v>103</v>
      </c>
      <c r="D36" s="91" t="s">
        <v>292</v>
      </c>
      <c r="E36" s="92"/>
      <c r="F36" s="93"/>
      <c r="G36" s="94"/>
      <c r="H36" s="94"/>
    </row>
    <row r="37" spans="1:8" ht="15.75" x14ac:dyDescent="0.25">
      <c r="A37" s="89">
        <v>15.1</v>
      </c>
      <c r="B37" s="90" t="s">
        <v>569</v>
      </c>
      <c r="C37" s="91" t="s">
        <v>103</v>
      </c>
      <c r="D37" s="91" t="s">
        <v>311</v>
      </c>
      <c r="E37" s="92"/>
      <c r="F37" s="93"/>
      <c r="G37" s="94"/>
      <c r="H37" s="94"/>
    </row>
    <row r="38" spans="1:8" ht="15.75" x14ac:dyDescent="0.25">
      <c r="A38" s="89">
        <v>15.2</v>
      </c>
      <c r="B38" s="90" t="s">
        <v>304</v>
      </c>
      <c r="C38" s="91" t="s">
        <v>97</v>
      </c>
      <c r="D38" s="91" t="s">
        <v>289</v>
      </c>
      <c r="E38" s="92"/>
      <c r="F38" s="93"/>
      <c r="G38" s="94"/>
      <c r="H38" s="94"/>
    </row>
    <row r="39" spans="1:8" ht="15.75" x14ac:dyDescent="0.25">
      <c r="A39" s="89">
        <v>15.25</v>
      </c>
      <c r="B39" s="90" t="s">
        <v>305</v>
      </c>
      <c r="C39" s="91" t="s">
        <v>97</v>
      </c>
      <c r="D39" s="91" t="s">
        <v>288</v>
      </c>
      <c r="E39" s="92"/>
      <c r="F39" s="93"/>
      <c r="G39" s="94"/>
      <c r="H39" s="94"/>
    </row>
    <row r="40" spans="1:8" ht="15.75" x14ac:dyDescent="0.25">
      <c r="A40" s="89">
        <v>15.3</v>
      </c>
      <c r="B40" s="90" t="s">
        <v>570</v>
      </c>
      <c r="C40" s="91" t="s">
        <v>97</v>
      </c>
      <c r="D40" s="91" t="s">
        <v>412</v>
      </c>
    </row>
    <row r="41" spans="1:8" ht="15.75" x14ac:dyDescent="0.25">
      <c r="A41" s="89">
        <v>15.35</v>
      </c>
      <c r="B41" s="90" t="s">
        <v>571</v>
      </c>
      <c r="C41" s="91" t="s">
        <v>97</v>
      </c>
      <c r="D41" s="91" t="s">
        <v>578</v>
      </c>
    </row>
    <row r="42" spans="1:8" ht="15.75" x14ac:dyDescent="0.25">
      <c r="A42" s="89">
        <v>15.4</v>
      </c>
      <c r="B42" s="90" t="s">
        <v>572</v>
      </c>
      <c r="C42" s="91" t="s">
        <v>97</v>
      </c>
      <c r="D42" s="91" t="s">
        <v>290</v>
      </c>
      <c r="E42" s="91"/>
      <c r="F42" s="93"/>
      <c r="G42" s="91"/>
      <c r="H42" s="94"/>
    </row>
    <row r="43" spans="1:8" ht="15.75" x14ac:dyDescent="0.25">
      <c r="A43" s="89">
        <v>15.45</v>
      </c>
      <c r="B43" s="90" t="s">
        <v>573</v>
      </c>
      <c r="C43" s="91" t="s">
        <v>99</v>
      </c>
      <c r="D43" s="91" t="s">
        <v>287</v>
      </c>
      <c r="F43" s="93"/>
      <c r="G43" s="91"/>
      <c r="H43" s="94"/>
    </row>
    <row r="44" spans="1:8" ht="15.75" x14ac:dyDescent="0.25">
      <c r="A44" s="89">
        <v>15.5</v>
      </c>
      <c r="B44" s="90" t="s">
        <v>574</v>
      </c>
      <c r="C44" s="91" t="s">
        <v>97</v>
      </c>
      <c r="D44" s="91" t="s">
        <v>285</v>
      </c>
    </row>
    <row r="45" spans="1:8" ht="15.75" x14ac:dyDescent="0.25">
      <c r="A45" s="89">
        <v>15.55</v>
      </c>
      <c r="B45" s="90" t="s">
        <v>575</v>
      </c>
      <c r="C45" s="91" t="s">
        <v>97</v>
      </c>
      <c r="D45" s="91" t="s">
        <v>292</v>
      </c>
    </row>
    <row r="46" spans="1:8" ht="15.75" x14ac:dyDescent="0.25">
      <c r="A46" s="89">
        <v>16</v>
      </c>
      <c r="B46" s="90" t="s">
        <v>576</v>
      </c>
      <c r="C46" s="91" t="s">
        <v>97</v>
      </c>
      <c r="D46" s="91" t="s">
        <v>291</v>
      </c>
    </row>
    <row r="47" spans="1:8" ht="15.75" x14ac:dyDescent="0.25">
      <c r="A47" s="89">
        <v>16.05</v>
      </c>
      <c r="B47" s="90" t="s">
        <v>577</v>
      </c>
      <c r="C47" s="91" t="s">
        <v>97</v>
      </c>
      <c r="D47" s="91" t="s">
        <v>294</v>
      </c>
      <c r="E47" s="94"/>
      <c r="F47" s="93"/>
      <c r="G47" s="94"/>
      <c r="H47" s="94"/>
    </row>
    <row r="48" spans="1:8" ht="15.75" x14ac:dyDescent="0.25">
      <c r="A48" s="89"/>
      <c r="B48" s="90"/>
      <c r="C48" s="91"/>
      <c r="D48" s="91"/>
      <c r="E48" s="92" t="s">
        <v>25</v>
      </c>
      <c r="F48" s="93"/>
      <c r="G48" s="94" t="s">
        <v>25</v>
      </c>
      <c r="H48" s="94"/>
    </row>
    <row r="49" spans="1:8" ht="15.75" x14ac:dyDescent="0.25">
      <c r="A49" s="89"/>
      <c r="B49" s="90"/>
      <c r="C49" s="91"/>
      <c r="D49" s="91"/>
      <c r="F49" s="93"/>
      <c r="H49" s="94"/>
    </row>
    <row r="50" spans="1:8" ht="15.75" x14ac:dyDescent="0.25">
      <c r="A50" s="89"/>
      <c r="B50" s="90"/>
      <c r="C50" s="91"/>
      <c r="D50" s="91"/>
    </row>
    <row r="51" spans="1:8" ht="15.75" x14ac:dyDescent="0.25">
      <c r="A51" s="89"/>
      <c r="B51" s="90"/>
      <c r="C51" s="91"/>
      <c r="D51" s="91"/>
    </row>
    <row r="52" spans="1:8" ht="15.75" x14ac:dyDescent="0.25">
      <c r="A52" s="89"/>
      <c r="B52" s="90"/>
      <c r="C52" s="91"/>
      <c r="D52" s="91"/>
      <c r="E52" s="94"/>
      <c r="F52" s="93"/>
      <c r="G52" s="94"/>
      <c r="H52" s="94"/>
    </row>
    <row r="53" spans="1:8" ht="15.75" x14ac:dyDescent="0.25">
      <c r="A53" s="89"/>
      <c r="B53" s="90"/>
      <c r="C53" s="91"/>
      <c r="D53" s="91"/>
      <c r="E53" s="94"/>
      <c r="F53" s="93"/>
      <c r="G53" s="94"/>
      <c r="H53" s="94"/>
    </row>
    <row r="54" spans="1:8" ht="15.75" x14ac:dyDescent="0.25">
      <c r="A54" s="89"/>
      <c r="B54" s="90"/>
      <c r="C54" s="91"/>
      <c r="D54" s="91"/>
    </row>
    <row r="55" spans="1:8" ht="15.75" x14ac:dyDescent="0.25">
      <c r="A55" s="89"/>
      <c r="B55" s="90"/>
      <c r="C55" s="91"/>
      <c r="D55" s="91"/>
    </row>
    <row r="56" spans="1:8" ht="15.75" x14ac:dyDescent="0.25">
      <c r="A56" s="89"/>
      <c r="B56" s="90"/>
      <c r="C56" s="91"/>
      <c r="D56" s="91"/>
      <c r="E56" s="92"/>
      <c r="F56" s="93"/>
      <c r="G56" s="94"/>
      <c r="H56" s="94"/>
    </row>
    <row r="57" spans="1:8" ht="15.75" x14ac:dyDescent="0.25">
      <c r="A57" s="89"/>
      <c r="B57" s="90"/>
      <c r="C57" s="91"/>
      <c r="D57" s="91"/>
    </row>
    <row r="58" spans="1:8" ht="15.75" x14ac:dyDescent="0.25">
      <c r="A58" s="89"/>
      <c r="B58" s="90"/>
      <c r="C58" s="91"/>
      <c r="D58" s="91"/>
    </row>
    <row r="59" spans="1:8" ht="15.75" x14ac:dyDescent="0.25">
      <c r="E59" s="91"/>
      <c r="F59" s="93"/>
      <c r="G59" s="94"/>
      <c r="H59" s="94"/>
    </row>
    <row r="60" spans="1:8" ht="15.75" x14ac:dyDescent="0.25">
      <c r="A60" s="89"/>
      <c r="B60" s="90"/>
      <c r="C60" s="91"/>
      <c r="D60" s="91"/>
      <c r="E60" s="94"/>
      <c r="F60" s="93"/>
      <c r="G60" s="94"/>
      <c r="H60" s="94"/>
    </row>
    <row r="61" spans="1:8" ht="15.75" x14ac:dyDescent="0.25">
      <c r="A61" s="89"/>
      <c r="B61" s="90"/>
      <c r="C61" s="91"/>
      <c r="D61" s="91"/>
      <c r="E61" s="94"/>
      <c r="F61" s="93"/>
      <c r="G61" s="94"/>
      <c r="H61" s="94"/>
    </row>
    <row r="62" spans="1:8" ht="15.75" x14ac:dyDescent="0.25">
      <c r="E62" s="92"/>
      <c r="F62" s="93"/>
      <c r="G62" s="94"/>
      <c r="H62" s="94"/>
    </row>
    <row r="63" spans="1:8" ht="15.75" x14ac:dyDescent="0.25">
      <c r="E63" s="94"/>
      <c r="F63" s="93"/>
      <c r="G63" s="94"/>
      <c r="H63" s="94"/>
    </row>
    <row r="64" spans="1:8" ht="15.75" x14ac:dyDescent="0.25">
      <c r="E64" s="94"/>
      <c r="F64" s="93"/>
      <c r="G64" s="94"/>
      <c r="H64" s="94"/>
    </row>
    <row r="65" spans="5:8" ht="15.75" x14ac:dyDescent="0.25">
      <c r="E65" s="91"/>
      <c r="F65" s="91"/>
      <c r="G65" s="91"/>
      <c r="H65" s="91"/>
    </row>
    <row r="66" spans="5:8" ht="15.75" x14ac:dyDescent="0.25">
      <c r="E66" s="94"/>
      <c r="F66" s="93"/>
      <c r="G66" s="94"/>
      <c r="H66" s="94"/>
    </row>
    <row r="67" spans="5:8" ht="15.75" x14ac:dyDescent="0.25">
      <c r="E67" s="91"/>
      <c r="F67" s="91"/>
      <c r="G67" s="91"/>
      <c r="H67" s="91"/>
    </row>
    <row r="68" spans="5:8" ht="15.75" x14ac:dyDescent="0.25">
      <c r="E68" s="91"/>
      <c r="F68" s="91"/>
      <c r="G68" s="91"/>
      <c r="H68" s="91"/>
    </row>
    <row r="69" spans="5:8" ht="15.75" x14ac:dyDescent="0.25">
      <c r="E69" s="89"/>
      <c r="F69" s="90"/>
      <c r="G69" s="91"/>
      <c r="H69" s="91"/>
    </row>
    <row r="70" spans="5:8" ht="15.75" x14ac:dyDescent="0.25">
      <c r="E70" s="89"/>
      <c r="F70" s="90"/>
      <c r="G70" s="91"/>
      <c r="H70" s="91"/>
    </row>
    <row r="71" spans="5:8" ht="15.75" x14ac:dyDescent="0.25">
      <c r="E71" s="89"/>
      <c r="F71" s="90"/>
      <c r="G71" s="91"/>
      <c r="H71" s="91"/>
    </row>
    <row r="72" spans="5:8" x14ac:dyDescent="0.25">
      <c r="E72" s="98"/>
      <c r="F72" s="33"/>
    </row>
    <row r="73" spans="5:8" x14ac:dyDescent="0.25">
      <c r="E73" s="98"/>
      <c r="F73" s="33"/>
    </row>
    <row r="74" spans="5:8" x14ac:dyDescent="0.25">
      <c r="E74" s="98"/>
      <c r="F74" s="33"/>
    </row>
  </sheetData>
  <mergeCells count="6">
    <mergeCell ref="A2:D2"/>
    <mergeCell ref="A3:D3"/>
    <mergeCell ref="A1:D1"/>
    <mergeCell ref="E1:H1"/>
    <mergeCell ref="E2:H2"/>
    <mergeCell ref="E3:H3"/>
  </mergeCells>
  <phoneticPr fontId="20" type="noConversion"/>
  <pageMargins left="0.7" right="0.7" top="0.25" bottom="0.25" header="0" footer="0"/>
  <pageSetup scale="85" fitToWidth="2" orientation="portrait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/>
  </sheetViews>
  <sheetFormatPr defaultRowHeight="15" x14ac:dyDescent="0.25"/>
  <cols>
    <col min="1" max="1" width="10.7109375" bestFit="1" customWidth="1"/>
    <col min="2" max="2" width="10.7109375" style="4" bestFit="1" customWidth="1"/>
    <col min="6" max="6" width="63.85546875" bestFit="1" customWidth="1"/>
  </cols>
  <sheetData>
    <row r="2" spans="1:6" x14ac:dyDescent="0.25">
      <c r="A2" s="3">
        <v>41152</v>
      </c>
      <c r="B2" s="4">
        <f>A2</f>
        <v>41152</v>
      </c>
      <c r="D2" t="s">
        <v>28</v>
      </c>
      <c r="F2" t="s">
        <v>886</v>
      </c>
    </row>
    <row r="3" spans="1:6" x14ac:dyDescent="0.25">
      <c r="A3" s="3">
        <v>40421</v>
      </c>
      <c r="B3" s="4">
        <f>A3</f>
        <v>40421</v>
      </c>
      <c r="D3" t="s">
        <v>29</v>
      </c>
    </row>
    <row r="4" spans="1:6" x14ac:dyDescent="0.25">
      <c r="A4" s="3">
        <v>39691</v>
      </c>
      <c r="B4" s="4">
        <f>A4</f>
        <v>39691</v>
      </c>
      <c r="D4" t="s">
        <v>30</v>
      </c>
      <c r="F4" t="s">
        <v>306</v>
      </c>
    </row>
    <row r="5" spans="1:6" x14ac:dyDescent="0.25">
      <c r="A5" s="3">
        <v>38960</v>
      </c>
      <c r="B5" s="4">
        <f>A5</f>
        <v>38960</v>
      </c>
      <c r="D5" t="s">
        <v>31</v>
      </c>
    </row>
    <row r="6" spans="1:6" x14ac:dyDescent="0.25">
      <c r="A6" s="3">
        <v>38352</v>
      </c>
      <c r="B6" s="4">
        <f>A6</f>
        <v>38352</v>
      </c>
      <c r="D6" t="s">
        <v>27</v>
      </c>
      <c r="F6" s="3" t="s">
        <v>887</v>
      </c>
    </row>
    <row r="8" spans="1:6" x14ac:dyDescent="0.25">
      <c r="F8" t="s">
        <v>749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workbookViewId="0"/>
  </sheetViews>
  <sheetFormatPr defaultRowHeight="15" x14ac:dyDescent="0.25"/>
  <cols>
    <col min="2" max="2" width="24.85546875" customWidth="1"/>
    <col min="3" max="3" width="25.42578125" customWidth="1"/>
    <col min="4" max="4" width="26.140625" bestFit="1" customWidth="1"/>
    <col min="5" max="5" width="10.42578125" customWidth="1"/>
  </cols>
  <sheetData>
    <row r="1" spans="1:5" ht="18.75" x14ac:dyDescent="0.3">
      <c r="A1" s="12" t="s">
        <v>43</v>
      </c>
      <c r="B1" s="13" t="s">
        <v>1</v>
      </c>
      <c r="C1" s="13" t="s">
        <v>2</v>
      </c>
      <c r="D1" s="13" t="s">
        <v>3</v>
      </c>
      <c r="E1" s="17" t="s">
        <v>6</v>
      </c>
    </row>
    <row r="2" spans="1:5" ht="18.75" x14ac:dyDescent="0.25">
      <c r="A2" s="14">
        <v>1</v>
      </c>
      <c r="B2" s="15" t="str">
        <f>VLOOKUP(A2,Entries!B$2:L$300,2)</f>
        <v>Bob</v>
      </c>
      <c r="C2" s="15" t="str">
        <f>VLOOKUP($A2,Entries!$B$2:$L$300,3)</f>
        <v>Woolliams</v>
      </c>
      <c r="D2" s="15" t="str">
        <f>VLOOKUP($A2,Entries!$B$2:$L$300,5)</f>
        <v>Ipswich Harriers</v>
      </c>
      <c r="E2" s="14" t="str">
        <f>VLOOKUP($A2,Entries!$B$2:L$300,7)</f>
        <v/>
      </c>
    </row>
    <row r="3" spans="1:5" ht="18.75" x14ac:dyDescent="0.25">
      <c r="A3" s="14">
        <v>2</v>
      </c>
      <c r="B3" s="15" t="str">
        <f>VLOOKUP(A3,Entries!B$2:L$300,2)</f>
        <v>Jared</v>
      </c>
      <c r="C3" s="15" t="str">
        <f>VLOOKUP($A3,Entries!$B$2:$L$300,3)</f>
        <v>Fortune</v>
      </c>
      <c r="D3" s="15" t="str">
        <f>VLOOKUP($A3,Entries!$B$2:$L$300,5)</f>
        <v>Ipswich Harriers</v>
      </c>
      <c r="E3" s="14" t="str">
        <f>VLOOKUP($A3,Entries!$B$2:L$300,7)</f>
        <v/>
      </c>
    </row>
    <row r="4" spans="1:5" ht="18.75" x14ac:dyDescent="0.25">
      <c r="A4" s="14">
        <v>3</v>
      </c>
      <c r="B4" s="15" t="str">
        <f>VLOOKUP(A4,Entries!B$2:L$300,2)</f>
        <v>Oliver</v>
      </c>
      <c r="C4" s="15" t="str">
        <f>VLOOKUP($A4,Entries!$B$2:$L$300,3)</f>
        <v>Graham</v>
      </c>
      <c r="D4" s="15" t="str">
        <f>VLOOKUP($A4,Entries!$B$2:$L$300,5)</f>
        <v>Chelmsford AC</v>
      </c>
      <c r="E4" s="14" t="str">
        <f>VLOOKUP($A4,Entries!$B$2:L$300,7)</f>
        <v/>
      </c>
    </row>
    <row r="5" spans="1:5" ht="18.75" x14ac:dyDescent="0.25">
      <c r="A5" s="14">
        <v>4</v>
      </c>
      <c r="B5" s="15" t="str">
        <f>VLOOKUP(A5,Entries!B$2:L$300,2)</f>
        <v>Shane</v>
      </c>
      <c r="C5" s="15" t="str">
        <f>VLOOKUP($A5,Entries!$B$2:$L$300,3)</f>
        <v>Lawrence</v>
      </c>
      <c r="D5" s="15" t="str">
        <f>VLOOKUP($A5,Entries!$B$2:$L$300,5)</f>
        <v>Eastern Masters AC</v>
      </c>
      <c r="E5" s="14" t="str">
        <f>VLOOKUP($A5,Entries!$B$2:L$300,7)</f>
        <v/>
      </c>
    </row>
    <row r="6" spans="1:5" ht="18.75" x14ac:dyDescent="0.25">
      <c r="A6" s="14">
        <v>5</v>
      </c>
      <c r="B6" s="15" t="str">
        <f>VLOOKUP(A6,Entries!B$2:L$300,2)</f>
        <v>Nathan</v>
      </c>
      <c r="C6" s="15" t="str">
        <f>VLOOKUP($A6,Entries!$B$2:$L$300,3)</f>
        <v>Laud</v>
      </c>
      <c r="D6" s="15" t="str">
        <f>VLOOKUP($A6,Entries!$B$2:$L$300,5)</f>
        <v>Ipswich Harriers</v>
      </c>
      <c r="E6" s="14" t="str">
        <f>VLOOKUP($A6,Entries!$B$2:L$300,7)</f>
        <v/>
      </c>
    </row>
    <row r="7" spans="1:5" ht="18.75" x14ac:dyDescent="0.25">
      <c r="A7" s="14">
        <v>6</v>
      </c>
      <c r="B7" s="15" t="str">
        <f>VLOOKUP(A7,Entries!B$2:L$300,2)</f>
        <v>Christopher</v>
      </c>
      <c r="C7" s="15" t="str">
        <f>VLOOKUP($A7,Entries!$B$2:$L$300,3)</f>
        <v>Kent</v>
      </c>
      <c r="D7" s="15" t="str">
        <f>VLOOKUP($A7,Entries!$B$2:$L$300,5)</f>
        <v>West Suffolk AC</v>
      </c>
      <c r="E7" s="14" t="str">
        <f>VLOOKUP($A7,Entries!$B$2:L$300,7)</f>
        <v/>
      </c>
    </row>
    <row r="8" spans="1:5" ht="18.75" x14ac:dyDescent="0.25">
      <c r="A8" s="14">
        <v>7</v>
      </c>
      <c r="B8" s="15" t="str">
        <f>VLOOKUP(A8,Entries!B$2:L$300,2)</f>
        <v>David</v>
      </c>
      <c r="C8" s="15" t="str">
        <f>VLOOKUP($A8,Entries!$B$2:$L$300,3)</f>
        <v>Bush</v>
      </c>
      <c r="D8" s="15" t="str">
        <f>VLOOKUP($A8,Entries!$B$2:$L$300,5)</f>
        <v>Peterborough &amp; Nene Valley AC</v>
      </c>
      <c r="E8" s="14" t="str">
        <f>VLOOKUP($A8,Entries!$B$2:L$300,7)</f>
        <v/>
      </c>
    </row>
    <row r="9" spans="1:5" ht="18.75" x14ac:dyDescent="0.25">
      <c r="A9" s="14">
        <v>8</v>
      </c>
      <c r="B9" s="15" t="str">
        <f>VLOOKUP(A9,Entries!B$2:L$300,2)</f>
        <v>James</v>
      </c>
      <c r="C9" s="15" t="str">
        <f>VLOOKUP($A9,Entries!$B$2:$L$300,3)</f>
        <v>Smith</v>
      </c>
      <c r="D9" s="15" t="str">
        <f>VLOOKUP($A9,Entries!$B$2:$L$300,5)</f>
        <v>Newmarket Joggers</v>
      </c>
      <c r="E9" s="14" t="str">
        <f>VLOOKUP($A9,Entries!$B$2:L$300,7)</f>
        <v/>
      </c>
    </row>
    <row r="10" spans="1:5" ht="18.75" x14ac:dyDescent="0.25">
      <c r="A10" s="14">
        <v>9</v>
      </c>
      <c r="B10" s="15" t="str">
        <f>VLOOKUP(A10,Entries!B$2:L$300,2)</f>
        <v>Rhys</v>
      </c>
      <c r="C10" s="15" t="str">
        <f>VLOOKUP($A10,Entries!$B$2:$L$300,3)</f>
        <v>MacDonald</v>
      </c>
      <c r="D10" s="15" t="str">
        <f>VLOOKUP($A10,Entries!$B$2:$L$300,5)</f>
        <v>Ipswich Harriers</v>
      </c>
      <c r="E10" s="14" t="str">
        <f>VLOOKUP($A10,Entries!$B$2:L$300,7)</f>
        <v>s</v>
      </c>
    </row>
    <row r="11" spans="1:5" ht="18.75" x14ac:dyDescent="0.25">
      <c r="A11" s="14">
        <v>10</v>
      </c>
      <c r="B11" s="15" t="str">
        <f>VLOOKUP(A11,Entries!B$2:L$300,2)</f>
        <v>Aiden</v>
      </c>
      <c r="C11" s="15" t="str">
        <f>VLOOKUP($A11,Entries!$B$2:$L$300,3)</f>
        <v>Thompson</v>
      </c>
      <c r="D11" s="15" t="str">
        <f>VLOOKUP($A11,Entries!$B$2:$L$300,5)</f>
        <v>Waveney Valley AC</v>
      </c>
      <c r="E11" s="14" t="str">
        <f>VLOOKUP($A11,Entries!$B$2:L$300,7)</f>
        <v>s</v>
      </c>
    </row>
    <row r="12" spans="1:5" ht="18.75" x14ac:dyDescent="0.25">
      <c r="A12" s="14">
        <v>11</v>
      </c>
      <c r="B12" s="15" t="str">
        <f>VLOOKUP(A12,Entries!B$2:L$300,2)</f>
        <v>Thomas</v>
      </c>
      <c r="C12" s="15" t="str">
        <f>VLOOKUP($A12,Entries!$B$2:$L$300,3)</f>
        <v>Freeman</v>
      </c>
      <c r="D12" s="15" t="str">
        <f>VLOOKUP($A12,Entries!$B$2:$L$300,5)</f>
        <v>Ipswich Harriers</v>
      </c>
      <c r="E12" s="14" t="str">
        <f>VLOOKUP($A12,Entries!$B$2:L$300,7)</f>
        <v>s</v>
      </c>
    </row>
    <row r="13" spans="1:5" ht="18.75" x14ac:dyDescent="0.25">
      <c r="A13" s="14">
        <v>12</v>
      </c>
      <c r="B13" s="15" t="str">
        <f>VLOOKUP(A13,Entries!B$2:L$300,2)</f>
        <v>Arthur</v>
      </c>
      <c r="C13" s="15" t="str">
        <f>VLOOKUP($A13,Entries!$B$2:$L$300,3)</f>
        <v>Robinson</v>
      </c>
      <c r="D13" s="15" t="str">
        <f>VLOOKUP($A13,Entries!$B$2:$L$300,5)</f>
        <v>Thetford AC</v>
      </c>
      <c r="E13" s="14" t="str">
        <f>VLOOKUP($A13,Entries!$B$2:L$300,7)</f>
        <v/>
      </c>
    </row>
    <row r="14" spans="1:5" ht="18.75" x14ac:dyDescent="0.25">
      <c r="A14" s="14">
        <v>13</v>
      </c>
      <c r="B14" s="15" t="str">
        <f>VLOOKUP(A14,Entries!B$2:L$300,2)</f>
        <v>Charles</v>
      </c>
      <c r="C14" s="15" t="str">
        <f>VLOOKUP($A14,Entries!$B$2:$L$300,3)</f>
        <v>Cass-Courtney</v>
      </c>
      <c r="D14" s="15" t="str">
        <f>VLOOKUP($A14,Entries!$B$2:$L$300,5)</f>
        <v>West Suffolk AC</v>
      </c>
      <c r="E14" s="14" t="str">
        <f>VLOOKUP($A14,Entries!$B$2:L$300,7)</f>
        <v/>
      </c>
    </row>
    <row r="15" spans="1:5" ht="18.75" x14ac:dyDescent="0.25">
      <c r="A15" s="14">
        <v>14</v>
      </c>
      <c r="B15" s="15" t="str">
        <f>VLOOKUP(A15,Entries!B$2:L$300,2)</f>
        <v>Matthew</v>
      </c>
      <c r="C15" s="15" t="str">
        <f>VLOOKUP($A15,Entries!$B$2:$L$300,3)</f>
        <v>Blackwell</v>
      </c>
      <c r="D15" s="15" t="str">
        <f>VLOOKUP($A15,Entries!$B$2:$L$300,5)</f>
        <v>Saint Edmund Pacers</v>
      </c>
      <c r="E15" s="14" t="str">
        <f>VLOOKUP($A15,Entries!$B$2:L$300,7)</f>
        <v>s</v>
      </c>
    </row>
    <row r="16" spans="1:5" ht="18.75" x14ac:dyDescent="0.25">
      <c r="A16" s="14">
        <v>15</v>
      </c>
      <c r="B16" s="15" t="str">
        <f>VLOOKUP(A16,Entries!B$2:L$300,2)</f>
        <v>Charles</v>
      </c>
      <c r="C16" s="15" t="str">
        <f>VLOOKUP($A16,Entries!$B$2:$L$300,3)</f>
        <v>Parry</v>
      </c>
      <c r="D16" s="15" t="str">
        <f>VLOOKUP($A16,Entries!$B$2:$L$300,5)</f>
        <v xml:space="preserve">Framlingham College </v>
      </c>
      <c r="E16" s="14" t="str">
        <f>VLOOKUP($A16,Entries!$B$2:L$300,7)</f>
        <v>s</v>
      </c>
    </row>
    <row r="17" spans="1:5" ht="18.75" x14ac:dyDescent="0.25">
      <c r="A17" s="14">
        <v>16</v>
      </c>
      <c r="B17" s="15" t="str">
        <f>VLOOKUP(A17,Entries!B$2:L$300,2)</f>
        <v>Bay</v>
      </c>
      <c r="C17" s="15" t="str">
        <f>VLOOKUP($A17,Entries!$B$2:$L$300,3)</f>
        <v>Lyles</v>
      </c>
      <c r="D17" s="15" t="str">
        <f>VLOOKUP($A17,Entries!$B$2:$L$300,5)</f>
        <v>Framlingham Prep S</v>
      </c>
      <c r="E17" s="14" t="str">
        <f>VLOOKUP($A17,Entries!$B$2:L$300,7)</f>
        <v>s</v>
      </c>
    </row>
    <row r="18" spans="1:5" ht="18.75" x14ac:dyDescent="0.25">
      <c r="A18" s="14"/>
      <c r="B18" s="15"/>
      <c r="C18" s="15"/>
      <c r="D18" s="15"/>
      <c r="E18" s="14"/>
    </row>
    <row r="19" spans="1:5" ht="18.75" x14ac:dyDescent="0.25">
      <c r="A19" s="14"/>
      <c r="B19" s="15"/>
      <c r="C19" s="15"/>
      <c r="D19" s="15"/>
      <c r="E19" s="14"/>
    </row>
    <row r="20" spans="1:5" ht="18.75" x14ac:dyDescent="0.25">
      <c r="A20" s="14"/>
      <c r="B20" s="15"/>
      <c r="C20" s="15"/>
      <c r="D20" s="15"/>
      <c r="E20" s="14"/>
    </row>
    <row r="21" spans="1:5" ht="18.75" x14ac:dyDescent="0.25">
      <c r="A21" s="14"/>
      <c r="B21" s="15"/>
      <c r="C21" s="15"/>
      <c r="D21" s="15"/>
      <c r="E21" s="14"/>
    </row>
    <row r="22" spans="1:5" ht="18.75" x14ac:dyDescent="0.25">
      <c r="A22" s="14"/>
      <c r="B22" s="15"/>
      <c r="C22" s="15"/>
      <c r="D22" s="15"/>
      <c r="E22" s="14"/>
    </row>
    <row r="23" spans="1:5" ht="18.75" x14ac:dyDescent="0.25">
      <c r="A23" s="14"/>
      <c r="B23" s="15"/>
      <c r="C23" s="15"/>
      <c r="D23" s="15"/>
      <c r="E23" s="14"/>
    </row>
    <row r="24" spans="1:5" ht="18.75" x14ac:dyDescent="0.25">
      <c r="A24" s="14"/>
      <c r="B24" s="15"/>
      <c r="C24" s="15"/>
      <c r="D24" s="15"/>
      <c r="E24" s="14"/>
    </row>
    <row r="25" spans="1:5" ht="18.75" x14ac:dyDescent="0.25">
      <c r="A25" s="14"/>
      <c r="B25" s="15"/>
      <c r="C25" s="15"/>
      <c r="D25" s="15"/>
      <c r="E25" s="14"/>
    </row>
    <row r="26" spans="1:5" ht="18.75" x14ac:dyDescent="0.25">
      <c r="A26" s="14"/>
      <c r="B26" s="15"/>
      <c r="C26" s="15"/>
      <c r="D26" s="15"/>
      <c r="E26" s="14"/>
    </row>
    <row r="27" spans="1:5" ht="18.75" x14ac:dyDescent="0.25">
      <c r="A27" s="14"/>
      <c r="B27" s="15"/>
      <c r="C27" s="15"/>
      <c r="D27" s="15"/>
      <c r="E27" s="14"/>
    </row>
    <row r="28" spans="1:5" ht="18.75" x14ac:dyDescent="0.25">
      <c r="A28" s="14"/>
      <c r="B28" s="15"/>
      <c r="C28" s="15"/>
      <c r="D28" s="15"/>
      <c r="E28" s="14"/>
    </row>
    <row r="29" spans="1:5" ht="18.75" x14ac:dyDescent="0.25">
      <c r="A29" s="14"/>
      <c r="B29" s="15"/>
      <c r="C29" s="15"/>
      <c r="D29" s="15"/>
      <c r="E29" s="14"/>
    </row>
    <row r="30" spans="1:5" ht="18.75" x14ac:dyDescent="0.25">
      <c r="A30" s="14"/>
      <c r="B30" s="18"/>
      <c r="C30" s="18"/>
      <c r="D30" s="18"/>
      <c r="E30" s="14"/>
    </row>
    <row r="31" spans="1:5" ht="18.75" x14ac:dyDescent="0.25">
      <c r="A31" s="14"/>
      <c r="B31" s="15"/>
      <c r="C31" s="15"/>
      <c r="D31" s="15"/>
      <c r="E31" s="14"/>
    </row>
    <row r="32" spans="1:5" ht="18.75" x14ac:dyDescent="0.25">
      <c r="A32" s="14"/>
      <c r="B32" s="15"/>
      <c r="C32" s="15"/>
      <c r="D32" s="15"/>
      <c r="E32" s="14"/>
    </row>
    <row r="33" spans="1:5" ht="18.75" x14ac:dyDescent="0.25">
      <c r="A33" s="14"/>
      <c r="B33" s="16"/>
      <c r="C33" s="15"/>
      <c r="D33" s="15"/>
      <c r="E33" s="14"/>
    </row>
    <row r="34" spans="1:5" ht="18.75" x14ac:dyDescent="0.25">
      <c r="A34" s="14"/>
      <c r="B34" s="15"/>
      <c r="C34" s="15"/>
      <c r="D34" s="15"/>
      <c r="E34" s="14"/>
    </row>
    <row r="35" spans="1:5" ht="18.75" x14ac:dyDescent="0.25">
      <c r="A35" s="14"/>
      <c r="B35" s="15"/>
      <c r="C35" s="15"/>
      <c r="D35" s="15"/>
      <c r="E35" s="14"/>
    </row>
    <row r="36" spans="1:5" ht="18.75" x14ac:dyDescent="0.25">
      <c r="A36" s="14"/>
      <c r="B36" s="15"/>
      <c r="C36" s="15"/>
      <c r="D36" s="15"/>
      <c r="E36" s="14"/>
    </row>
    <row r="37" spans="1:5" ht="18.75" x14ac:dyDescent="0.25">
      <c r="A37" s="14"/>
      <c r="B37" s="15"/>
      <c r="C37" s="15"/>
      <c r="D37" s="15"/>
      <c r="E37" s="14"/>
    </row>
    <row r="38" spans="1:5" ht="18.75" x14ac:dyDescent="0.25">
      <c r="A38" s="14"/>
      <c r="B38" s="15"/>
      <c r="C38" s="15"/>
      <c r="D38" s="15"/>
      <c r="E38" s="14"/>
    </row>
    <row r="39" spans="1:5" ht="18.75" x14ac:dyDescent="0.25">
      <c r="A39" s="14"/>
      <c r="B39" s="15"/>
      <c r="C39" s="15"/>
      <c r="D39" s="15"/>
      <c r="E39" s="14"/>
    </row>
    <row r="40" spans="1:5" ht="18.75" x14ac:dyDescent="0.25">
      <c r="A40" s="14"/>
      <c r="B40" s="15"/>
      <c r="C40" s="15"/>
      <c r="D40" s="15"/>
      <c r="E40" s="14"/>
    </row>
    <row r="41" spans="1:5" ht="18.75" x14ac:dyDescent="0.25">
      <c r="A41" s="14"/>
      <c r="B41" s="15"/>
      <c r="C41" s="15"/>
      <c r="D41" s="15"/>
      <c r="E41" s="14"/>
    </row>
    <row r="42" spans="1:5" ht="18.75" x14ac:dyDescent="0.25">
      <c r="A42" s="14"/>
      <c r="B42" s="15"/>
      <c r="C42" s="15"/>
      <c r="D42" s="15"/>
      <c r="E42" s="14"/>
    </row>
    <row r="43" spans="1:5" ht="18.75" x14ac:dyDescent="0.25">
      <c r="A43" s="14"/>
      <c r="B43" s="15"/>
      <c r="C43" s="15"/>
      <c r="D43" s="15"/>
      <c r="E43" s="14"/>
    </row>
    <row r="44" spans="1:5" ht="18.75" x14ac:dyDescent="0.25">
      <c r="A44" s="14"/>
      <c r="B44" s="15"/>
      <c r="C44" s="15"/>
      <c r="D44" s="15"/>
      <c r="E44" s="14"/>
    </row>
    <row r="45" spans="1:5" ht="18.75" x14ac:dyDescent="0.25">
      <c r="A45" s="14"/>
      <c r="B45" s="15"/>
      <c r="C45" s="15"/>
      <c r="D45" s="15"/>
      <c r="E45" s="14"/>
    </row>
    <row r="46" spans="1:5" ht="18.75" x14ac:dyDescent="0.25">
      <c r="A46" s="14"/>
      <c r="B46" s="15"/>
      <c r="C46" s="15"/>
      <c r="D46" s="15"/>
      <c r="E46" s="14"/>
    </row>
    <row r="47" spans="1:5" ht="18.75" x14ac:dyDescent="0.25">
      <c r="A47" s="14"/>
      <c r="B47" s="15"/>
      <c r="C47" s="15"/>
      <c r="D47" s="15"/>
      <c r="E47" s="14"/>
    </row>
    <row r="48" spans="1:5" ht="18.75" x14ac:dyDescent="0.25">
      <c r="A48" s="14"/>
      <c r="B48" s="15"/>
      <c r="C48" s="15"/>
      <c r="D48" s="15"/>
      <c r="E48" s="14"/>
    </row>
    <row r="49" spans="1:5" ht="18.75" x14ac:dyDescent="0.25">
      <c r="A49" s="14"/>
      <c r="B49" s="15"/>
      <c r="C49" s="15"/>
      <c r="D49" s="15"/>
      <c r="E49" s="14"/>
    </row>
    <row r="50" spans="1:5" ht="18.75" x14ac:dyDescent="0.25">
      <c r="A50" s="14"/>
      <c r="B50" s="15"/>
      <c r="C50" s="15"/>
      <c r="D50" s="15"/>
      <c r="E50" s="14"/>
    </row>
    <row r="51" spans="1:5" ht="18.75" x14ac:dyDescent="0.25">
      <c r="A51" s="14"/>
      <c r="B51" s="15"/>
      <c r="C51" s="15"/>
      <c r="D51" s="15"/>
      <c r="E51" s="14"/>
    </row>
    <row r="52" spans="1:5" ht="18.75" x14ac:dyDescent="0.25">
      <c r="A52" s="14"/>
      <c r="B52" s="15"/>
      <c r="C52" s="15"/>
      <c r="D52" s="15"/>
      <c r="E52" s="14"/>
    </row>
    <row r="53" spans="1:5" ht="18.75" x14ac:dyDescent="0.25">
      <c r="A53" s="14"/>
      <c r="B53" s="15"/>
      <c r="C53" s="15"/>
      <c r="D53" s="15"/>
      <c r="E53" s="14"/>
    </row>
    <row r="54" spans="1:5" ht="18.75" x14ac:dyDescent="0.25">
      <c r="A54" s="14"/>
      <c r="B54" s="15"/>
      <c r="C54" s="15"/>
      <c r="D54" s="15"/>
      <c r="E54" s="14"/>
    </row>
    <row r="55" spans="1:5" ht="18.75" x14ac:dyDescent="0.25">
      <c r="A55" s="14"/>
      <c r="B55" s="15"/>
      <c r="C55" s="15"/>
      <c r="D55" s="15"/>
      <c r="E55" s="14"/>
    </row>
    <row r="56" spans="1:5" ht="18.75" x14ac:dyDescent="0.25">
      <c r="A56" s="14"/>
      <c r="B56" s="15"/>
      <c r="C56" s="15"/>
      <c r="D56" s="15"/>
      <c r="E56" s="14"/>
    </row>
    <row r="57" spans="1:5" ht="18.75" x14ac:dyDescent="0.25">
      <c r="A57" s="14"/>
      <c r="B57" s="15"/>
      <c r="C57" s="15"/>
      <c r="D57" s="15"/>
      <c r="E57" s="14"/>
    </row>
    <row r="58" spans="1:5" ht="18.75" x14ac:dyDescent="0.25">
      <c r="A58" s="14"/>
      <c r="B58" s="15"/>
      <c r="C58" s="15"/>
      <c r="D58" s="15"/>
      <c r="E58" s="14"/>
    </row>
    <row r="59" spans="1:5" ht="18.75" x14ac:dyDescent="0.25">
      <c r="A59" s="14"/>
      <c r="B59" s="15"/>
      <c r="C59" s="15"/>
      <c r="D59" s="15"/>
      <c r="E59" s="14"/>
    </row>
    <row r="60" spans="1:5" ht="18.75" x14ac:dyDescent="0.25">
      <c r="A60" s="14"/>
      <c r="B60" s="15"/>
      <c r="C60" s="15"/>
      <c r="D60" s="15"/>
      <c r="E60" s="14"/>
    </row>
    <row r="61" spans="1:5" ht="18.75" x14ac:dyDescent="0.25">
      <c r="A61" s="14"/>
      <c r="B61" s="15"/>
      <c r="C61" s="15"/>
      <c r="D61" s="15"/>
      <c r="E61" s="14"/>
    </row>
    <row r="62" spans="1:5" ht="18.75" x14ac:dyDescent="0.25">
      <c r="A62" s="14"/>
      <c r="B62" s="15"/>
      <c r="C62" s="15"/>
      <c r="D62" s="15"/>
      <c r="E62" s="14"/>
    </row>
    <row r="63" spans="1:5" ht="18.75" x14ac:dyDescent="0.25">
      <c r="A63" s="14"/>
      <c r="B63" s="15"/>
      <c r="C63" s="15"/>
      <c r="D63" s="15"/>
      <c r="E63" s="14"/>
    </row>
    <row r="64" spans="1:5" ht="18.75" x14ac:dyDescent="0.25">
      <c r="A64" s="14"/>
      <c r="B64" s="15"/>
      <c r="C64" s="15"/>
      <c r="D64" s="15"/>
      <c r="E64" s="14"/>
    </row>
    <row r="65" spans="1:5" ht="18.75" x14ac:dyDescent="0.25">
      <c r="A65" s="14"/>
      <c r="B65" s="15"/>
      <c r="C65" s="15"/>
      <c r="D65" s="15"/>
      <c r="E65" s="14"/>
    </row>
    <row r="66" spans="1:5" ht="18.75" x14ac:dyDescent="0.25">
      <c r="A66" s="14"/>
      <c r="B66" s="15"/>
      <c r="C66" s="15"/>
      <c r="D66" s="15"/>
      <c r="E66" s="14"/>
    </row>
    <row r="67" spans="1:5" ht="18.75" x14ac:dyDescent="0.25">
      <c r="A67" s="14"/>
      <c r="B67" s="15"/>
      <c r="C67" s="15"/>
      <c r="D67" s="15"/>
      <c r="E67" s="14"/>
    </row>
    <row r="68" spans="1:5" ht="18.75" x14ac:dyDescent="0.25">
      <c r="A68" s="14"/>
      <c r="B68" s="15"/>
      <c r="C68" s="15"/>
      <c r="D68" s="15"/>
      <c r="E68" s="14"/>
    </row>
    <row r="69" spans="1:5" ht="18.75" x14ac:dyDescent="0.25">
      <c r="A69" s="14"/>
      <c r="B69" s="15"/>
      <c r="C69" s="15"/>
      <c r="D69" s="15"/>
      <c r="E69" s="14"/>
    </row>
    <row r="70" spans="1:5" ht="18.75" x14ac:dyDescent="0.25">
      <c r="A70" s="14"/>
      <c r="B70" s="15"/>
      <c r="C70" s="15"/>
      <c r="D70" s="15"/>
      <c r="E70" s="14"/>
    </row>
    <row r="71" spans="1:5" ht="18.75" x14ac:dyDescent="0.25">
      <c r="A71" s="14"/>
      <c r="B71" s="15"/>
      <c r="C71" s="15"/>
      <c r="D71" s="15"/>
      <c r="E71" s="14"/>
    </row>
    <row r="72" spans="1:5" ht="18.75" x14ac:dyDescent="0.25">
      <c r="A72" s="14"/>
      <c r="B72" s="15"/>
      <c r="C72" s="15"/>
      <c r="D72" s="15"/>
      <c r="E72" s="14"/>
    </row>
    <row r="73" spans="1:5" ht="18.75" x14ac:dyDescent="0.25">
      <c r="A73" s="14"/>
      <c r="B73" s="15"/>
      <c r="C73" s="15"/>
      <c r="D73" s="15"/>
      <c r="E73" s="14"/>
    </row>
    <row r="74" spans="1:5" ht="18.75" x14ac:dyDescent="0.25">
      <c r="A74" s="14"/>
      <c r="B74" s="15"/>
      <c r="C74" s="15"/>
      <c r="D74" s="15"/>
      <c r="E74" s="14"/>
    </row>
    <row r="75" spans="1:5" ht="18.75" x14ac:dyDescent="0.25">
      <c r="A75" s="14"/>
      <c r="B75" s="15"/>
      <c r="C75" s="15"/>
      <c r="D75" s="15"/>
      <c r="E75" s="14"/>
    </row>
    <row r="76" spans="1:5" ht="18.75" x14ac:dyDescent="0.25">
      <c r="A76" s="14"/>
      <c r="B76" s="15"/>
      <c r="C76" s="15"/>
      <c r="D76" s="15"/>
      <c r="E76" s="14"/>
    </row>
    <row r="77" spans="1:5" ht="18.75" x14ac:dyDescent="0.25">
      <c r="A77" s="14"/>
      <c r="B77" s="15"/>
      <c r="C77" s="15"/>
      <c r="D77" s="15"/>
      <c r="E77" s="14"/>
    </row>
    <row r="78" spans="1:5" ht="18.75" x14ac:dyDescent="0.25">
      <c r="A78" s="14"/>
      <c r="B78" s="15"/>
      <c r="C78" s="15"/>
      <c r="D78" s="15"/>
      <c r="E78" s="14"/>
    </row>
    <row r="79" spans="1:5" ht="18.75" x14ac:dyDescent="0.25">
      <c r="A79" s="14"/>
      <c r="B79" s="15"/>
      <c r="C79" s="15"/>
      <c r="D79" s="15"/>
      <c r="E79" s="14"/>
    </row>
    <row r="80" spans="1:5" ht="18.75" x14ac:dyDescent="0.25">
      <c r="A80" s="14"/>
      <c r="B80" s="15"/>
      <c r="C80" s="15"/>
      <c r="D80" s="15"/>
      <c r="E80" s="14"/>
    </row>
    <row r="81" spans="1:5" ht="18.75" x14ac:dyDescent="0.25">
      <c r="A81" s="14"/>
      <c r="B81" s="15"/>
      <c r="C81" s="15"/>
      <c r="D81" s="15"/>
      <c r="E81" s="14"/>
    </row>
    <row r="82" spans="1:5" ht="18.75" x14ac:dyDescent="0.25">
      <c r="A82" s="14"/>
      <c r="B82" s="15"/>
      <c r="C82" s="15"/>
      <c r="D82" s="15"/>
      <c r="E82" s="14"/>
    </row>
    <row r="83" spans="1:5" ht="18.75" x14ac:dyDescent="0.25">
      <c r="A83" s="14"/>
      <c r="B83" s="15"/>
      <c r="C83" s="15"/>
      <c r="D83" s="15"/>
      <c r="E83" s="14"/>
    </row>
    <row r="84" spans="1:5" ht="18.75" x14ac:dyDescent="0.25">
      <c r="A84" s="14"/>
      <c r="B84" s="15"/>
      <c r="C84" s="15"/>
      <c r="D84" s="15"/>
      <c r="E84" s="14"/>
    </row>
    <row r="85" spans="1:5" ht="18.75" x14ac:dyDescent="0.25">
      <c r="A85" s="14"/>
      <c r="B85" s="15"/>
      <c r="C85" s="15"/>
      <c r="D85" s="15"/>
      <c r="E85" s="14"/>
    </row>
    <row r="86" spans="1:5" ht="18.75" x14ac:dyDescent="0.25">
      <c r="A86" s="14"/>
      <c r="B86" s="15"/>
      <c r="C86" s="15"/>
      <c r="D86" s="15"/>
      <c r="E86" s="14"/>
    </row>
    <row r="87" spans="1:5" ht="18.75" x14ac:dyDescent="0.25">
      <c r="A87" s="14"/>
      <c r="B87" s="15"/>
      <c r="C87" s="15"/>
      <c r="D87" s="15"/>
      <c r="E87" s="14"/>
    </row>
    <row r="88" spans="1:5" ht="18.75" x14ac:dyDescent="0.25">
      <c r="A88" s="14"/>
      <c r="B88" s="15"/>
      <c r="C88" s="15"/>
      <c r="D88" s="15"/>
      <c r="E88" s="14"/>
    </row>
    <row r="89" spans="1:5" ht="18.75" x14ac:dyDescent="0.25">
      <c r="A89" s="14"/>
      <c r="B89" s="15"/>
      <c r="C89" s="15"/>
      <c r="D89" s="15"/>
      <c r="E89" s="14"/>
    </row>
    <row r="90" spans="1:5" ht="18.75" x14ac:dyDescent="0.25">
      <c r="A90" s="14"/>
      <c r="B90" s="15"/>
      <c r="C90" s="15"/>
      <c r="D90" s="15"/>
      <c r="E90" s="14"/>
    </row>
    <row r="91" spans="1:5" ht="18.75" x14ac:dyDescent="0.25">
      <c r="A91" s="14"/>
      <c r="B91" s="15"/>
      <c r="C91" s="15"/>
      <c r="D91" s="15"/>
      <c r="E91" s="14"/>
    </row>
    <row r="92" spans="1:5" ht="18.75" x14ac:dyDescent="0.25">
      <c r="A92" s="14"/>
      <c r="B92" s="15"/>
      <c r="C92" s="15"/>
      <c r="D92" s="15"/>
      <c r="E92" s="14"/>
    </row>
    <row r="93" spans="1:5" ht="18.75" x14ac:dyDescent="0.25">
      <c r="A93" s="14"/>
      <c r="B93" s="15"/>
      <c r="C93" s="15"/>
      <c r="D93" s="15"/>
      <c r="E93" s="14"/>
    </row>
    <row r="94" spans="1:5" ht="18.75" x14ac:dyDescent="0.25">
      <c r="A94" s="14"/>
      <c r="B94" s="15"/>
      <c r="C94" s="15"/>
      <c r="D94" s="15"/>
      <c r="E94" s="14"/>
    </row>
    <row r="95" spans="1:5" ht="18.75" x14ac:dyDescent="0.25">
      <c r="A95" s="14"/>
      <c r="B95" s="15"/>
      <c r="C95" s="15"/>
      <c r="D95" s="15"/>
      <c r="E95" s="14"/>
    </row>
    <row r="96" spans="1:5" ht="18.75" x14ac:dyDescent="0.25">
      <c r="A96" s="14"/>
      <c r="B96" s="15"/>
      <c r="C96" s="15"/>
      <c r="D96" s="15"/>
      <c r="E96" s="14"/>
    </row>
    <row r="97" spans="1:5" ht="18.75" x14ac:dyDescent="0.25">
      <c r="A97" s="14"/>
      <c r="B97" s="15"/>
      <c r="C97" s="15"/>
      <c r="D97" s="15"/>
      <c r="E97" s="14"/>
    </row>
    <row r="98" spans="1:5" ht="18.75" x14ac:dyDescent="0.25">
      <c r="A98" s="14"/>
      <c r="B98" s="15"/>
      <c r="C98" s="15"/>
      <c r="D98" s="15"/>
      <c r="E98" s="14"/>
    </row>
    <row r="99" spans="1:5" ht="18.75" x14ac:dyDescent="0.25">
      <c r="A99" s="14"/>
      <c r="B99" s="15"/>
      <c r="C99" s="15"/>
      <c r="D99" s="15"/>
      <c r="E99" s="14"/>
    </row>
    <row r="100" spans="1:5" ht="18.75" x14ac:dyDescent="0.25">
      <c r="A100" s="14"/>
      <c r="B100" s="15"/>
      <c r="C100" s="15"/>
      <c r="D100" s="15"/>
      <c r="E100" s="14"/>
    </row>
    <row r="101" spans="1:5" ht="18.75" x14ac:dyDescent="0.25">
      <c r="A101" s="14"/>
      <c r="B101" s="15"/>
      <c r="C101" s="15"/>
      <c r="D101" s="15"/>
      <c r="E101" s="14"/>
    </row>
    <row r="102" spans="1:5" ht="18.75" x14ac:dyDescent="0.25">
      <c r="A102" s="14"/>
      <c r="B102" s="15"/>
      <c r="C102" s="15"/>
      <c r="D102" s="15"/>
      <c r="E102" s="14"/>
    </row>
    <row r="103" spans="1:5" ht="18.75" x14ac:dyDescent="0.25">
      <c r="A103" s="14"/>
      <c r="B103" s="15"/>
      <c r="C103" s="15"/>
      <c r="D103" s="15"/>
      <c r="E103" s="14"/>
    </row>
    <row r="104" spans="1:5" ht="18.75" x14ac:dyDescent="0.25">
      <c r="A104" s="14"/>
      <c r="B104" s="15"/>
      <c r="C104" s="15"/>
      <c r="D104" s="15"/>
      <c r="E104" s="14"/>
    </row>
    <row r="105" spans="1:5" ht="18.75" x14ac:dyDescent="0.25">
      <c r="A105" s="14"/>
      <c r="B105" s="15"/>
      <c r="C105" s="15"/>
      <c r="D105" s="15"/>
      <c r="E105" s="14"/>
    </row>
    <row r="106" spans="1:5" ht="18.75" x14ac:dyDescent="0.25">
      <c r="A106" s="14"/>
      <c r="B106" s="15"/>
      <c r="C106" s="15"/>
      <c r="D106" s="15"/>
      <c r="E106" s="14"/>
    </row>
    <row r="107" spans="1:5" ht="18.75" x14ac:dyDescent="0.25">
      <c r="A107" s="14"/>
      <c r="B107" s="15"/>
      <c r="C107" s="15"/>
      <c r="D107" s="15"/>
      <c r="E107" s="14"/>
    </row>
    <row r="108" spans="1:5" ht="18.75" x14ac:dyDescent="0.25">
      <c r="A108" s="14"/>
      <c r="B108" s="15"/>
      <c r="C108" s="15"/>
      <c r="D108" s="15"/>
      <c r="E108" s="14"/>
    </row>
    <row r="109" spans="1:5" ht="18.75" x14ac:dyDescent="0.25">
      <c r="A109" s="14"/>
      <c r="B109" s="15"/>
      <c r="C109" s="15"/>
      <c r="D109" s="15"/>
      <c r="E109" s="14"/>
    </row>
    <row r="110" spans="1:5" ht="18.75" x14ac:dyDescent="0.25">
      <c r="A110" s="14"/>
      <c r="B110" s="15"/>
      <c r="C110" s="15"/>
      <c r="D110" s="15"/>
      <c r="E110" s="14"/>
    </row>
    <row r="111" spans="1:5" ht="18.75" x14ac:dyDescent="0.25">
      <c r="A111" s="14"/>
      <c r="B111" s="15"/>
      <c r="C111" s="15"/>
      <c r="D111" s="15"/>
      <c r="E111" s="14"/>
    </row>
    <row r="112" spans="1:5" ht="18.75" x14ac:dyDescent="0.25">
      <c r="A112" s="14"/>
      <c r="B112" s="15"/>
      <c r="C112" s="15"/>
      <c r="D112" s="15"/>
      <c r="E112" s="14"/>
    </row>
    <row r="113" spans="1:5" ht="18.75" x14ac:dyDescent="0.25">
      <c r="A113" s="14"/>
      <c r="B113" s="15"/>
      <c r="C113" s="15"/>
      <c r="D113" s="15"/>
      <c r="E113" s="14"/>
    </row>
    <row r="114" spans="1:5" ht="18.75" x14ac:dyDescent="0.25">
      <c r="A114" s="14"/>
      <c r="B114" s="15"/>
      <c r="C114" s="15"/>
      <c r="D114" s="15"/>
      <c r="E114" s="14"/>
    </row>
    <row r="115" spans="1:5" ht="18.75" x14ac:dyDescent="0.25">
      <c r="A115" s="14"/>
      <c r="B115" s="15"/>
      <c r="C115" s="15"/>
      <c r="D115" s="15"/>
      <c r="E115" s="14"/>
    </row>
    <row r="116" spans="1:5" ht="18.75" x14ac:dyDescent="0.25">
      <c r="A116" s="14"/>
      <c r="B116" s="15"/>
      <c r="C116" s="15"/>
      <c r="D116" s="15"/>
      <c r="E116" s="14"/>
    </row>
    <row r="117" spans="1:5" ht="18.75" x14ac:dyDescent="0.25">
      <c r="A117" s="14"/>
      <c r="B117" s="15"/>
      <c r="C117" s="15"/>
      <c r="D117" s="15"/>
      <c r="E117" s="14"/>
    </row>
    <row r="118" spans="1:5" ht="18.75" x14ac:dyDescent="0.25">
      <c r="A118" s="14"/>
      <c r="B118" s="15"/>
      <c r="C118" s="15"/>
      <c r="D118" s="15"/>
      <c r="E118" s="14"/>
    </row>
    <row r="119" spans="1:5" ht="18.75" x14ac:dyDescent="0.25">
      <c r="A119" s="14"/>
      <c r="B119" s="15"/>
      <c r="C119" s="15"/>
      <c r="D119" s="15"/>
      <c r="E119" s="14"/>
    </row>
    <row r="120" spans="1:5" ht="18.75" x14ac:dyDescent="0.25">
      <c r="A120" s="14"/>
      <c r="B120" s="15"/>
      <c r="C120" s="15"/>
      <c r="D120" s="15"/>
      <c r="E120" s="14"/>
    </row>
    <row r="121" spans="1:5" ht="18.75" x14ac:dyDescent="0.25">
      <c r="A121" s="14"/>
      <c r="B121" s="15"/>
      <c r="C121" s="15"/>
      <c r="D121" s="15"/>
      <c r="E121" s="14"/>
    </row>
    <row r="122" spans="1:5" ht="18.75" x14ac:dyDescent="0.25">
      <c r="A122" s="14"/>
      <c r="B122" s="15"/>
      <c r="C122" s="15"/>
      <c r="D122" s="15"/>
      <c r="E122" s="14"/>
    </row>
    <row r="123" spans="1:5" ht="18.75" x14ac:dyDescent="0.25">
      <c r="A123" s="14"/>
      <c r="B123" s="15"/>
      <c r="C123" s="15"/>
      <c r="D123" s="15"/>
      <c r="E123" s="14"/>
    </row>
    <row r="124" spans="1:5" ht="18.75" x14ac:dyDescent="0.25">
      <c r="A124" s="14"/>
      <c r="B124" s="15"/>
      <c r="C124" s="15"/>
      <c r="D124" s="15"/>
      <c r="E124" s="14"/>
    </row>
    <row r="125" spans="1:5" ht="18.75" x14ac:dyDescent="0.25">
      <c r="A125" s="14"/>
      <c r="B125" s="15"/>
      <c r="C125" s="15"/>
      <c r="D125" s="15"/>
      <c r="E125" s="14"/>
    </row>
    <row r="126" spans="1:5" ht="18.75" x14ac:dyDescent="0.25">
      <c r="A126" s="14"/>
      <c r="B126" s="15"/>
      <c r="C126" s="15"/>
      <c r="D126" s="15"/>
      <c r="E126" s="14"/>
    </row>
    <row r="127" spans="1:5" ht="18.75" x14ac:dyDescent="0.25">
      <c r="A127" s="14"/>
      <c r="B127" s="15"/>
      <c r="C127" s="15"/>
      <c r="D127" s="15"/>
      <c r="E127" s="14"/>
    </row>
    <row r="128" spans="1:5" ht="18.75" x14ac:dyDescent="0.25">
      <c r="A128" s="14"/>
      <c r="B128" s="15"/>
      <c r="C128" s="15"/>
      <c r="D128" s="15"/>
      <c r="E128" s="14"/>
    </row>
    <row r="129" spans="1:5" ht="18.75" x14ac:dyDescent="0.25">
      <c r="A129" s="14"/>
      <c r="B129" s="15"/>
      <c r="C129" s="15"/>
      <c r="D129" s="15"/>
      <c r="E129" s="14"/>
    </row>
    <row r="130" spans="1:5" ht="18.75" x14ac:dyDescent="0.25">
      <c r="A130" s="14"/>
      <c r="B130" s="15"/>
      <c r="C130" s="15"/>
      <c r="D130" s="15"/>
      <c r="E130" s="14"/>
    </row>
    <row r="131" spans="1:5" ht="18.75" x14ac:dyDescent="0.25">
      <c r="A131" s="14"/>
      <c r="B131" s="15"/>
      <c r="C131" s="15"/>
      <c r="D131" s="15"/>
      <c r="E131" s="14"/>
    </row>
    <row r="132" spans="1:5" ht="18.75" x14ac:dyDescent="0.25">
      <c r="A132" s="14"/>
      <c r="B132" s="15"/>
      <c r="C132" s="15"/>
      <c r="D132" s="15"/>
      <c r="E132" s="14"/>
    </row>
    <row r="133" spans="1:5" ht="18.75" x14ac:dyDescent="0.25">
      <c r="A133" s="14"/>
      <c r="B133" s="15"/>
      <c r="C133" s="15"/>
      <c r="D133" s="15"/>
      <c r="E133" s="14"/>
    </row>
    <row r="134" spans="1:5" ht="18.75" x14ac:dyDescent="0.25">
      <c r="A134" s="14"/>
      <c r="B134" s="15"/>
      <c r="C134" s="15"/>
      <c r="D134" s="15"/>
      <c r="E134" s="14"/>
    </row>
    <row r="135" spans="1:5" ht="18.75" x14ac:dyDescent="0.25">
      <c r="A135" s="14"/>
      <c r="B135" s="15"/>
      <c r="C135" s="15"/>
      <c r="D135" s="15"/>
      <c r="E135" s="14"/>
    </row>
    <row r="136" spans="1:5" ht="18.75" x14ac:dyDescent="0.25">
      <c r="A136" s="14"/>
      <c r="B136" s="15"/>
      <c r="C136" s="15"/>
      <c r="D136" s="15"/>
      <c r="E136" s="14"/>
    </row>
    <row r="137" spans="1:5" ht="18.75" x14ac:dyDescent="0.25">
      <c r="A137" s="14"/>
      <c r="B137" s="15"/>
      <c r="C137" s="15"/>
      <c r="D137" s="15"/>
      <c r="E137" s="14"/>
    </row>
    <row r="138" spans="1:5" ht="18.75" x14ac:dyDescent="0.25">
      <c r="A138" s="14"/>
      <c r="B138" s="15"/>
      <c r="C138" s="15"/>
      <c r="D138" s="15"/>
      <c r="E138" s="14"/>
    </row>
    <row r="139" spans="1:5" ht="18.75" x14ac:dyDescent="0.25">
      <c r="A139" s="14"/>
      <c r="B139" s="15"/>
      <c r="C139" s="15"/>
      <c r="D139" s="15"/>
      <c r="E139" s="14"/>
    </row>
    <row r="140" spans="1:5" ht="18.75" x14ac:dyDescent="0.25">
      <c r="A140" s="14"/>
      <c r="B140" s="15"/>
      <c r="C140" s="15"/>
      <c r="D140" s="15"/>
      <c r="E140" s="14"/>
    </row>
    <row r="141" spans="1:5" ht="18.75" x14ac:dyDescent="0.25">
      <c r="A141" s="14"/>
      <c r="B141" s="15"/>
      <c r="C141" s="15"/>
      <c r="D141" s="15"/>
      <c r="E141" s="14"/>
    </row>
    <row r="142" spans="1:5" ht="18.75" x14ac:dyDescent="0.25">
      <c r="A142" s="14"/>
      <c r="B142" s="15"/>
      <c r="C142" s="15"/>
      <c r="D142" s="15"/>
      <c r="E142" s="14"/>
    </row>
    <row r="143" spans="1:5" ht="18.75" x14ac:dyDescent="0.25">
      <c r="A143" s="14"/>
      <c r="B143" s="15"/>
      <c r="C143" s="15"/>
      <c r="D143" s="15"/>
      <c r="E143" s="14"/>
    </row>
    <row r="144" spans="1:5" ht="18.75" x14ac:dyDescent="0.25">
      <c r="A144" s="14"/>
      <c r="B144" s="15"/>
      <c r="C144" s="15"/>
      <c r="D144" s="15"/>
      <c r="E144" s="14"/>
    </row>
    <row r="145" spans="1:5" ht="18.75" x14ac:dyDescent="0.25">
      <c r="A145" s="14"/>
      <c r="B145" s="15"/>
      <c r="C145" s="15"/>
      <c r="D145" s="15"/>
      <c r="E145" s="14"/>
    </row>
    <row r="146" spans="1:5" ht="18.75" x14ac:dyDescent="0.25">
      <c r="A146" s="14"/>
      <c r="B146" s="15"/>
      <c r="C146" s="15"/>
      <c r="D146" s="15"/>
      <c r="E146" s="14"/>
    </row>
    <row r="147" spans="1:5" ht="18.75" x14ac:dyDescent="0.25">
      <c r="A147" s="14"/>
      <c r="B147" s="15"/>
      <c r="C147" s="15"/>
      <c r="D147" s="15"/>
      <c r="E147" s="14"/>
    </row>
    <row r="148" spans="1:5" ht="18.75" x14ac:dyDescent="0.25">
      <c r="A148" s="14"/>
      <c r="B148" s="15"/>
      <c r="C148" s="15"/>
      <c r="D148" s="15"/>
      <c r="E148" s="14"/>
    </row>
    <row r="149" spans="1:5" ht="18.75" x14ac:dyDescent="0.25">
      <c r="A149" s="14"/>
      <c r="B149" s="15"/>
      <c r="C149" s="15"/>
      <c r="D149" s="15"/>
      <c r="E149" s="14"/>
    </row>
    <row r="150" spans="1:5" ht="18.75" x14ac:dyDescent="0.25">
      <c r="A150" s="14"/>
      <c r="B150" s="15"/>
      <c r="C150" s="15"/>
      <c r="D150" s="15"/>
      <c r="E150" s="14"/>
    </row>
    <row r="151" spans="1:5" ht="18.75" x14ac:dyDescent="0.25">
      <c r="A151" s="14"/>
      <c r="B151" s="15"/>
      <c r="C151" s="15"/>
      <c r="D151" s="15"/>
      <c r="E151" s="14"/>
    </row>
    <row r="152" spans="1:5" ht="18.75" x14ac:dyDescent="0.25">
      <c r="A152" s="14"/>
      <c r="B152" s="15"/>
      <c r="C152" s="15"/>
      <c r="D152" s="15"/>
      <c r="E152" s="14"/>
    </row>
    <row r="153" spans="1:5" ht="18.75" x14ac:dyDescent="0.25">
      <c r="A153" s="14"/>
      <c r="B153" s="15"/>
      <c r="C153" s="15"/>
      <c r="D153" s="15"/>
      <c r="E153" s="14"/>
    </row>
    <row r="154" spans="1:5" ht="18.75" x14ac:dyDescent="0.25">
      <c r="A154" s="14"/>
      <c r="B154" s="15"/>
      <c r="C154" s="15"/>
      <c r="D154" s="15"/>
      <c r="E154" s="14"/>
    </row>
    <row r="155" spans="1:5" ht="18.75" x14ac:dyDescent="0.25">
      <c r="A155" s="14"/>
      <c r="B155" s="15"/>
      <c r="C155" s="15"/>
      <c r="D155" s="15"/>
      <c r="E155" s="14"/>
    </row>
    <row r="156" spans="1:5" ht="18.75" x14ac:dyDescent="0.25">
      <c r="A156" s="14"/>
      <c r="B156" s="15"/>
      <c r="C156" s="15"/>
      <c r="D156" s="15"/>
      <c r="E156" s="14"/>
    </row>
    <row r="157" spans="1:5" ht="18.75" x14ac:dyDescent="0.25">
      <c r="A157" s="14"/>
      <c r="B157" s="15"/>
      <c r="C157" s="15"/>
      <c r="D157" s="15"/>
      <c r="E157" s="14"/>
    </row>
    <row r="158" spans="1:5" ht="18.75" x14ac:dyDescent="0.25">
      <c r="A158" s="14"/>
      <c r="B158" s="15"/>
      <c r="C158" s="15"/>
      <c r="D158" s="15"/>
      <c r="E158" s="14"/>
    </row>
    <row r="159" spans="1:5" ht="18.75" x14ac:dyDescent="0.25">
      <c r="A159" s="14"/>
      <c r="B159" s="15"/>
      <c r="C159" s="15"/>
      <c r="D159" s="15"/>
      <c r="E159" s="14"/>
    </row>
    <row r="160" spans="1:5" ht="18.75" x14ac:dyDescent="0.25">
      <c r="A160" s="14"/>
      <c r="B160" s="15"/>
      <c r="C160" s="15"/>
      <c r="D160" s="15"/>
      <c r="E160" s="14"/>
    </row>
    <row r="161" spans="1:5" ht="18.75" x14ac:dyDescent="0.25">
      <c r="A161" s="14"/>
      <c r="B161" s="15"/>
      <c r="C161" s="15"/>
      <c r="D161" s="15"/>
      <c r="E161" s="14"/>
    </row>
    <row r="162" spans="1:5" ht="18.75" x14ac:dyDescent="0.25">
      <c r="A162" s="14"/>
      <c r="B162" s="15"/>
      <c r="C162" s="15"/>
      <c r="D162" s="15"/>
      <c r="E162" s="14"/>
    </row>
    <row r="163" spans="1:5" ht="18.75" x14ac:dyDescent="0.25">
      <c r="A163" s="14"/>
      <c r="B163" s="15"/>
      <c r="C163" s="15"/>
      <c r="D163" s="15"/>
      <c r="E163" s="14"/>
    </row>
    <row r="164" spans="1:5" ht="18.75" x14ac:dyDescent="0.25">
      <c r="A164" s="14"/>
      <c r="B164" s="15"/>
      <c r="C164" s="15"/>
      <c r="D164" s="15"/>
      <c r="E164" s="14"/>
    </row>
    <row r="165" spans="1:5" ht="18.75" x14ac:dyDescent="0.25">
      <c r="A165" s="14"/>
      <c r="B165" s="15"/>
      <c r="C165" s="15"/>
      <c r="D165" s="15"/>
      <c r="E165" s="14"/>
    </row>
    <row r="166" spans="1:5" ht="18.75" x14ac:dyDescent="0.25">
      <c r="A166" s="14"/>
      <c r="B166" s="15"/>
      <c r="C166" s="15"/>
      <c r="D166" s="15"/>
      <c r="E166" s="14"/>
    </row>
    <row r="167" spans="1:5" ht="18.75" x14ac:dyDescent="0.25">
      <c r="A167" s="14"/>
      <c r="B167" s="15"/>
      <c r="C167" s="15"/>
      <c r="D167" s="15"/>
      <c r="E167" s="14"/>
    </row>
    <row r="168" spans="1:5" ht="18.75" x14ac:dyDescent="0.25">
      <c r="A168" s="14"/>
      <c r="B168" s="15"/>
      <c r="C168" s="15"/>
      <c r="D168" s="15"/>
      <c r="E168" s="14"/>
    </row>
    <row r="169" spans="1:5" ht="18.75" x14ac:dyDescent="0.25">
      <c r="A169" s="14"/>
      <c r="B169" s="15"/>
      <c r="C169" s="15"/>
      <c r="D169" s="15"/>
      <c r="E169" s="14"/>
    </row>
    <row r="170" spans="1:5" ht="18.75" x14ac:dyDescent="0.25">
      <c r="A170" s="14"/>
      <c r="B170" s="15"/>
      <c r="C170" s="15"/>
      <c r="D170" s="15"/>
      <c r="E170" s="14"/>
    </row>
    <row r="171" spans="1:5" ht="18.75" x14ac:dyDescent="0.25">
      <c r="A171" s="14"/>
      <c r="B171" s="15"/>
      <c r="C171" s="15"/>
      <c r="D171" s="15"/>
      <c r="E171" s="14"/>
    </row>
    <row r="172" spans="1:5" ht="18.75" x14ac:dyDescent="0.25">
      <c r="A172" s="14"/>
      <c r="B172" s="15"/>
      <c r="C172" s="15"/>
      <c r="D172" s="15"/>
      <c r="E172" s="14"/>
    </row>
    <row r="173" spans="1:5" ht="18.75" x14ac:dyDescent="0.25">
      <c r="A173" s="14"/>
      <c r="B173" s="15"/>
      <c r="C173" s="15"/>
      <c r="D173" s="15"/>
      <c r="E173" s="14"/>
    </row>
    <row r="174" spans="1:5" ht="18.75" x14ac:dyDescent="0.25">
      <c r="A174" s="14"/>
      <c r="B174" s="15"/>
      <c r="C174" s="15"/>
      <c r="D174" s="15"/>
      <c r="E174" s="14"/>
    </row>
    <row r="175" spans="1:5" ht="18.75" x14ac:dyDescent="0.25">
      <c r="A175" s="14"/>
      <c r="B175" s="15"/>
      <c r="C175" s="15"/>
      <c r="D175" s="15"/>
      <c r="E175" s="14"/>
    </row>
    <row r="176" spans="1:5" ht="18.75" x14ac:dyDescent="0.25">
      <c r="A176" s="14"/>
      <c r="B176" s="15"/>
      <c r="C176" s="15"/>
      <c r="D176" s="15"/>
      <c r="E176" s="14"/>
    </row>
    <row r="177" spans="1:5" ht="18.75" x14ac:dyDescent="0.25">
      <c r="A177" s="14"/>
      <c r="B177" s="15"/>
      <c r="C177" s="15"/>
      <c r="D177" s="15"/>
      <c r="E177" s="14"/>
    </row>
    <row r="178" spans="1:5" ht="18.75" x14ac:dyDescent="0.25">
      <c r="A178" s="14"/>
      <c r="B178" s="15"/>
      <c r="C178" s="15"/>
      <c r="D178" s="15"/>
      <c r="E178" s="14"/>
    </row>
    <row r="179" spans="1:5" ht="18.75" x14ac:dyDescent="0.25">
      <c r="A179" s="14"/>
      <c r="B179" s="15"/>
      <c r="C179" s="15"/>
      <c r="D179" s="15"/>
      <c r="E179" s="14"/>
    </row>
    <row r="180" spans="1:5" ht="18.75" x14ac:dyDescent="0.25">
      <c r="A180" s="14"/>
      <c r="B180" s="15"/>
      <c r="C180" s="15"/>
      <c r="D180" s="15"/>
      <c r="E180" s="14"/>
    </row>
    <row r="181" spans="1:5" ht="18.75" x14ac:dyDescent="0.25">
      <c r="A181" s="14"/>
      <c r="B181" s="15"/>
      <c r="C181" s="15"/>
      <c r="D181" s="15"/>
      <c r="E181" s="14"/>
    </row>
    <row r="182" spans="1:5" ht="18.75" x14ac:dyDescent="0.25">
      <c r="A182" s="14"/>
      <c r="B182" s="15"/>
      <c r="C182" s="15"/>
      <c r="D182" s="15"/>
      <c r="E182" s="14"/>
    </row>
    <row r="183" spans="1:5" ht="18.75" x14ac:dyDescent="0.25">
      <c r="A183" s="14"/>
      <c r="B183" s="15"/>
      <c r="C183" s="15"/>
      <c r="D183" s="15"/>
      <c r="E183" s="14"/>
    </row>
    <row r="184" spans="1:5" ht="18.75" x14ac:dyDescent="0.25">
      <c r="A184" s="14"/>
      <c r="B184" s="15"/>
      <c r="C184" s="15"/>
      <c r="D184" s="15"/>
      <c r="E184" s="14"/>
    </row>
    <row r="185" spans="1:5" ht="18.75" x14ac:dyDescent="0.25">
      <c r="A185" s="14"/>
      <c r="B185" s="15"/>
      <c r="C185" s="15"/>
      <c r="D185" s="15"/>
      <c r="E185" s="14"/>
    </row>
    <row r="186" spans="1:5" ht="18.75" x14ac:dyDescent="0.25">
      <c r="A186" s="14"/>
      <c r="B186" s="15"/>
      <c r="C186" s="15"/>
      <c r="D186" s="15"/>
      <c r="E186" s="14"/>
    </row>
    <row r="187" spans="1:5" ht="18.75" x14ac:dyDescent="0.25">
      <c r="A187" s="14"/>
      <c r="B187" s="15"/>
      <c r="C187" s="15"/>
      <c r="D187" s="15"/>
      <c r="E187" s="14"/>
    </row>
    <row r="188" spans="1:5" ht="18.75" x14ac:dyDescent="0.25">
      <c r="A188" s="14"/>
      <c r="B188" s="15"/>
      <c r="C188" s="15"/>
      <c r="D188" s="15"/>
      <c r="E188" s="14"/>
    </row>
    <row r="189" spans="1:5" ht="18.75" x14ac:dyDescent="0.25">
      <c r="A189" s="14"/>
      <c r="B189" s="15"/>
      <c r="C189" s="15"/>
      <c r="D189" s="15"/>
      <c r="E189" s="14"/>
    </row>
    <row r="190" spans="1:5" ht="18.75" x14ac:dyDescent="0.25">
      <c r="A190" s="14"/>
      <c r="B190" s="15"/>
      <c r="C190" s="15"/>
      <c r="D190" s="15"/>
      <c r="E190" s="14"/>
    </row>
    <row r="191" spans="1:5" ht="18.75" x14ac:dyDescent="0.25">
      <c r="A191" s="14"/>
      <c r="B191" s="15"/>
      <c r="C191" s="15"/>
      <c r="D191" s="15"/>
      <c r="E191" s="14"/>
    </row>
    <row r="192" spans="1:5" ht="18.75" x14ac:dyDescent="0.25">
      <c r="A192" s="14"/>
      <c r="B192" s="15"/>
      <c r="C192" s="15"/>
      <c r="D192" s="15"/>
      <c r="E192" s="14"/>
    </row>
    <row r="193" spans="1:5" ht="18.75" x14ac:dyDescent="0.25">
      <c r="A193" s="14"/>
      <c r="B193" s="15"/>
      <c r="C193" s="15"/>
      <c r="D193" s="15"/>
      <c r="E193" s="14"/>
    </row>
    <row r="194" spans="1:5" ht="18.75" x14ac:dyDescent="0.25">
      <c r="A194" s="14"/>
      <c r="B194" s="15"/>
      <c r="C194" s="15"/>
      <c r="D194" s="15"/>
      <c r="E194" s="14"/>
    </row>
    <row r="195" spans="1:5" ht="18.75" x14ac:dyDescent="0.25">
      <c r="A195" s="14"/>
      <c r="B195" s="15"/>
      <c r="C195" s="15"/>
      <c r="D195" s="15"/>
      <c r="E195" s="14"/>
    </row>
    <row r="196" spans="1:5" ht="18.75" x14ac:dyDescent="0.25">
      <c r="A196" s="14"/>
      <c r="B196" s="15"/>
      <c r="C196" s="15"/>
      <c r="D196" s="15"/>
      <c r="E196" s="14"/>
    </row>
    <row r="197" spans="1:5" ht="18.75" x14ac:dyDescent="0.25">
      <c r="A197" s="14"/>
      <c r="B197" s="15"/>
      <c r="C197" s="15"/>
      <c r="D197" s="15"/>
      <c r="E197" s="14"/>
    </row>
    <row r="198" spans="1:5" ht="18.75" x14ac:dyDescent="0.25">
      <c r="A198" s="14"/>
      <c r="B198" s="15"/>
      <c r="C198" s="15"/>
      <c r="D198" s="15"/>
      <c r="E198" s="14"/>
    </row>
    <row r="199" spans="1:5" ht="18.75" x14ac:dyDescent="0.25">
      <c r="A199" s="14"/>
      <c r="B199" s="15"/>
      <c r="C199" s="15"/>
      <c r="D199" s="15"/>
      <c r="E199" s="14"/>
    </row>
    <row r="200" spans="1:5" ht="18.75" x14ac:dyDescent="0.25">
      <c r="A200" s="14"/>
      <c r="B200" s="15"/>
      <c r="C200" s="15"/>
      <c r="D200" s="15"/>
      <c r="E200" s="14"/>
    </row>
    <row r="201" spans="1:5" ht="18.75" x14ac:dyDescent="0.25">
      <c r="A201" s="14"/>
      <c r="B201" s="15"/>
      <c r="C201" s="15"/>
      <c r="D201" s="15"/>
      <c r="E201" s="14"/>
    </row>
    <row r="202" spans="1:5" ht="18.75" x14ac:dyDescent="0.25">
      <c r="A202" s="14"/>
      <c r="B202" s="15"/>
      <c r="C202" s="15"/>
      <c r="D202" s="15"/>
      <c r="E202" s="14"/>
    </row>
    <row r="203" spans="1:5" ht="18.75" x14ac:dyDescent="0.25">
      <c r="A203" s="14"/>
      <c r="B203" s="15"/>
      <c r="C203" s="15"/>
      <c r="D203" s="15"/>
      <c r="E203" s="14"/>
    </row>
    <row r="204" spans="1:5" ht="18.75" x14ac:dyDescent="0.25">
      <c r="A204" s="14"/>
      <c r="B204" s="15"/>
      <c r="C204" s="15"/>
      <c r="D204" s="15"/>
      <c r="E204" s="14"/>
    </row>
    <row r="205" spans="1:5" ht="18.75" x14ac:dyDescent="0.25">
      <c r="A205" s="14"/>
      <c r="B205" s="15"/>
      <c r="C205" s="15"/>
      <c r="D205" s="15"/>
      <c r="E205" s="14"/>
    </row>
    <row r="206" spans="1:5" ht="18.75" x14ac:dyDescent="0.25">
      <c r="A206" s="14"/>
      <c r="B206" s="15"/>
      <c r="C206" s="15"/>
      <c r="D206" s="15"/>
      <c r="E206" s="14"/>
    </row>
    <row r="207" spans="1:5" ht="18.75" x14ac:dyDescent="0.25">
      <c r="A207" s="14"/>
      <c r="B207" s="15"/>
      <c r="C207" s="15"/>
      <c r="D207" s="15"/>
      <c r="E207" s="14"/>
    </row>
    <row r="208" spans="1:5" ht="18.75" x14ac:dyDescent="0.25">
      <c r="A208" s="14"/>
      <c r="B208" s="15"/>
      <c r="C208" s="15"/>
      <c r="D208" s="15"/>
      <c r="E208" s="14"/>
    </row>
    <row r="209" spans="1:5" ht="18.75" x14ac:dyDescent="0.25">
      <c r="A209" s="14"/>
      <c r="B209" s="15"/>
      <c r="C209" s="15"/>
      <c r="D209" s="15"/>
      <c r="E209" s="14"/>
    </row>
    <row r="210" spans="1:5" ht="18.75" x14ac:dyDescent="0.25">
      <c r="A210" s="14"/>
      <c r="B210" s="15"/>
      <c r="C210" s="15"/>
      <c r="D210" s="15"/>
      <c r="E210" s="14"/>
    </row>
    <row r="211" spans="1:5" ht="18.75" x14ac:dyDescent="0.25">
      <c r="A211" s="14"/>
      <c r="B211" s="15"/>
      <c r="C211" s="15"/>
      <c r="D211" s="15"/>
      <c r="E211" s="14"/>
    </row>
    <row r="212" spans="1:5" ht="18.75" x14ac:dyDescent="0.25">
      <c r="A212" s="14"/>
      <c r="B212" s="15"/>
      <c r="C212" s="15"/>
      <c r="D212" s="15"/>
      <c r="E212" s="14"/>
    </row>
    <row r="213" spans="1:5" ht="18.75" x14ac:dyDescent="0.25">
      <c r="A213" s="14"/>
      <c r="B213" s="15"/>
      <c r="C213" s="15"/>
      <c r="D213" s="15"/>
      <c r="E213" s="14"/>
    </row>
    <row r="214" spans="1:5" ht="18.75" x14ac:dyDescent="0.25">
      <c r="A214" s="14"/>
      <c r="B214" s="15"/>
      <c r="C214" s="15"/>
      <c r="D214" s="15"/>
      <c r="E214" s="14"/>
    </row>
    <row r="215" spans="1:5" ht="18.75" x14ac:dyDescent="0.25">
      <c r="A215" s="14"/>
      <c r="B215" s="15"/>
      <c r="C215" s="15"/>
      <c r="D215" s="15"/>
      <c r="E215" s="14"/>
    </row>
    <row r="216" spans="1:5" ht="18.75" x14ac:dyDescent="0.25">
      <c r="A216" s="14"/>
      <c r="B216" s="15"/>
      <c r="C216" s="15"/>
      <c r="D216" s="15"/>
      <c r="E216" s="14"/>
    </row>
    <row r="217" spans="1:5" ht="18.75" x14ac:dyDescent="0.25">
      <c r="A217" s="14"/>
      <c r="B217" s="15"/>
      <c r="C217" s="15"/>
      <c r="D217" s="15"/>
      <c r="E217" s="14"/>
    </row>
    <row r="218" spans="1:5" ht="18.75" x14ac:dyDescent="0.25">
      <c r="A218" s="14"/>
      <c r="B218" s="15"/>
      <c r="C218" s="15"/>
      <c r="D218" s="15"/>
      <c r="E218" s="14"/>
    </row>
  </sheetData>
  <sortState ref="A2:E5">
    <sortCondition ref="C2:C5"/>
    <sortCondition ref="B2:B5"/>
  </sortState>
  <pageMargins left="0.5" right="0.5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/>
  </sheetViews>
  <sheetFormatPr defaultRowHeight="15" x14ac:dyDescent="0.25"/>
  <cols>
    <col min="1" max="1" width="7.7109375" customWidth="1"/>
    <col min="2" max="2" width="13.140625" style="26" bestFit="1" customWidth="1"/>
    <col min="3" max="3" width="20" style="26" bestFit="1" customWidth="1"/>
    <col min="4" max="4" width="25.7109375" style="26" customWidth="1"/>
    <col min="5" max="5" width="7.7109375" style="26" customWidth="1"/>
    <col min="6" max="6" width="7.5703125" style="1" bestFit="1" customWidth="1"/>
    <col min="7" max="7" width="7.140625" style="1" bestFit="1" customWidth="1"/>
    <col min="8" max="8" width="7.5703125" style="1" bestFit="1" customWidth="1"/>
    <col min="9" max="9" width="4.85546875" style="1" customWidth="1"/>
    <col min="10" max="10" width="6.7109375" customWidth="1"/>
  </cols>
  <sheetData>
    <row r="1" spans="1:10" ht="21.95" customHeight="1" x14ac:dyDescent="0.3">
      <c r="A1" s="12" t="s">
        <v>43</v>
      </c>
      <c r="B1" s="22" t="s">
        <v>1</v>
      </c>
      <c r="C1" s="22" t="s">
        <v>2</v>
      </c>
      <c r="D1" s="22" t="s">
        <v>3</v>
      </c>
      <c r="E1" s="23" t="s">
        <v>6</v>
      </c>
      <c r="F1" s="21"/>
      <c r="G1" s="21"/>
      <c r="H1" s="21"/>
      <c r="I1" s="21"/>
    </row>
    <row r="2" spans="1:10" ht="21.95" customHeight="1" x14ac:dyDescent="0.25">
      <c r="A2" s="14">
        <v>101</v>
      </c>
      <c r="B2" s="24" t="str">
        <f>VLOOKUP(A2,Entries!B$204:L$403,2)</f>
        <v/>
      </c>
      <c r="C2" s="24" t="str">
        <f>VLOOKUP($A2,Entries!$B$204:$L$403,3)</f>
        <v/>
      </c>
      <c r="D2" s="24" t="str">
        <f>VLOOKUP($A2,Entries!$B$204:$L$403,5)</f>
        <v/>
      </c>
      <c r="E2" s="25" t="str">
        <f>VLOOKUP($A2,Entries!$B$204:L$403,7)</f>
        <v/>
      </c>
      <c r="F2" s="19"/>
      <c r="G2" s="19"/>
      <c r="H2" s="19"/>
      <c r="I2" s="19"/>
      <c r="J2" s="19"/>
    </row>
    <row r="3" spans="1:10" ht="21.95" customHeight="1" x14ac:dyDescent="0.25">
      <c r="A3" s="14">
        <v>102</v>
      </c>
      <c r="B3" s="24" t="str">
        <f>VLOOKUP(A3,Entries!B$204:L$403,2)</f>
        <v>Lauren</v>
      </c>
      <c r="C3" s="24" t="str">
        <f>VLOOKUP($A3,Entries!$B$204:$L$403,3)</f>
        <v>Squirrell</v>
      </c>
      <c r="D3" s="24" t="str">
        <f>VLOOKUP($A3,Entries!$B$204:$L$403,5)</f>
        <v>Ipswich Harriers</v>
      </c>
      <c r="E3" s="25" t="str">
        <f>VLOOKUP($A3,Entries!$B$204:L$403,7)</f>
        <v>s</v>
      </c>
      <c r="F3" s="19"/>
      <c r="G3" s="19"/>
      <c r="H3" s="19"/>
      <c r="I3" s="19"/>
      <c r="J3" s="19"/>
    </row>
    <row r="4" spans="1:10" ht="21.95" customHeight="1" x14ac:dyDescent="0.25">
      <c r="A4" s="14">
        <v>103</v>
      </c>
      <c r="B4" s="24" t="str">
        <f>VLOOKUP(A4,Entries!B$204:L$403,2)</f>
        <v/>
      </c>
      <c r="C4" s="24" t="str">
        <f>VLOOKUP($A4,Entries!$B$204:$L$403,3)</f>
        <v/>
      </c>
      <c r="D4" s="24" t="str">
        <f>VLOOKUP($A4,Entries!$B$204:$L$403,5)</f>
        <v/>
      </c>
      <c r="E4" s="25" t="str">
        <f>VLOOKUP($A4,Entries!$B$204:L$403,7)</f>
        <v/>
      </c>
      <c r="F4" s="19"/>
      <c r="G4" s="19"/>
      <c r="H4" s="19"/>
      <c r="I4" s="19"/>
      <c r="J4" s="19"/>
    </row>
    <row r="5" spans="1:10" ht="21.95" customHeight="1" x14ac:dyDescent="0.25">
      <c r="A5" s="14">
        <v>104</v>
      </c>
      <c r="B5" s="24" t="str">
        <f>VLOOKUP(A5,Entries!B$204:L$403,2)</f>
        <v>Ruby</v>
      </c>
      <c r="C5" s="24" t="str">
        <f>VLOOKUP($A5,Entries!$B$204:$L$403,3)</f>
        <v>Vinton</v>
      </c>
      <c r="D5" s="24" t="str">
        <f>VLOOKUP($A5,Entries!$B$204:$L$403,5)</f>
        <v>Chelmsford AC</v>
      </c>
      <c r="E5" s="25" t="str">
        <f>VLOOKUP($A5,Entries!$B$204:L$403,7)</f>
        <v/>
      </c>
      <c r="F5" s="19"/>
      <c r="G5" s="19"/>
      <c r="H5" s="19"/>
      <c r="I5" s="19"/>
      <c r="J5" s="19"/>
    </row>
    <row r="6" spans="1:10" ht="21.95" customHeight="1" x14ac:dyDescent="0.25">
      <c r="A6" s="14">
        <v>105</v>
      </c>
      <c r="B6" s="24" t="str">
        <f>VLOOKUP(A6,Entries!B$204:L$403,2)</f>
        <v/>
      </c>
      <c r="C6" s="24" t="str">
        <f>VLOOKUP($A6,Entries!$B$204:$L$403,3)</f>
        <v/>
      </c>
      <c r="D6" s="24" t="str">
        <f>VLOOKUP($A6,Entries!$B$204:$L$403,5)</f>
        <v/>
      </c>
      <c r="E6" s="25" t="str">
        <f>VLOOKUP($A6,Entries!$B$204:L$403,7)</f>
        <v/>
      </c>
      <c r="F6" s="19"/>
      <c r="G6" s="19"/>
      <c r="H6" s="19"/>
      <c r="I6" s="19"/>
      <c r="J6" s="19"/>
    </row>
    <row r="7" spans="1:10" ht="21.95" customHeight="1" x14ac:dyDescent="0.25">
      <c r="A7" s="14">
        <v>106</v>
      </c>
      <c r="B7" s="24" t="str">
        <f>VLOOKUP(A7,Entries!B$204:L$403,2)</f>
        <v/>
      </c>
      <c r="C7" s="24" t="str">
        <f>VLOOKUP($A7,Entries!$B$204:$L$403,3)</f>
        <v/>
      </c>
      <c r="D7" s="24" t="str">
        <f>VLOOKUP($A7,Entries!$B$204:$L$403,5)</f>
        <v/>
      </c>
      <c r="E7" s="25" t="str">
        <f>VLOOKUP($A7,Entries!$B$204:L$403,7)</f>
        <v/>
      </c>
      <c r="F7" s="19"/>
      <c r="G7" s="19"/>
      <c r="H7" s="19"/>
      <c r="I7" s="19"/>
      <c r="J7" s="19"/>
    </row>
    <row r="8" spans="1:10" ht="21.95" customHeight="1" x14ac:dyDescent="0.25">
      <c r="A8" s="14">
        <v>107</v>
      </c>
      <c r="B8" s="24" t="str">
        <f>VLOOKUP(A8,Entries!B$204:L$403,2)</f>
        <v>Agatha</v>
      </c>
      <c r="C8" s="24" t="str">
        <f>VLOOKUP($A8,Entries!$B$204:$L$403,3)</f>
        <v>Gouldby</v>
      </c>
      <c r="D8" s="24" t="str">
        <f>VLOOKUP($A8,Entries!$B$204:$L$403,5)</f>
        <v>Waveney Valley AC</v>
      </c>
      <c r="E8" s="25" t="str">
        <f>VLOOKUP($A8,Entries!$B$204:L$403,7)</f>
        <v>s</v>
      </c>
      <c r="F8" s="19"/>
      <c r="G8" s="19"/>
      <c r="H8" s="19"/>
      <c r="I8" s="19"/>
      <c r="J8" s="19"/>
    </row>
    <row r="9" spans="1:10" ht="21.95" customHeight="1" x14ac:dyDescent="0.25">
      <c r="A9" s="14">
        <v>108</v>
      </c>
      <c r="B9" s="24" t="str">
        <f>VLOOKUP(A9,Entries!B$204:L$403,2)</f>
        <v/>
      </c>
      <c r="C9" s="24" t="str">
        <f>VLOOKUP($A9,Entries!$B$204:$L$403,3)</f>
        <v/>
      </c>
      <c r="D9" s="24" t="str">
        <f>VLOOKUP($A9,Entries!$B$204:$L$403,5)</f>
        <v/>
      </c>
      <c r="E9" s="25" t="str">
        <f>VLOOKUP($A9,Entries!$B$204:L$403,7)</f>
        <v/>
      </c>
      <c r="F9" s="19"/>
      <c r="G9" s="19"/>
      <c r="H9" s="19"/>
      <c r="I9" s="19"/>
      <c r="J9" s="19"/>
    </row>
    <row r="10" spans="1:10" ht="21.95" customHeight="1" x14ac:dyDescent="0.25">
      <c r="A10" s="14">
        <v>109</v>
      </c>
      <c r="B10" s="24" t="str">
        <f>VLOOKUP(A10,Entries!B$204:L$403,2)</f>
        <v>Laura</v>
      </c>
      <c r="C10" s="24" t="str">
        <f>VLOOKUP($A10,Entries!$B$204:$L$403,3)</f>
        <v>Temple-Cox</v>
      </c>
      <c r="D10" s="24" t="str">
        <f>VLOOKUP($A10,Entries!$B$204:$L$403,5)</f>
        <v>Ipswich Harriers</v>
      </c>
      <c r="E10" s="25" t="str">
        <f>VLOOKUP($A10,Entries!$B$204:L$403,7)</f>
        <v>s</v>
      </c>
      <c r="F10" s="19"/>
      <c r="G10" s="19"/>
      <c r="H10" s="19"/>
      <c r="I10" s="19"/>
      <c r="J10" s="19"/>
    </row>
    <row r="11" spans="1:10" ht="21.95" customHeight="1" x14ac:dyDescent="0.25">
      <c r="A11" s="14">
        <v>122</v>
      </c>
      <c r="B11" s="24" t="str">
        <f>VLOOKUP(A11,Entries!B$204:L$403,2)</f>
        <v/>
      </c>
      <c r="C11" s="24" t="str">
        <f>VLOOKUP($A11,Entries!$B$204:$L$403,3)</f>
        <v/>
      </c>
      <c r="D11" s="24" t="str">
        <f>VLOOKUP($A11,Entries!$B$204:$L$403,5)</f>
        <v/>
      </c>
      <c r="E11" s="25" t="str">
        <f>VLOOKUP($A11,Entries!$B$204:L$403,7)</f>
        <v/>
      </c>
      <c r="F11" s="19"/>
      <c r="G11" s="19"/>
      <c r="H11" s="19"/>
      <c r="I11" s="19"/>
      <c r="J11" s="19"/>
    </row>
    <row r="12" spans="1:10" ht="21.95" customHeight="1" x14ac:dyDescent="0.25">
      <c r="A12" s="14">
        <v>1</v>
      </c>
      <c r="B12" s="24" t="str">
        <f>VLOOKUP(A12,Entries!B$204:L$403,2)</f>
        <v>Chloe</v>
      </c>
      <c r="C12" s="24" t="str">
        <f>VLOOKUP($A12,Entries!$B$204:$L$403,3)</f>
        <v>Godbold</v>
      </c>
      <c r="D12" s="24" t="str">
        <f>VLOOKUP($A12,Entries!$B$204:$L$403,5)</f>
        <v>Ipswich Harriers</v>
      </c>
      <c r="E12" s="25" t="str">
        <f>VLOOKUP($A12,Entries!$B$204:L$403,7)</f>
        <v/>
      </c>
      <c r="F12" s="19">
        <v>5000</v>
      </c>
      <c r="G12" s="19">
        <v>1500</v>
      </c>
      <c r="H12" s="19">
        <v>800</v>
      </c>
      <c r="I12" s="19"/>
      <c r="J12" s="19"/>
    </row>
    <row r="13" spans="1:10" ht="21.95" customHeight="1" x14ac:dyDescent="0.25">
      <c r="A13" s="14">
        <v>2</v>
      </c>
      <c r="B13" s="24" t="str">
        <f>VLOOKUP(A13,Entries!B$204:L$403,2)</f>
        <v>Charlotte</v>
      </c>
      <c r="C13" s="24" t="str">
        <f>VLOOKUP($A13,Entries!$B$204:$L$403,3)</f>
        <v>Graham</v>
      </c>
      <c r="D13" s="24" t="str">
        <f>VLOOKUP($A13,Entries!$B$204:$L$403,5)</f>
        <v>Chelmsford AC</v>
      </c>
      <c r="E13" s="25" t="str">
        <f>VLOOKUP($A13,Entries!$B$204:L$403,7)</f>
        <v/>
      </c>
      <c r="F13" s="19" t="s">
        <v>487</v>
      </c>
      <c r="G13" s="19" t="s">
        <v>488</v>
      </c>
      <c r="H13" s="19" t="s">
        <v>489</v>
      </c>
      <c r="I13" s="19"/>
      <c r="J13" s="19"/>
    </row>
    <row r="14" spans="1:10" ht="21.95" customHeight="1" x14ac:dyDescent="0.25">
      <c r="A14" s="14">
        <v>3</v>
      </c>
      <c r="B14" s="24" t="str">
        <f>VLOOKUP(A14,Entries!B$204:L$403,2)</f>
        <v>Holly</v>
      </c>
      <c r="C14" s="24" t="str">
        <f>VLOOKUP($A14,Entries!$B$204:$L$403,3)</f>
        <v>Scott</v>
      </c>
      <c r="D14" s="24" t="str">
        <f>VLOOKUP($A14,Entries!$B$204:$L$403,5)</f>
        <v>Ipswich Harriers</v>
      </c>
      <c r="E14" s="25" t="str">
        <f>VLOOKUP($A14,Entries!$B$204:L$403,7)</f>
        <v/>
      </c>
      <c r="F14" s="19" t="s">
        <v>482</v>
      </c>
      <c r="G14" s="19" t="s">
        <v>483</v>
      </c>
      <c r="H14" s="19" t="s">
        <v>489</v>
      </c>
      <c r="I14" s="19" t="s">
        <v>484</v>
      </c>
      <c r="J14" s="19"/>
    </row>
    <row r="15" spans="1:10" ht="21.95" customHeight="1" x14ac:dyDescent="0.25">
      <c r="A15" s="14">
        <v>4</v>
      </c>
      <c r="B15" s="24" t="str">
        <f>VLOOKUP(A15,Entries!B$204:L$403,2)</f>
        <v>Valerie</v>
      </c>
      <c r="C15" s="24" t="str">
        <f>VLOOKUP($A15,Entries!$B$204:$L$403,3)</f>
        <v>Gladwell</v>
      </c>
      <c r="D15" s="24" t="str">
        <f>VLOOKUP($A15,Entries!$B$204:$L$403,5)</f>
        <v>Ipswich Harriers</v>
      </c>
      <c r="E15" s="25" t="str">
        <f>VLOOKUP($A15,Entries!$B$204:L$403,7)</f>
        <v/>
      </c>
      <c r="F15" s="19">
        <v>5000</v>
      </c>
      <c r="G15" s="19"/>
      <c r="H15" s="19"/>
      <c r="I15" s="19"/>
      <c r="J15" s="19"/>
    </row>
    <row r="16" spans="1:10" ht="21.95" customHeight="1" x14ac:dyDescent="0.25">
      <c r="A16" s="14">
        <v>121</v>
      </c>
      <c r="B16" s="24" t="str">
        <f>VLOOKUP(A16,Entries!B$204:L$403,2)</f>
        <v/>
      </c>
      <c r="C16" s="24" t="str">
        <f>VLOOKUP($A16,Entries!$B$204:$L$403,3)</f>
        <v/>
      </c>
      <c r="D16" s="24" t="str">
        <f>VLOOKUP($A16,Entries!$B$204:$L$403,5)</f>
        <v/>
      </c>
      <c r="E16" s="25" t="str">
        <f>VLOOKUP($A16,Entries!$B$204:L$403,7)</f>
        <v/>
      </c>
      <c r="F16" s="19" t="s">
        <v>492</v>
      </c>
      <c r="G16" s="19"/>
      <c r="H16" s="19"/>
      <c r="I16" s="19"/>
      <c r="J16" s="19"/>
    </row>
    <row r="17" spans="1:10" ht="21.95" customHeight="1" x14ac:dyDescent="0.25">
      <c r="A17" s="14">
        <v>5</v>
      </c>
      <c r="B17" s="24" t="str">
        <f>VLOOKUP(A17,Entries!B$204:L$403,2)</f>
        <v>Emily</v>
      </c>
      <c r="C17" s="24" t="str">
        <f>VLOOKUP($A17,Entries!$B$204:$L$403,3)</f>
        <v>Lambert</v>
      </c>
      <c r="D17" s="24" t="str">
        <f>VLOOKUP($A17,Entries!$B$204:$L$403,5)</f>
        <v>Ipswich Harriers</v>
      </c>
      <c r="E17" s="25" t="str">
        <f>VLOOKUP($A17,Entries!$B$204:L$403,7)</f>
        <v/>
      </c>
      <c r="F17" s="19">
        <v>800</v>
      </c>
      <c r="G17" s="19">
        <v>1500</v>
      </c>
      <c r="H17" s="19"/>
      <c r="I17" s="19"/>
      <c r="J17" s="19"/>
    </row>
    <row r="18" spans="1:10" ht="21.95" customHeight="1" x14ac:dyDescent="0.25">
      <c r="A18" s="14">
        <v>6</v>
      </c>
      <c r="B18" s="24" t="str">
        <f>VLOOKUP(A18,Entries!B$204:L$403,2)</f>
        <v>Louise</v>
      </c>
      <c r="C18" s="24" t="str">
        <f>VLOOKUP($A18,Entries!$B$204:$L$403,3)</f>
        <v>Brydon</v>
      </c>
      <c r="D18" s="24" t="str">
        <f>VLOOKUP($A18,Entries!$B$204:$L$403,5)</f>
        <v>Ipswich Harriers</v>
      </c>
      <c r="E18" s="25" t="str">
        <f>VLOOKUP($A18,Entries!$B$204:L$403,7)</f>
        <v/>
      </c>
      <c r="F18" s="19">
        <v>200</v>
      </c>
      <c r="G18" s="19">
        <v>400</v>
      </c>
      <c r="H18" s="19"/>
      <c r="I18" s="19"/>
      <c r="J18" s="19"/>
    </row>
    <row r="19" spans="1:10" ht="21.95" customHeight="1" x14ac:dyDescent="0.25">
      <c r="A19" s="14">
        <v>7</v>
      </c>
      <c r="B19" s="24" t="str">
        <f>VLOOKUP(A19,Entries!B$204:L$403,2)</f>
        <v>Elizabeth</v>
      </c>
      <c r="C19" s="24" t="str">
        <f>VLOOKUP($A19,Entries!$B$204:$L$403,3)</f>
        <v>Welbourn</v>
      </c>
      <c r="D19" s="24" t="str">
        <f>VLOOKUP($A19,Entries!$B$204:$L$403,5)</f>
        <v>Ipswich Harriers</v>
      </c>
      <c r="E19" s="25" t="str">
        <f>VLOOKUP($A19,Entries!$B$204:L$403,7)</f>
        <v/>
      </c>
      <c r="F19" s="19">
        <v>1500</v>
      </c>
      <c r="G19" s="19" t="s">
        <v>487</v>
      </c>
      <c r="H19" s="19">
        <v>5000</v>
      </c>
      <c r="I19" s="19" t="s">
        <v>489</v>
      </c>
      <c r="J19" s="19"/>
    </row>
    <row r="20" spans="1:10" ht="21.95" customHeight="1" x14ac:dyDescent="0.25">
      <c r="A20" s="14">
        <v>8</v>
      </c>
      <c r="B20" s="24" t="str">
        <f>VLOOKUP(A20,Entries!B$204:L$403,2)</f>
        <v>Cassandra</v>
      </c>
      <c r="C20" s="24" t="str">
        <f>VLOOKUP($A20,Entries!$B$204:$L$403,3)</f>
        <v>Badger</v>
      </c>
      <c r="D20" s="24" t="str">
        <f>VLOOKUP($A20,Entries!$B$204:$L$403,5)</f>
        <v>Ipswich Harriers</v>
      </c>
      <c r="E20" s="25" t="str">
        <f>VLOOKUP($A20,Entries!$B$204:L$403,7)</f>
        <v/>
      </c>
      <c r="F20" s="19" t="s">
        <v>484</v>
      </c>
      <c r="G20" s="19" t="s">
        <v>483</v>
      </c>
      <c r="H20" s="19"/>
      <c r="I20" s="19"/>
      <c r="J20" s="19"/>
    </row>
    <row r="21" spans="1:10" ht="21.95" customHeight="1" x14ac:dyDescent="0.25">
      <c r="A21" s="14">
        <v>9</v>
      </c>
      <c r="B21" s="24" t="str">
        <f>VLOOKUP(A21,Entries!B$204:L$403,2)</f>
        <v>Chantelle</v>
      </c>
      <c r="C21" s="24" t="str">
        <f>VLOOKUP($A21,Entries!$B$204:$L$403,3)</f>
        <v>Kilpatrick</v>
      </c>
      <c r="D21" s="24" t="str">
        <f>VLOOKUP($A21,Entries!$B$204:$L$403,5)</f>
        <v>Ipswich Harriers</v>
      </c>
      <c r="E21" s="25" t="str">
        <f>VLOOKUP($A21,Entries!$B$204:L$403,7)</f>
        <v/>
      </c>
      <c r="F21" s="19">
        <v>100</v>
      </c>
      <c r="G21" s="19"/>
      <c r="H21" s="19"/>
      <c r="I21" s="19"/>
      <c r="J21" s="19"/>
    </row>
    <row r="22" spans="1:10" ht="21.95" customHeight="1" x14ac:dyDescent="0.25">
      <c r="A22" s="14">
        <v>10</v>
      </c>
      <c r="B22" s="24" t="str">
        <f>VLOOKUP(A22,Entries!B$204:L$403,2)</f>
        <v>Freya</v>
      </c>
      <c r="C22" s="24" t="str">
        <f>VLOOKUP($A22,Entries!$B$204:$L$403,3)</f>
        <v>Stocking</v>
      </c>
      <c r="D22" s="24" t="str">
        <f>VLOOKUP($A22,Entries!$B$204:$L$403,5)</f>
        <v>Waveney Valley AC</v>
      </c>
      <c r="E22" s="25" t="str">
        <f>VLOOKUP($A22,Entries!$B$204:L$403,7)</f>
        <v/>
      </c>
      <c r="F22" s="19">
        <v>100</v>
      </c>
      <c r="G22" s="19">
        <v>200</v>
      </c>
      <c r="H22" s="19" t="s">
        <v>485</v>
      </c>
      <c r="I22" s="19" t="s">
        <v>491</v>
      </c>
      <c r="J22" s="19"/>
    </row>
    <row r="23" spans="1:10" ht="21.95" customHeight="1" x14ac:dyDescent="0.25">
      <c r="A23" s="14">
        <v>11</v>
      </c>
      <c r="B23" s="24" t="str">
        <f>VLOOKUP(A23,Entries!B$204:L$403,2)</f>
        <v>Jessica</v>
      </c>
      <c r="C23" s="24" t="str">
        <f>VLOOKUP($A23,Entries!$B$204:$L$403,3)</f>
        <v>Smith</v>
      </c>
      <c r="D23" s="24" t="str">
        <f>VLOOKUP($A23,Entries!$B$204:$L$403,5)</f>
        <v>Ipswich Harriers</v>
      </c>
      <c r="E23" s="25" t="str">
        <f>VLOOKUP($A23,Entries!$B$204:L$403,7)</f>
        <v>s</v>
      </c>
      <c r="F23" s="19">
        <v>400</v>
      </c>
      <c r="G23" s="19">
        <v>800</v>
      </c>
      <c r="H23" s="19"/>
      <c r="I23" s="19"/>
      <c r="J23" s="19"/>
    </row>
    <row r="24" spans="1:10" ht="21.95" customHeight="1" x14ac:dyDescent="0.25">
      <c r="A24" s="14">
        <v>12</v>
      </c>
      <c r="B24" s="24" t="str">
        <f>VLOOKUP(A24,Entries!B$204:L$403,2)</f>
        <v>Imogen</v>
      </c>
      <c r="C24" s="24" t="str">
        <f>VLOOKUP($A24,Entries!$B$204:$L$403,3)</f>
        <v>Bucys</v>
      </c>
      <c r="D24" s="24" t="str">
        <f>VLOOKUP($A24,Entries!$B$204:$L$403,5)</f>
        <v>Ipswich Jaffa RC</v>
      </c>
      <c r="E24" s="25" t="str">
        <f>VLOOKUP($A24,Entries!$B$204:L$403,7)</f>
        <v/>
      </c>
      <c r="F24" s="19" t="s">
        <v>488</v>
      </c>
      <c r="G24" s="19" t="s">
        <v>485</v>
      </c>
      <c r="H24" s="19" t="s">
        <v>482</v>
      </c>
      <c r="I24" s="19" t="s">
        <v>489</v>
      </c>
      <c r="J24" s="19"/>
    </row>
    <row r="25" spans="1:10" ht="21.95" customHeight="1" x14ac:dyDescent="0.25">
      <c r="A25" s="14">
        <v>13</v>
      </c>
      <c r="B25" s="24" t="str">
        <f>VLOOKUP(A25,Entries!B$204:L$403,2)</f>
        <v>Nell</v>
      </c>
      <c r="C25" s="24" t="str">
        <f>VLOOKUP($A25,Entries!$B$204:$L$403,3)</f>
        <v>Thomas</v>
      </c>
      <c r="D25" s="24" t="str">
        <f>VLOOKUP($A25,Entries!$B$204:$L$403,5)</f>
        <v>Saint Edmund Pacers</v>
      </c>
      <c r="E25" s="25" t="str">
        <f>VLOOKUP($A25,Entries!$B$204:L$403,7)</f>
        <v/>
      </c>
      <c r="F25" s="19">
        <v>200</v>
      </c>
      <c r="G25" s="19"/>
      <c r="H25" s="19"/>
      <c r="I25" s="19"/>
      <c r="J25" s="19"/>
    </row>
    <row r="26" spans="1:10" ht="21.95" customHeight="1" x14ac:dyDescent="0.25">
      <c r="A26" s="14">
        <v>14</v>
      </c>
      <c r="B26" s="24" t="str">
        <f>VLOOKUP(A26,Entries!B$204:L$403,2)</f>
        <v>Daisy</v>
      </c>
      <c r="C26" s="24" t="str">
        <f>VLOOKUP($A26,Entries!$B$204:$L$403,3)</f>
        <v>Mullett</v>
      </c>
      <c r="D26" s="24" t="str">
        <f>VLOOKUP($A26,Entries!$B$204:$L$403,5)</f>
        <v>Ipswich Harriers</v>
      </c>
      <c r="E26" s="25" t="str">
        <f>VLOOKUP($A26,Entries!$B$204:L$403,7)</f>
        <v/>
      </c>
      <c r="F26" s="19">
        <v>200</v>
      </c>
      <c r="G26" s="19">
        <v>400</v>
      </c>
      <c r="H26" s="19" t="s">
        <v>482</v>
      </c>
      <c r="I26" s="19"/>
      <c r="J26" s="19"/>
    </row>
    <row r="27" spans="1:10" ht="21.95" customHeight="1" x14ac:dyDescent="0.25">
      <c r="A27" s="14">
        <v>15</v>
      </c>
      <c r="B27" s="24" t="str">
        <f>VLOOKUP(A27,Entries!B$204:L$403,2)</f>
        <v>Isobel</v>
      </c>
      <c r="C27" s="24" t="str">
        <f>VLOOKUP($A27,Entries!$B$204:$L$403,3)</f>
        <v>Mahony</v>
      </c>
      <c r="D27" s="24" t="str">
        <f>VLOOKUP($A27,Entries!$B$204:$L$403,5)</f>
        <v>West Suffolk AC</v>
      </c>
      <c r="E27" s="25" t="str">
        <f>VLOOKUP($A27,Entries!$B$204:L$403,7)</f>
        <v>s</v>
      </c>
      <c r="F27" s="19" t="s">
        <v>293</v>
      </c>
      <c r="G27" s="19" t="s">
        <v>482</v>
      </c>
      <c r="H27" s="19" t="s">
        <v>483</v>
      </c>
      <c r="I27" s="19"/>
      <c r="J27" s="19"/>
    </row>
    <row r="28" spans="1:10" ht="21.95" customHeight="1" x14ac:dyDescent="0.25">
      <c r="A28" s="14">
        <v>16</v>
      </c>
      <c r="B28" s="24" t="str">
        <f>VLOOKUP(A28,Entries!B$204:L$403,2)</f>
        <v>Ella</v>
      </c>
      <c r="C28" s="24" t="str">
        <f>VLOOKUP($A28,Entries!$B$204:$L$403,3)</f>
        <v>Knight</v>
      </c>
      <c r="D28" s="24" t="str">
        <f>VLOOKUP($A28,Entries!$B$204:$L$403,5)</f>
        <v>Woodbridge School</v>
      </c>
      <c r="E28" s="25" t="str">
        <f>VLOOKUP($A28,Entries!$B$204:L$403,7)</f>
        <v>s</v>
      </c>
      <c r="F28" s="19">
        <v>100</v>
      </c>
      <c r="G28" s="19" t="s">
        <v>485</v>
      </c>
      <c r="H28" s="19" t="s">
        <v>482</v>
      </c>
      <c r="I28" s="19"/>
      <c r="J28" s="19"/>
    </row>
    <row r="29" spans="1:10" ht="21.95" customHeight="1" x14ac:dyDescent="0.25">
      <c r="A29" s="14">
        <v>17</v>
      </c>
      <c r="B29" s="24" t="str">
        <f>VLOOKUP(A29,Entries!B$204:L$403,2)</f>
        <v>Hester</v>
      </c>
      <c r="C29" s="24" t="str">
        <f>VLOOKUP($A29,Entries!$B$204:$L$403,3)</f>
        <v>Bartrum</v>
      </c>
      <c r="D29" s="24" t="str">
        <f>VLOOKUP($A29,Entries!$B$204:$L$403,5)</f>
        <v>Unattached</v>
      </c>
      <c r="E29" s="25" t="str">
        <f>VLOOKUP($A29,Entries!$B$204:L$403,7)</f>
        <v/>
      </c>
      <c r="F29" s="19">
        <v>800</v>
      </c>
      <c r="G29" s="19" t="s">
        <v>482</v>
      </c>
      <c r="H29" s="19"/>
      <c r="I29" s="19"/>
      <c r="J29" s="19"/>
    </row>
    <row r="30" spans="1:10" ht="21.95" customHeight="1" x14ac:dyDescent="0.25">
      <c r="A30" s="14">
        <v>18</v>
      </c>
      <c r="B30" s="24" t="str">
        <f>VLOOKUP(A30,Entries!B$204:L$403,2)</f>
        <v>India</v>
      </c>
      <c r="C30" s="24" t="str">
        <f>VLOOKUP($A30,Entries!$B$204:$L$403,3)</f>
        <v>Johnson</v>
      </c>
      <c r="D30" s="24" t="str">
        <f>VLOOKUP($A30,Entries!$B$204:$L$403,5)</f>
        <v>Woodbridge School</v>
      </c>
      <c r="E30" s="25" t="str">
        <f>VLOOKUP($A30,Entries!$B$204:L$403,7)</f>
        <v>s</v>
      </c>
      <c r="F30" s="19">
        <v>200</v>
      </c>
      <c r="G30" s="19">
        <v>800</v>
      </c>
      <c r="H30" s="19"/>
      <c r="I30" s="19"/>
      <c r="J30" s="19"/>
    </row>
    <row r="31" spans="1:10" ht="21.95" customHeight="1" x14ac:dyDescent="0.25">
      <c r="A31" s="14">
        <v>19</v>
      </c>
      <c r="B31" s="24" t="str">
        <f>VLOOKUP(A31,Entries!B$204:L$403,2)</f>
        <v>Sophie</v>
      </c>
      <c r="C31" s="24" t="str">
        <f>VLOOKUP($A31,Entries!$B$204:$L$403,3)</f>
        <v>Bolton</v>
      </c>
      <c r="D31" s="24" t="str">
        <f>VLOOKUP($A31,Entries!$B$204:$L$403,5)</f>
        <v>Saint Edmund Pacers</v>
      </c>
      <c r="E31" s="25" t="str">
        <f>VLOOKUP($A31,Entries!$B$204:L$403,7)</f>
        <v>s</v>
      </c>
      <c r="F31" s="19">
        <v>100</v>
      </c>
      <c r="G31" s="19">
        <v>200</v>
      </c>
      <c r="H31" s="19"/>
      <c r="I31" s="19"/>
      <c r="J31" s="19"/>
    </row>
    <row r="32" spans="1:10" ht="21.95" customHeight="1" x14ac:dyDescent="0.25">
      <c r="A32" s="14">
        <v>20</v>
      </c>
      <c r="B32" s="24" t="str">
        <f>VLOOKUP(A32,Entries!B$204:L$403,2)</f>
        <v>Isobel</v>
      </c>
      <c r="C32" s="24" t="str">
        <f>VLOOKUP($A32,Entries!$B$204:$L$403,3)</f>
        <v>Grosett</v>
      </c>
      <c r="D32" s="24" t="str">
        <f>VLOOKUP($A32,Entries!$B$204:$L$403,5)</f>
        <v>Ipswich Jaffa RC</v>
      </c>
      <c r="E32" s="25" t="str">
        <f>VLOOKUP($A32,Entries!$B$204:L$403,7)</f>
        <v/>
      </c>
      <c r="F32" s="19">
        <v>800</v>
      </c>
      <c r="G32" s="19"/>
      <c r="H32" s="19"/>
      <c r="I32" s="19"/>
      <c r="J32" s="19"/>
    </row>
    <row r="33" spans="1:10" ht="21.95" customHeight="1" x14ac:dyDescent="0.25">
      <c r="A33" s="14">
        <v>21</v>
      </c>
      <c r="B33" s="24" t="str">
        <f>VLOOKUP(A33,Entries!B$204:L$403,2)</f>
        <v>Alexandra</v>
      </c>
      <c r="C33" s="24" t="str">
        <f>VLOOKUP($A33,Entries!$B$204:$L$403,3)</f>
        <v>McVittie</v>
      </c>
      <c r="D33" s="24" t="str">
        <f>VLOOKUP($A33,Entries!$B$204:$L$403,5)</f>
        <v>Woodbridge School</v>
      </c>
      <c r="E33" s="25" t="str">
        <f>VLOOKUP($A33,Entries!$B$204:L$403,7)</f>
        <v>s</v>
      </c>
      <c r="F33" s="19">
        <v>1500</v>
      </c>
      <c r="G33" s="19"/>
      <c r="H33" s="19"/>
      <c r="I33" s="19"/>
      <c r="J33" s="19"/>
    </row>
    <row r="34" spans="1:10" ht="21.95" customHeight="1" x14ac:dyDescent="0.25">
      <c r="A34" s="14">
        <v>22</v>
      </c>
      <c r="B34" s="24" t="str">
        <f>VLOOKUP(A34,Entries!B$204:L$403,2)</f>
        <v>Imogen</v>
      </c>
      <c r="C34" s="24" t="str">
        <f>VLOOKUP($A34,Entries!$B$204:$L$403,3)</f>
        <v>McVittie</v>
      </c>
      <c r="D34" s="24" t="str">
        <f>VLOOKUP($A34,Entries!$B$204:$L$403,5)</f>
        <v>Woodbridge School</v>
      </c>
      <c r="E34" s="25" t="str">
        <f>VLOOKUP($A34,Entries!$B$204:L$403,7)</f>
        <v>s</v>
      </c>
      <c r="F34" s="19">
        <v>100</v>
      </c>
      <c r="G34" s="19">
        <v>200</v>
      </c>
      <c r="H34" s="19" t="s">
        <v>485</v>
      </c>
      <c r="I34" s="19"/>
      <c r="J34" s="19"/>
    </row>
    <row r="35" spans="1:10" ht="21.95" customHeight="1" x14ac:dyDescent="0.25">
      <c r="A35" s="14">
        <v>23</v>
      </c>
      <c r="B35" s="24" t="str">
        <f>VLOOKUP(A35,Entries!B$204:L$403,2)</f>
        <v>India</v>
      </c>
      <c r="C35" s="24" t="str">
        <f>VLOOKUP($A35,Entries!$B$204:$L$403,3)</f>
        <v>Bostock</v>
      </c>
      <c r="D35" s="24" t="str">
        <f>VLOOKUP($A35,Entries!$B$204:$L$403,5)</f>
        <v>Saint Edmund Pacers</v>
      </c>
      <c r="E35" s="25" t="str">
        <f>VLOOKUP($A35,Entries!$B$204:L$403,7)</f>
        <v>s</v>
      </c>
      <c r="F35" s="19">
        <v>800</v>
      </c>
      <c r="G35" s="19" t="s">
        <v>482</v>
      </c>
      <c r="H35" s="19"/>
      <c r="I35" s="19"/>
      <c r="J35" s="19"/>
    </row>
    <row r="36" spans="1:10" ht="21.95" customHeight="1" x14ac:dyDescent="0.25">
      <c r="A36" s="14">
        <v>24</v>
      </c>
      <c r="B36" s="24" t="str">
        <f>VLOOKUP(A36,Entries!B$204:L$403,2)</f>
        <v>Annabella</v>
      </c>
      <c r="C36" s="24" t="str">
        <f>VLOOKUP($A36,Entries!$B$204:$L$403,3)</f>
        <v>Johnson</v>
      </c>
      <c r="D36" s="24" t="str">
        <f>VLOOKUP($A36,Entries!$B$204:$L$403,5)</f>
        <v>Woodbridge Shufflers RC</v>
      </c>
      <c r="E36" s="25" t="str">
        <f>VLOOKUP($A36,Entries!$B$204:L$403,7)</f>
        <v>s</v>
      </c>
      <c r="F36" s="19">
        <v>800</v>
      </c>
      <c r="G36" s="19" t="s">
        <v>488</v>
      </c>
      <c r="H36" s="19"/>
      <c r="I36" s="19"/>
      <c r="J36" s="19"/>
    </row>
    <row r="37" spans="1:10" ht="21.95" customHeight="1" x14ac:dyDescent="0.25">
      <c r="A37" s="14">
        <v>25</v>
      </c>
      <c r="B37" s="24" t="str">
        <f>VLOOKUP(A37,Entries!B$204:L$403,2)</f>
        <v>Elissia</v>
      </c>
      <c r="C37" s="24" t="str">
        <f>VLOOKUP($A37,Entries!$B$204:$L$403,3)</f>
        <v>Bell</v>
      </c>
      <c r="D37" s="24" t="str">
        <f>VLOOKUP($A37,Entries!$B$204:$L$403,5)</f>
        <v>Saint Edmund Pacers</v>
      </c>
      <c r="E37" s="25" t="str">
        <f>VLOOKUP($A37,Entries!$B$204:L$403,7)</f>
        <v>s</v>
      </c>
      <c r="F37" s="19">
        <v>1500</v>
      </c>
      <c r="G37" s="19"/>
      <c r="H37" s="19"/>
      <c r="I37" s="19"/>
      <c r="J37" s="19"/>
    </row>
    <row r="38" spans="1:10" ht="21.95" customHeight="1" x14ac:dyDescent="0.25">
      <c r="A38" s="14">
        <v>26</v>
      </c>
      <c r="B38" s="24" t="str">
        <f>VLOOKUP(A38,Entries!B$204:L$403,2)</f>
        <v>Evie</v>
      </c>
      <c r="C38" s="24" t="str">
        <f>VLOOKUP($A38,Entries!$B$204:$L$403,3)</f>
        <v>Brown</v>
      </c>
      <c r="D38" s="24" t="str">
        <f>VLOOKUP($A38,Entries!$B$204:$L$403,5)</f>
        <v>Woodbridge School</v>
      </c>
      <c r="E38" s="25" t="str">
        <f>VLOOKUP($A38,Entries!$B$204:L$403,7)</f>
        <v>s</v>
      </c>
      <c r="F38" s="19" t="s">
        <v>489</v>
      </c>
      <c r="G38" s="19"/>
      <c r="H38" s="19"/>
      <c r="I38" s="19"/>
      <c r="J38" s="19"/>
    </row>
    <row r="39" spans="1:10" ht="21.95" customHeight="1" x14ac:dyDescent="0.25">
      <c r="A39" s="14">
        <v>27</v>
      </c>
      <c r="B39" s="24" t="str">
        <f>VLOOKUP(A39,Entries!B$204:L$403,2)</f>
        <v>Lucy</v>
      </c>
      <c r="C39" s="24" t="str">
        <f>VLOOKUP($A39,Entries!$B$204:$L$403,3)</f>
        <v>Mansell</v>
      </c>
      <c r="D39" s="24" t="str">
        <f>VLOOKUP($A39,Entries!$B$204:$L$403,5)</f>
        <v>Waveney Valley AC</v>
      </c>
      <c r="E39" s="25" t="str">
        <f>VLOOKUP($A39,Entries!$B$204:L$403,7)</f>
        <v/>
      </c>
      <c r="F39" s="19">
        <v>100</v>
      </c>
      <c r="G39" s="19">
        <v>200</v>
      </c>
      <c r="H39" s="19"/>
      <c r="I39" s="19"/>
      <c r="J39" s="19"/>
    </row>
    <row r="40" spans="1:10" ht="21.95" customHeight="1" x14ac:dyDescent="0.25">
      <c r="A40" s="14">
        <v>28</v>
      </c>
      <c r="B40" s="24" t="str">
        <f>VLOOKUP(A40,Entries!B$204:L$403,2)</f>
        <v>Annabel</v>
      </c>
      <c r="C40" s="24" t="str">
        <f>VLOOKUP($A40,Entries!$B$204:$L$403,3)</f>
        <v>Bryce</v>
      </c>
      <c r="D40" s="24" t="str">
        <f>VLOOKUP($A40,Entries!$B$204:$L$403,5)</f>
        <v>Ipswich High School</v>
      </c>
      <c r="E40" s="25" t="str">
        <f>VLOOKUP($A40,Entries!$B$204:L$403,7)</f>
        <v>s</v>
      </c>
      <c r="F40" s="19" t="s">
        <v>482</v>
      </c>
      <c r="G40" s="19" t="s">
        <v>489</v>
      </c>
      <c r="H40" s="19"/>
      <c r="I40" s="19"/>
      <c r="J40" s="19"/>
    </row>
    <row r="41" spans="1:10" ht="21.95" customHeight="1" x14ac:dyDescent="0.25">
      <c r="A41" s="14">
        <v>29</v>
      </c>
      <c r="B41" s="24" t="str">
        <f>VLOOKUP(A41,Entries!B$204:L$403,2)</f>
        <v>Ella</v>
      </c>
      <c r="C41" s="24" t="str">
        <f>VLOOKUP($A41,Entries!$B$204:$L$403,3)</f>
        <v>Hubble</v>
      </c>
      <c r="D41" s="24" t="str">
        <f>VLOOKUP($A41,Entries!$B$204:$L$403,5)</f>
        <v>Unattached</v>
      </c>
      <c r="E41" s="25" t="str">
        <f>VLOOKUP($A41,Entries!$B$204:L$403,7)</f>
        <v/>
      </c>
      <c r="F41" s="19" t="s">
        <v>489</v>
      </c>
      <c r="G41" s="19"/>
      <c r="H41" s="19"/>
      <c r="I41" s="19"/>
      <c r="J41" s="19"/>
    </row>
    <row r="42" spans="1:10" ht="21.95" customHeight="1" x14ac:dyDescent="0.25">
      <c r="A42" s="14">
        <v>30</v>
      </c>
      <c r="B42" s="24" t="str">
        <f>VLOOKUP(A42,Entries!B$204:L$403,2)</f>
        <v>Harriet</v>
      </c>
      <c r="C42" s="24" t="str">
        <f>VLOOKUP($A42,Entries!$B$204:$L$403,3)</f>
        <v>McCart</v>
      </c>
      <c r="D42" s="24" t="str">
        <f>VLOOKUP($A42,Entries!$B$204:$L$403,5)</f>
        <v>Ipswich Jaffa RC</v>
      </c>
      <c r="E42" s="25" t="str">
        <f>VLOOKUP($A42,Entries!$B$204:L$403,7)</f>
        <v>s</v>
      </c>
      <c r="F42" s="19" t="s">
        <v>495</v>
      </c>
      <c r="G42" s="19">
        <v>200</v>
      </c>
      <c r="H42" s="19" t="s">
        <v>485</v>
      </c>
      <c r="I42" s="19"/>
      <c r="J42" s="19"/>
    </row>
    <row r="43" spans="1:10" ht="21.95" customHeight="1" x14ac:dyDescent="0.25">
      <c r="A43" s="14">
        <v>31</v>
      </c>
      <c r="B43" s="24" t="str">
        <f>VLOOKUP(A43,Entries!B$204:L$403,2)</f>
        <v>Saskia</v>
      </c>
      <c r="C43" s="24" t="str">
        <f>VLOOKUP($A43,Entries!$B$204:$L$403,3)</f>
        <v>Wyeth</v>
      </c>
      <c r="D43" s="24" t="str">
        <f>VLOOKUP($A43,Entries!$B$204:$L$403,5)</f>
        <v>Ipswich Harriers</v>
      </c>
      <c r="E43" s="25" t="str">
        <f>VLOOKUP($A43,Entries!$B$204:L$403,7)</f>
        <v>s</v>
      </c>
      <c r="F43" s="19">
        <v>1500</v>
      </c>
      <c r="G43" s="19" t="s">
        <v>483</v>
      </c>
      <c r="H43" s="19"/>
      <c r="I43" s="19"/>
      <c r="J43" s="19"/>
    </row>
    <row r="44" spans="1:10" ht="21.95" customHeight="1" x14ac:dyDescent="0.25">
      <c r="A44" s="14">
        <v>32</v>
      </c>
      <c r="B44" s="24" t="str">
        <f>VLOOKUP(A44,Entries!B$204:L$403,2)</f>
        <v>Erin</v>
      </c>
      <c r="C44" s="24" t="str">
        <f>VLOOKUP($A44,Entries!$B$204:$L$403,3)</f>
        <v>Stewart</v>
      </c>
      <c r="D44" s="24" t="str">
        <f>VLOOKUP($A44,Entries!$B$204:$L$403,5)</f>
        <v>Saint Edmund Pacers</v>
      </c>
      <c r="E44" s="25" t="str">
        <f>VLOOKUP($A44,Entries!$B$204:L$403,7)</f>
        <v>s</v>
      </c>
      <c r="F44" s="19" t="s">
        <v>482</v>
      </c>
      <c r="G44" s="19" t="s">
        <v>484</v>
      </c>
      <c r="H44" s="19" t="s">
        <v>489</v>
      </c>
      <c r="I44" s="19"/>
      <c r="J44" s="19"/>
    </row>
    <row r="45" spans="1:10" ht="21.95" customHeight="1" x14ac:dyDescent="0.25">
      <c r="A45" s="14">
        <v>33</v>
      </c>
      <c r="B45" s="24" t="str">
        <f>VLOOKUP(A45,Entries!B$204:L$403,2)</f>
        <v>Erin</v>
      </c>
      <c r="C45" s="24" t="str">
        <f>VLOOKUP($A45,Entries!$B$204:$L$403,3)</f>
        <v>Stocking</v>
      </c>
      <c r="D45" s="24" t="str">
        <f>VLOOKUP($A45,Entries!$B$204:$L$403,5)</f>
        <v>Waveney Valley AC</v>
      </c>
      <c r="E45" s="25" t="str">
        <f>VLOOKUP($A45,Entries!$B$204:L$403,7)</f>
        <v/>
      </c>
      <c r="F45" s="19">
        <v>800</v>
      </c>
      <c r="G45" s="19"/>
      <c r="H45" s="19"/>
      <c r="I45" s="19"/>
      <c r="J45" s="19"/>
    </row>
    <row r="46" spans="1:10" ht="21.95" customHeight="1" x14ac:dyDescent="0.25">
      <c r="A46" s="14">
        <v>34</v>
      </c>
      <c r="B46" s="24" t="str">
        <f>VLOOKUP(A46,Entries!B$204:L$403,2)</f>
        <v>Molly</v>
      </c>
      <c r="C46" s="24" t="str">
        <f>VLOOKUP($A46,Entries!$B$204:$L$403,3)</f>
        <v>Murphy</v>
      </c>
      <c r="D46" s="24" t="str">
        <f>VLOOKUP($A46,Entries!$B$204:$L$403,5)</f>
        <v>West Suffolk AC</v>
      </c>
      <c r="E46" s="25" t="str">
        <f>VLOOKUP($A46,Entries!$B$204:L$403,7)</f>
        <v>s</v>
      </c>
      <c r="F46" s="19">
        <v>100</v>
      </c>
      <c r="G46" s="19"/>
      <c r="H46" s="19"/>
      <c r="I46" s="19"/>
      <c r="J46" s="19"/>
    </row>
    <row r="47" spans="1:10" ht="21.95" customHeight="1" x14ac:dyDescent="0.25">
      <c r="A47" s="14">
        <v>35</v>
      </c>
      <c r="B47" s="24" t="str">
        <f>VLOOKUP(A47,Entries!B$204:L$403,2)</f>
        <v>Alice</v>
      </c>
      <c r="C47" s="24" t="str">
        <f>VLOOKUP($A47,Entries!$B$204:$L$403,3)</f>
        <v>Keen</v>
      </c>
      <c r="D47" s="24" t="str">
        <f>VLOOKUP($A47,Entries!$B$204:$L$403,5)</f>
        <v>Sevenoaks AC</v>
      </c>
      <c r="E47" s="25" t="str">
        <f>VLOOKUP($A47,Entries!$B$204:L$403,7)</f>
        <v/>
      </c>
      <c r="F47" s="19">
        <v>800</v>
      </c>
      <c r="G47" s="19" t="s">
        <v>485</v>
      </c>
      <c r="H47" s="19"/>
      <c r="I47" s="19"/>
      <c r="J47" s="19"/>
    </row>
    <row r="48" spans="1:10" ht="21.95" customHeight="1" x14ac:dyDescent="0.25">
      <c r="A48" s="14">
        <v>36</v>
      </c>
      <c r="B48" s="24" t="str">
        <f>VLOOKUP(A48,Entries!B$204:L$403,2)</f>
        <v>Romilly</v>
      </c>
      <c r="C48" s="24" t="str">
        <f>VLOOKUP($A48,Entries!$B$204:$L$403,3)</f>
        <v>Adams</v>
      </c>
      <c r="D48" s="24" t="str">
        <f>VLOOKUP($A48,Entries!$B$204:$L$403,5)</f>
        <v>Saint Edmund Pacers</v>
      </c>
      <c r="E48" s="25" t="str">
        <f>VLOOKUP($A48,Entries!$B$204:L$403,7)</f>
        <v>s</v>
      </c>
      <c r="F48" s="19" t="s">
        <v>495</v>
      </c>
      <c r="G48" s="19">
        <v>100</v>
      </c>
      <c r="H48" s="19" t="s">
        <v>485</v>
      </c>
      <c r="I48" s="19"/>
      <c r="J48" s="19"/>
    </row>
    <row r="49" spans="1:10" ht="21.95" customHeight="1" x14ac:dyDescent="0.25">
      <c r="A49" s="14">
        <v>37</v>
      </c>
      <c r="B49" s="24" t="str">
        <f>VLOOKUP(A49,Entries!B$204:L$403,2)</f>
        <v>Poppy</v>
      </c>
      <c r="C49" s="24" t="str">
        <f>VLOOKUP($A49,Entries!$B$204:$L$403,3)</f>
        <v>Moore</v>
      </c>
      <c r="D49" s="24" t="str">
        <f>VLOOKUP($A49,Entries!$B$204:$L$403,5)</f>
        <v>Saint Edmund Pacers</v>
      </c>
      <c r="E49" s="25" t="str">
        <f>VLOOKUP($A49,Entries!$B$204:L$403,7)</f>
        <v>s</v>
      </c>
      <c r="F49" s="19">
        <v>100</v>
      </c>
      <c r="G49" s="19">
        <v>800</v>
      </c>
      <c r="H49" s="19" t="s">
        <v>488</v>
      </c>
      <c r="I49" s="19"/>
      <c r="J49" s="19"/>
    </row>
    <row r="50" spans="1:10" ht="21.95" customHeight="1" x14ac:dyDescent="0.25">
      <c r="A50" s="14">
        <v>38</v>
      </c>
      <c r="B50" s="24" t="str">
        <f>VLOOKUP(A50,Entries!B$204:L$403,2)</f>
        <v>Ella</v>
      </c>
      <c r="C50" s="24" t="str">
        <f>VLOOKUP($A50,Entries!$B$204:$L$403,3)</f>
        <v>Standring</v>
      </c>
      <c r="D50" s="24" t="str">
        <f>VLOOKUP($A50,Entries!$B$204:$L$403,5)</f>
        <v>Ipswich Harriers</v>
      </c>
      <c r="E50" s="25" t="str">
        <f>VLOOKUP($A50,Entries!$B$204:L$403,7)</f>
        <v>s</v>
      </c>
      <c r="F50" s="19">
        <v>100</v>
      </c>
      <c r="G50" s="19">
        <v>200</v>
      </c>
      <c r="H50" s="19" t="s">
        <v>485</v>
      </c>
      <c r="I50" s="19"/>
      <c r="J50" s="19"/>
    </row>
    <row r="51" spans="1:10" ht="21.95" customHeight="1" x14ac:dyDescent="0.25">
      <c r="A51" s="14">
        <v>39</v>
      </c>
      <c r="B51" s="24" t="str">
        <f>VLOOKUP(A51,Entries!B$204:L$403,2)</f>
        <v>Felicity</v>
      </c>
      <c r="C51" s="24" t="str">
        <f>VLOOKUP($A51,Entries!$B$204:$L$403,3)</f>
        <v>Mitchell</v>
      </c>
      <c r="D51" s="24" t="str">
        <f>VLOOKUP($A51,Entries!$B$204:$L$403,5)</f>
        <v>Saint Edmund Pacers</v>
      </c>
      <c r="E51" s="25" t="str">
        <f>VLOOKUP($A51,Entries!$B$204:L$403,7)</f>
        <v>s</v>
      </c>
      <c r="F51" s="19">
        <v>800</v>
      </c>
      <c r="G51" s="19"/>
      <c r="H51" s="19"/>
      <c r="I51" s="19"/>
      <c r="J51" s="19"/>
    </row>
    <row r="52" spans="1:10" ht="21.95" customHeight="1" x14ac:dyDescent="0.25">
      <c r="A52" s="14">
        <v>40</v>
      </c>
      <c r="B52" s="24" t="str">
        <f>VLOOKUP(A52,Entries!B$204:L$403,2)</f>
        <v>Lotachi</v>
      </c>
      <c r="C52" s="24" t="str">
        <f>VLOOKUP($A52,Entries!$B$204:$L$403,3)</f>
        <v>Adigwe</v>
      </c>
      <c r="D52" s="24" t="str">
        <f>VLOOKUP($A52,Entries!$B$204:$L$403,5)</f>
        <v>Ipswich Harriers</v>
      </c>
      <c r="E52" s="25" t="str">
        <f>VLOOKUP($A52,Entries!$B$204:L$403,7)</f>
        <v>s</v>
      </c>
      <c r="F52" s="19">
        <v>1500</v>
      </c>
      <c r="G52" s="19"/>
      <c r="H52" s="19"/>
      <c r="I52" s="19"/>
      <c r="J52" s="19"/>
    </row>
    <row r="53" spans="1:10" ht="21.95" customHeight="1" x14ac:dyDescent="0.25">
      <c r="A53" s="14">
        <v>41</v>
      </c>
      <c r="B53" s="24" t="str">
        <f>VLOOKUP(A53,Entries!B$204:L$403,2)</f>
        <v>Jessie</v>
      </c>
      <c r="C53" s="24" t="str">
        <f>VLOOKUP($A53,Entries!$B$204:$L$403,3)</f>
        <v>Baxter-Laud</v>
      </c>
      <c r="D53" s="24" t="str">
        <f>VLOOKUP($A53,Entries!$B$204:$L$403,5)</f>
        <v>Ipswich Harriers</v>
      </c>
      <c r="E53" s="25" t="str">
        <f>VLOOKUP($A53,Entries!$B$204:L$403,7)</f>
        <v>s</v>
      </c>
      <c r="F53" s="19">
        <v>100</v>
      </c>
      <c r="G53" s="19">
        <v>200</v>
      </c>
      <c r="H53" s="19" t="s">
        <v>485</v>
      </c>
      <c r="I53" s="19"/>
      <c r="J53" s="19"/>
    </row>
    <row r="54" spans="1:10" ht="21.95" customHeight="1" x14ac:dyDescent="0.25">
      <c r="A54" s="14">
        <v>42</v>
      </c>
      <c r="B54" s="24" t="str">
        <f>VLOOKUP(A54,Entries!B$204:L$403,2)</f>
        <v>Orla</v>
      </c>
      <c r="C54" s="24" t="str">
        <f>VLOOKUP($A54,Entries!$B$204:$L$403,3)</f>
        <v>Taylor</v>
      </c>
      <c r="D54" s="24" t="str">
        <f>VLOOKUP($A54,Entries!$B$204:$L$403,5)</f>
        <v>Saint Edmund Pacers</v>
      </c>
      <c r="E54" s="25" t="str">
        <f>VLOOKUP($A54,Entries!$B$204:L$403,7)</f>
        <v>s</v>
      </c>
      <c r="F54" s="19">
        <v>1500</v>
      </c>
      <c r="G54" s="19"/>
      <c r="H54" s="19"/>
      <c r="I54" s="19"/>
      <c r="J54" s="19"/>
    </row>
    <row r="55" spans="1:10" ht="21.95" customHeight="1" x14ac:dyDescent="0.25">
      <c r="A55" s="14">
        <v>43</v>
      </c>
      <c r="B55" s="24" t="str">
        <f>VLOOKUP(A55,Entries!B$204:L$403,2)</f>
        <v>Rosie</v>
      </c>
      <c r="C55" s="24" t="str">
        <f>VLOOKUP($A55,Entries!$B$204:$L$403,3)</f>
        <v>Belham</v>
      </c>
      <c r="D55" s="24" t="str">
        <f>VLOOKUP($A55,Entries!$B$204:$L$403,5)</f>
        <v>Finborough School</v>
      </c>
      <c r="E55" s="25" t="str">
        <f>VLOOKUP($A55,Entries!$B$204:L$403,7)</f>
        <v>s</v>
      </c>
      <c r="F55" s="19">
        <v>800</v>
      </c>
      <c r="G55" s="19">
        <v>300</v>
      </c>
      <c r="H55" s="19"/>
      <c r="I55" s="19"/>
      <c r="J55" s="19"/>
    </row>
    <row r="56" spans="1:10" ht="21.95" customHeight="1" x14ac:dyDescent="0.25">
      <c r="A56" s="14">
        <v>44</v>
      </c>
      <c r="B56" s="24" t="str">
        <f>VLOOKUP(A56,Entries!B$204:L$403,2)</f>
        <v>Abbie</v>
      </c>
      <c r="C56" s="24" t="str">
        <f>VLOOKUP($A56,Entries!$B$204:$L$403,3)</f>
        <v>Cook</v>
      </c>
      <c r="D56" s="24" t="str">
        <f>VLOOKUP($A56,Entries!$B$204:$L$403,5)</f>
        <v>Waveney Valley AC</v>
      </c>
      <c r="E56" s="25" t="str">
        <f>VLOOKUP($A56,Entries!$B$204:L$403,7)</f>
        <v/>
      </c>
      <c r="F56" s="19">
        <v>1500</v>
      </c>
      <c r="G56" s="19"/>
      <c r="H56" s="19"/>
      <c r="I56" s="19"/>
      <c r="J56" s="19"/>
    </row>
    <row r="57" spans="1:10" ht="21.95" customHeight="1" x14ac:dyDescent="0.25">
      <c r="A57" s="14">
        <v>45</v>
      </c>
      <c r="B57" s="24" t="str">
        <f>VLOOKUP(A57,Entries!B$204:L$403,2)</f>
        <v>Francesca</v>
      </c>
      <c r="C57" s="24" t="str">
        <f>VLOOKUP($A57,Entries!$B$204:$L$403,3)</f>
        <v>Birch</v>
      </c>
      <c r="D57" s="24" t="str">
        <f>VLOOKUP($A57,Entries!$B$204:$L$403,5)</f>
        <v>Ipswich Harriers</v>
      </c>
      <c r="E57" s="25" t="str">
        <f>VLOOKUP($A57,Entries!$B$204:L$403,7)</f>
        <v>s</v>
      </c>
      <c r="F57" s="19"/>
      <c r="G57" s="19"/>
      <c r="H57" s="19"/>
      <c r="I57" s="19"/>
      <c r="J57" s="19"/>
    </row>
    <row r="58" spans="1:10" ht="21.95" customHeight="1" x14ac:dyDescent="0.25">
      <c r="A58" s="14">
        <v>46</v>
      </c>
      <c r="B58" s="24" t="str">
        <f>VLOOKUP(A58,Entries!B$204:L$403,2)</f>
        <v>Nell</v>
      </c>
      <c r="C58" s="24" t="str">
        <f>VLOOKUP($A58,Entries!$B$204:$L$403,3)</f>
        <v>Mills</v>
      </c>
      <c r="D58" s="24" t="str">
        <f>VLOOKUP($A58,Entries!$B$204:$L$403,5)</f>
        <v>Ipswich Harriers</v>
      </c>
      <c r="E58" s="25" t="str">
        <f>VLOOKUP($A58,Entries!$B$204:L$403,7)</f>
        <v>s</v>
      </c>
      <c r="F58" s="19">
        <v>100</v>
      </c>
      <c r="G58" s="19" t="s">
        <v>488</v>
      </c>
      <c r="H58" s="19"/>
      <c r="I58" s="19"/>
      <c r="J58" s="19"/>
    </row>
    <row r="59" spans="1:10" ht="21.95" customHeight="1" x14ac:dyDescent="0.25">
      <c r="A59" s="14">
        <v>47</v>
      </c>
      <c r="B59" s="24" t="str">
        <f>VLOOKUP(A59,Entries!B$204:L$403,2)</f>
        <v>Marina</v>
      </c>
      <c r="C59" s="24" t="str">
        <f>VLOOKUP($A59,Entries!$B$204:$L$403,3)</f>
        <v>Evans Lombe</v>
      </c>
      <c r="D59" s="24" t="str">
        <f>VLOOKUP($A59,Entries!$B$204:$L$403,5)</f>
        <v>Woodbridge School</v>
      </c>
      <c r="E59" s="25" t="str">
        <f>VLOOKUP($A59,Entries!$B$204:L$403,7)</f>
        <v>s</v>
      </c>
      <c r="F59" s="19">
        <v>1500</v>
      </c>
      <c r="G59" s="19" t="s">
        <v>488</v>
      </c>
      <c r="H59" s="19"/>
      <c r="I59" s="19"/>
      <c r="J59" s="19"/>
    </row>
    <row r="60" spans="1:10" ht="21.95" customHeight="1" x14ac:dyDescent="0.25">
      <c r="A60" s="115">
        <v>48</v>
      </c>
      <c r="B60" s="116" t="str">
        <f>VLOOKUP(A60,Entries!B$204:L$403,2)</f>
        <v>Anna</v>
      </c>
      <c r="C60" s="116" t="str">
        <f>VLOOKUP($A60,Entries!$B$204:$L$403,3)</f>
        <v>Evans</v>
      </c>
      <c r="D60" s="116" t="str">
        <f>VLOOKUP($A60,Entries!$B$204:$L$403,5)</f>
        <v>Ipswich High School</v>
      </c>
      <c r="E60" s="115" t="str">
        <f>VLOOKUP($A60,Entries!$B$204:L$403,7)</f>
        <v>s</v>
      </c>
      <c r="F60" s="20" t="s">
        <v>490</v>
      </c>
      <c r="G60" s="20" t="s">
        <v>488</v>
      </c>
      <c r="H60" s="20" t="s">
        <v>491</v>
      </c>
      <c r="I60" s="20" t="s">
        <v>482</v>
      </c>
      <c r="J60" s="19"/>
    </row>
    <row r="61" spans="1:10" ht="21.95" customHeight="1" x14ac:dyDescent="0.25">
      <c r="A61" s="14">
        <v>49</v>
      </c>
      <c r="B61" s="24" t="str">
        <f>VLOOKUP(A61,Entries!B$204:L$403,2)</f>
        <v>Ella</v>
      </c>
      <c r="C61" s="24" t="str">
        <f>VLOOKUP($A61,Entries!$B$204:$L$403,3)</f>
        <v>Kading</v>
      </c>
      <c r="D61" s="24" t="str">
        <f>VLOOKUP($A61,Entries!$B$204:$L$403,5)</f>
        <v>Stowmarket Striders RC</v>
      </c>
      <c r="E61" s="25" t="str">
        <f>VLOOKUP($A61,Entries!$B$204:L$403,7)</f>
        <v>s</v>
      </c>
      <c r="F61" s="19">
        <v>100</v>
      </c>
      <c r="G61" s="19">
        <v>200</v>
      </c>
      <c r="H61" s="19">
        <v>300</v>
      </c>
      <c r="I61" s="19"/>
      <c r="J61" s="19"/>
    </row>
    <row r="62" spans="1:10" ht="21.95" customHeight="1" x14ac:dyDescent="0.25">
      <c r="A62" s="14">
        <v>50</v>
      </c>
      <c r="B62" s="24" t="str">
        <f>VLOOKUP(A62,Entries!B$204:L$403,2)</f>
        <v>Ella</v>
      </c>
      <c r="C62" s="24" t="str">
        <f>VLOOKUP($A62,Entries!$B$204:$L$403,3)</f>
        <v>Douglas</v>
      </c>
      <c r="D62" s="24" t="str">
        <f>VLOOKUP($A62,Entries!$B$204:$L$403,5)</f>
        <v>Farlingaye High School</v>
      </c>
      <c r="E62" s="25" t="str">
        <f>VLOOKUP($A62,Entries!$B$204:L$403,7)</f>
        <v>s</v>
      </c>
      <c r="F62" s="19">
        <v>1500</v>
      </c>
      <c r="G62" s="19"/>
      <c r="H62" s="19"/>
      <c r="I62" s="19"/>
      <c r="J62" s="19"/>
    </row>
    <row r="63" spans="1:10" ht="21.95" customHeight="1" x14ac:dyDescent="0.25">
      <c r="A63" s="14">
        <v>51</v>
      </c>
      <c r="B63" s="24" t="str">
        <f>VLOOKUP(A63,Entries!B$204:L$403,2)</f>
        <v>Isla</v>
      </c>
      <c r="C63" s="24" t="str">
        <f>VLOOKUP($A63,Entries!$B$204:$L$403,3)</f>
        <v>Barker</v>
      </c>
      <c r="D63" s="24" t="str">
        <f>VLOOKUP($A63,Entries!$B$204:$L$403,5)</f>
        <v>Ipswich Harriers</v>
      </c>
      <c r="E63" s="25" t="str">
        <f>VLOOKUP($A63,Entries!$B$204:L$403,7)</f>
        <v>s</v>
      </c>
      <c r="F63" s="19">
        <v>100</v>
      </c>
      <c r="G63" s="19">
        <v>200</v>
      </c>
      <c r="H63" s="19" t="s">
        <v>485</v>
      </c>
      <c r="I63" s="19"/>
      <c r="J63" s="19"/>
    </row>
    <row r="64" spans="1:10" ht="21.95" customHeight="1" x14ac:dyDescent="0.25">
      <c r="A64" s="14">
        <v>52</v>
      </c>
      <c r="B64" s="24" t="str">
        <f>VLOOKUP(A64,Entries!B$204:L$403,2)</f>
        <v>Grace</v>
      </c>
      <c r="C64" s="24" t="str">
        <f>VLOOKUP($A64,Entries!$B$204:$L$403,3)</f>
        <v>Keogh</v>
      </c>
      <c r="D64" s="24" t="str">
        <f>VLOOKUP($A64,Entries!$B$204:$L$403,5)</f>
        <v>Farlingaye High School</v>
      </c>
      <c r="E64" s="25" t="str">
        <f>VLOOKUP($A64,Entries!$B$204:L$403,7)</f>
        <v>s</v>
      </c>
      <c r="F64" s="19" t="s">
        <v>485</v>
      </c>
      <c r="G64" s="19" t="s">
        <v>491</v>
      </c>
      <c r="H64" s="19"/>
      <c r="I64" s="19"/>
      <c r="J64" s="19"/>
    </row>
    <row r="65" spans="1:10" ht="21.95" customHeight="1" x14ac:dyDescent="0.25">
      <c r="A65" s="14">
        <v>53</v>
      </c>
      <c r="B65" s="24" t="str">
        <f>VLOOKUP(A65,Entries!B$204:L$403,2)</f>
        <v>Alice</v>
      </c>
      <c r="C65" s="24" t="str">
        <f>VLOOKUP($A65,Entries!$B$204:$L$403,3)</f>
        <v>Oberholzer</v>
      </c>
      <c r="D65" s="24" t="str">
        <f>VLOOKUP($A65,Entries!$B$204:$L$403,5)</f>
        <v>Saint Edmund Pacers</v>
      </c>
      <c r="E65" s="25" t="str">
        <f>VLOOKUP($A65,Entries!$B$204:L$403,7)</f>
        <v>s</v>
      </c>
      <c r="F65" s="19">
        <v>300</v>
      </c>
      <c r="G65" s="19">
        <v>800</v>
      </c>
      <c r="H65" s="19" t="s">
        <v>483</v>
      </c>
      <c r="I65" s="19"/>
      <c r="J65" s="19"/>
    </row>
    <row r="66" spans="1:10" ht="21.95" customHeight="1" x14ac:dyDescent="0.25">
      <c r="A66" s="14">
        <v>54</v>
      </c>
      <c r="B66" s="24" t="str">
        <f>VLOOKUP(A66,Entries!B$204:L$403,2)</f>
        <v>Lola</v>
      </c>
      <c r="C66" s="24" t="str">
        <f>VLOOKUP($A66,Entries!$B$204:$L$403,3)</f>
        <v>Hill</v>
      </c>
      <c r="D66" s="24" t="str">
        <f>VLOOKUP($A66,Entries!$B$204:$L$403,5)</f>
        <v>Woodbridge School</v>
      </c>
      <c r="E66" s="25" t="str">
        <f>VLOOKUP($A66,Entries!$B$204:L$403,7)</f>
        <v>s</v>
      </c>
      <c r="F66" s="19">
        <v>300</v>
      </c>
      <c r="G66" s="19">
        <v>800</v>
      </c>
      <c r="H66" s="19"/>
      <c r="I66" s="19"/>
      <c r="J66" s="19"/>
    </row>
    <row r="67" spans="1:10" ht="21.95" customHeight="1" x14ac:dyDescent="0.25">
      <c r="A67" s="14">
        <v>55</v>
      </c>
      <c r="B67" s="24" t="str">
        <f>VLOOKUP(A67,Entries!B$204:L$403,2)</f>
        <v>Sophia</v>
      </c>
      <c r="C67" s="24" t="str">
        <f>VLOOKUP($A67,Entries!$B$204:$L$403,3)</f>
        <v>Bisset</v>
      </c>
      <c r="D67" s="24" t="str">
        <f>VLOOKUP($A67,Entries!$B$204:$L$403,5)</f>
        <v>Royal Hospital School</v>
      </c>
      <c r="E67" s="25" t="str">
        <f>VLOOKUP($A67,Entries!$B$204:L$403,7)</f>
        <v>s</v>
      </c>
      <c r="F67" s="19" t="s">
        <v>482</v>
      </c>
      <c r="G67" s="19" t="s">
        <v>483</v>
      </c>
      <c r="H67" s="19"/>
      <c r="I67" s="19"/>
      <c r="J67" s="19"/>
    </row>
    <row r="68" spans="1:10" ht="21.95" customHeight="1" x14ac:dyDescent="0.25">
      <c r="A68" s="14">
        <v>56</v>
      </c>
      <c r="B68" s="24" t="str">
        <f>VLOOKUP(A68,Entries!B$204:L$403,2)</f>
        <v>Ettillie</v>
      </c>
      <c r="C68" s="24" t="str">
        <f>VLOOKUP($A68,Entries!$B$204:$L$403,3)</f>
        <v>Jack</v>
      </c>
      <c r="D68" s="24" t="str">
        <f>VLOOKUP($A68,Entries!$B$204:$L$403,5)</f>
        <v>Royal Hospital School</v>
      </c>
      <c r="E68" s="25" t="str">
        <f>VLOOKUP($A68,Entries!$B$204:L$403,7)</f>
        <v>s</v>
      </c>
      <c r="F68" s="19">
        <v>200</v>
      </c>
      <c r="G68" s="19">
        <v>300</v>
      </c>
      <c r="H68" s="19" t="s">
        <v>485</v>
      </c>
      <c r="I68" s="19"/>
      <c r="J68" s="19"/>
    </row>
    <row r="69" spans="1:10" ht="21.95" customHeight="1" x14ac:dyDescent="0.25">
      <c r="A69" s="14">
        <v>57</v>
      </c>
      <c r="B69" s="24" t="str">
        <f>VLOOKUP(A69,Entries!B$204:L$403,2)</f>
        <v>Amelia</v>
      </c>
      <c r="C69" s="24" t="str">
        <f>VLOOKUP($A69,Entries!$B$204:$L$403,3)</f>
        <v>Smith</v>
      </c>
      <c r="D69" s="24" t="str">
        <f>VLOOKUP($A69,Entries!$B$204:$L$403,5)</f>
        <v>Unattached</v>
      </c>
      <c r="E69" s="25" t="str">
        <f>VLOOKUP($A69,Entries!$B$204:L$403,7)</f>
        <v/>
      </c>
      <c r="F69" s="19" t="s">
        <v>490</v>
      </c>
      <c r="G69" s="19"/>
      <c r="H69" s="19"/>
      <c r="I69" s="19"/>
      <c r="J69" s="19"/>
    </row>
    <row r="70" spans="1:10" ht="21.95" customHeight="1" x14ac:dyDescent="0.25">
      <c r="A70" s="14">
        <v>58</v>
      </c>
      <c r="B70" s="24" t="str">
        <f>VLOOKUP(A70,Entries!B$204:L$403,2)</f>
        <v>Phoebe</v>
      </c>
      <c r="C70" s="24" t="str">
        <f>VLOOKUP($A70,Entries!$B$204:$L$403,3)</f>
        <v>Nottingham</v>
      </c>
      <c r="D70" s="24" t="str">
        <f>VLOOKUP($A70,Entries!$B$204:$L$403,5)</f>
        <v>Ipswich Harriers</v>
      </c>
      <c r="E70" s="25" t="str">
        <f>VLOOKUP($A70,Entries!$B$204:L$403,7)</f>
        <v>s</v>
      </c>
      <c r="F70" s="19">
        <v>1500</v>
      </c>
      <c r="G70" s="19" t="s">
        <v>485</v>
      </c>
      <c r="H70" s="19"/>
      <c r="I70" s="19"/>
      <c r="J70" s="19"/>
    </row>
    <row r="71" spans="1:10" ht="21.95" customHeight="1" x14ac:dyDescent="0.25">
      <c r="A71" s="14">
        <v>59</v>
      </c>
      <c r="B71" s="24" t="str">
        <f>VLOOKUP(A71,Entries!B$204:L$403,2)</f>
        <v>Temi</v>
      </c>
      <c r="C71" s="24" t="str">
        <f>VLOOKUP($A71,Entries!$B$204:$L$403,3)</f>
        <v>Oghoetuoma</v>
      </c>
      <c r="D71" s="24" t="str">
        <f>VLOOKUP($A71,Entries!$B$204:$L$403,5)</f>
        <v>Culford School</v>
      </c>
      <c r="E71" s="25" t="str">
        <f>VLOOKUP($A71,Entries!$B$204:L$403,7)</f>
        <v>s</v>
      </c>
      <c r="F71" s="19" t="s">
        <v>493</v>
      </c>
      <c r="G71" s="19">
        <v>100</v>
      </c>
      <c r="H71" s="19" t="s">
        <v>483</v>
      </c>
      <c r="I71" s="19"/>
      <c r="J71" s="19"/>
    </row>
    <row r="72" spans="1:10" ht="21.95" customHeight="1" x14ac:dyDescent="0.25">
      <c r="A72" s="14">
        <v>60</v>
      </c>
      <c r="B72" s="24" t="str">
        <f>VLOOKUP(A72,Entries!B$204:L$403,2)</f>
        <v>Millie-rose</v>
      </c>
      <c r="C72" s="24" t="str">
        <f>VLOOKUP($A72,Entries!$B$204:$L$403,3)</f>
        <v>Downs</v>
      </c>
      <c r="D72" s="24" t="str">
        <f>VLOOKUP($A72,Entries!$B$204:$L$403,5)</f>
        <v>Ipswich Harriers</v>
      </c>
      <c r="E72" s="25" t="str">
        <f>VLOOKUP($A72,Entries!$B$204:L$403,7)</f>
        <v>s</v>
      </c>
      <c r="F72" s="19" t="s">
        <v>490</v>
      </c>
      <c r="G72" s="19" t="s">
        <v>488</v>
      </c>
      <c r="H72" s="19" t="s">
        <v>494</v>
      </c>
      <c r="I72" s="19"/>
      <c r="J72" s="19"/>
    </row>
    <row r="73" spans="1:10" ht="21.95" customHeight="1" x14ac:dyDescent="0.25">
      <c r="A73" s="14">
        <v>61</v>
      </c>
      <c r="B73" s="24" t="str">
        <f>VLOOKUP(A73,Entries!B$204:L$403,2)</f>
        <v>Eirann</v>
      </c>
      <c r="C73" s="24" t="str">
        <f>VLOOKUP($A73,Entries!$B$204:$L$403,3)</f>
        <v>Cheale</v>
      </c>
      <c r="D73" s="24" t="str">
        <f>VLOOKUP($A73,Entries!$B$204:$L$403,5)</f>
        <v>Woodbridge School</v>
      </c>
      <c r="E73" s="25" t="str">
        <f>VLOOKUP($A73,Entries!$B$204:L$403,7)</f>
        <v>s</v>
      </c>
      <c r="F73" s="19">
        <v>1500</v>
      </c>
      <c r="G73" s="19"/>
      <c r="H73" s="19"/>
      <c r="I73" s="19"/>
      <c r="J73" s="19"/>
    </row>
    <row r="74" spans="1:10" ht="21.95" customHeight="1" x14ac:dyDescent="0.25">
      <c r="A74" s="14">
        <v>62</v>
      </c>
      <c r="B74" s="24" t="str">
        <f>VLOOKUP(A74,Entries!B$204:L$403,2)</f>
        <v>Adele</v>
      </c>
      <c r="C74" s="24" t="str">
        <f>VLOOKUP($A74,Entries!$B$204:$L$403,3)</f>
        <v>Stalnionis</v>
      </c>
      <c r="D74" s="24" t="str">
        <f>VLOOKUP($A74,Entries!$B$204:$L$403,5)</f>
        <v>Ipswich Harriers</v>
      </c>
      <c r="E74" s="25" t="str">
        <f>VLOOKUP($A74,Entries!$B$204:L$403,7)</f>
        <v/>
      </c>
      <c r="F74" s="19">
        <v>200</v>
      </c>
      <c r="G74" s="19">
        <v>800</v>
      </c>
      <c r="H74" s="19" t="s">
        <v>397</v>
      </c>
      <c r="I74" s="19"/>
      <c r="J74" s="19"/>
    </row>
    <row r="75" spans="1:10" ht="21.95" customHeight="1" x14ac:dyDescent="0.25">
      <c r="A75" s="14">
        <v>63</v>
      </c>
      <c r="B75" s="116" t="str">
        <f>VLOOKUP(A75,Entries!B$204:L$403,2)</f>
        <v>Sophie</v>
      </c>
      <c r="C75" s="116" t="str">
        <f>VLOOKUP($A75,Entries!$B$204:$L$403,3)</f>
        <v>Keith</v>
      </c>
      <c r="D75" s="116" t="str">
        <f>VLOOKUP($A75,Entries!$B$204:$L$403,5)</f>
        <v>Woodbridge School</v>
      </c>
      <c r="E75" s="115" t="str">
        <f>VLOOKUP($A75,Entries!$B$204:L$403,7)</f>
        <v>s</v>
      </c>
      <c r="F75" s="20">
        <v>100</v>
      </c>
      <c r="G75" s="20">
        <v>200</v>
      </c>
      <c r="H75" s="20" t="s">
        <v>488</v>
      </c>
      <c r="I75" s="20" t="s">
        <v>485</v>
      </c>
      <c r="J75" s="19"/>
    </row>
    <row r="76" spans="1:10" ht="21.95" customHeight="1" x14ac:dyDescent="0.25">
      <c r="A76" s="14">
        <v>64</v>
      </c>
      <c r="B76" s="24" t="str">
        <f>VLOOKUP(A76,Entries!B$204:L$403,2)</f>
        <v>Hanna</v>
      </c>
      <c r="C76" s="24" t="str">
        <f>VLOOKUP($A76,Entries!$B$204:$L$403,3)</f>
        <v>Edwards</v>
      </c>
      <c r="D76" s="24" t="str">
        <f>VLOOKUP($A76,Entries!$B$204:$L$403,5)</f>
        <v>Ipswich Harriers</v>
      </c>
      <c r="E76" s="25" t="str">
        <f>VLOOKUP($A76,Entries!$B$204:L$403,7)</f>
        <v>s</v>
      </c>
      <c r="F76" s="19">
        <v>300</v>
      </c>
      <c r="G76" s="19">
        <v>800</v>
      </c>
      <c r="H76" s="19"/>
      <c r="I76" s="19"/>
      <c r="J76" s="19"/>
    </row>
    <row r="77" spans="1:10" ht="21.95" customHeight="1" x14ac:dyDescent="0.25">
      <c r="A77" s="14">
        <v>65</v>
      </c>
      <c r="B77" s="116" t="str">
        <f>VLOOKUP(A77,Entries!B$204:L$403,2)</f>
        <v>Amber</v>
      </c>
      <c r="C77" s="116" t="str">
        <f>VLOOKUP($A77,Entries!$B$204:$L$403,3)</f>
        <v>Sharp</v>
      </c>
      <c r="D77" s="116" t="str">
        <f>VLOOKUP($A77,Entries!$B$204:$L$403,5)</f>
        <v>West Suffolk AC</v>
      </c>
      <c r="E77" s="115" t="str">
        <f>VLOOKUP($A77,Entries!$B$204:L$403,7)</f>
        <v/>
      </c>
      <c r="F77" s="20" t="s">
        <v>490</v>
      </c>
      <c r="G77" s="20">
        <v>200</v>
      </c>
      <c r="H77" s="20">
        <v>300</v>
      </c>
      <c r="I77" s="20" t="s">
        <v>482</v>
      </c>
      <c r="J77" s="20"/>
    </row>
    <row r="78" spans="1:10" ht="21.95" customHeight="1" x14ac:dyDescent="0.25">
      <c r="A78" s="14">
        <v>123</v>
      </c>
      <c r="B78" s="24" t="str">
        <f>VLOOKUP(A78,Entries!B$204:L$403,2)</f>
        <v/>
      </c>
      <c r="C78" s="24" t="str">
        <f>VLOOKUP($A78,Entries!$B$204:$L$403,3)</f>
        <v/>
      </c>
      <c r="D78" s="24" t="str">
        <f>VLOOKUP($A78,Entries!$B$204:$L$403,5)</f>
        <v/>
      </c>
      <c r="E78" s="25" t="str">
        <f>VLOOKUP($A78,Entries!$B$204:L$403,7)</f>
        <v/>
      </c>
      <c r="F78" s="19">
        <v>100</v>
      </c>
      <c r="G78" s="19" t="s">
        <v>485</v>
      </c>
      <c r="H78" s="19"/>
      <c r="I78" s="19"/>
      <c r="J78" s="19"/>
    </row>
    <row r="79" spans="1:10" ht="21.95" customHeight="1" x14ac:dyDescent="0.25">
      <c r="A79" s="14">
        <v>66</v>
      </c>
      <c r="B79" s="24" t="str">
        <f>VLOOKUP(A79,Entries!B$204:L$403,2)</f>
        <v>Mollie</v>
      </c>
      <c r="C79" s="24" t="str">
        <f>VLOOKUP($A79,Entries!$B$204:$L$403,3)</f>
        <v>Huntingford</v>
      </c>
      <c r="D79" s="24" t="str">
        <f>VLOOKUP($A79,Entries!$B$204:$L$403,5)</f>
        <v>Debenham High School</v>
      </c>
      <c r="E79" s="25" t="str">
        <f>VLOOKUP($A79,Entries!$B$204:L$403,7)</f>
        <v>s</v>
      </c>
      <c r="F79" s="19">
        <v>300</v>
      </c>
      <c r="G79" s="19">
        <v>800</v>
      </c>
      <c r="H79" s="19"/>
      <c r="I79" s="19"/>
      <c r="J79" s="19"/>
    </row>
    <row r="80" spans="1:10" ht="21.95" customHeight="1" x14ac:dyDescent="0.25">
      <c r="A80" s="14">
        <v>67</v>
      </c>
      <c r="B80" s="24" t="str">
        <f>VLOOKUP(A80,Entries!B$204:L$403,2)</f>
        <v>Annabel</v>
      </c>
      <c r="C80" s="24" t="str">
        <f>VLOOKUP($A80,Entries!$B$204:$L$403,3)</f>
        <v>Mott</v>
      </c>
      <c r="D80" s="24" t="str">
        <f>VLOOKUP($A80,Entries!$B$204:$L$403,5)</f>
        <v>Woodbridge School</v>
      </c>
      <c r="E80" s="25" t="str">
        <f>VLOOKUP($A80,Entries!$B$204:L$403,7)</f>
        <v>s</v>
      </c>
      <c r="F80" s="19">
        <v>1500</v>
      </c>
      <c r="G80" s="19" t="s">
        <v>483</v>
      </c>
      <c r="H80" s="19" t="s">
        <v>489</v>
      </c>
      <c r="I80" s="19"/>
      <c r="J80" s="19"/>
    </row>
    <row r="81" spans="1:10" ht="21.95" customHeight="1" x14ac:dyDescent="0.25">
      <c r="A81" s="14">
        <v>68</v>
      </c>
      <c r="B81" s="24" t="str">
        <f>VLOOKUP(A81,Entries!B$204:L$403,2)</f>
        <v>Poppy</v>
      </c>
      <c r="C81" s="24" t="str">
        <f>VLOOKUP($A81,Entries!$B$204:$L$403,3)</f>
        <v>Pyke</v>
      </c>
      <c r="D81" s="24" t="str">
        <f>VLOOKUP($A81,Entries!$B$204:$L$403,5)</f>
        <v>Ipswich Harriers</v>
      </c>
      <c r="E81" s="25" t="str">
        <f>VLOOKUP($A81,Entries!$B$204:L$403,7)</f>
        <v/>
      </c>
      <c r="F81" s="19">
        <v>200</v>
      </c>
      <c r="G81" s="19" t="s">
        <v>485</v>
      </c>
      <c r="H81" s="19"/>
      <c r="I81" s="19"/>
      <c r="J81" s="19"/>
    </row>
    <row r="82" spans="1:10" ht="21.95" customHeight="1" x14ac:dyDescent="0.25">
      <c r="A82" s="14">
        <v>69</v>
      </c>
      <c r="B82" s="24" t="str">
        <f>VLOOKUP(A82,Entries!B$204:L$403,2)</f>
        <v>Ava</v>
      </c>
      <c r="C82" s="24" t="str">
        <f>VLOOKUP($A82,Entries!$B$204:$L$403,3)</f>
        <v>Partridge-Kulczynski</v>
      </c>
      <c r="D82" s="24" t="str">
        <f>VLOOKUP($A82,Entries!$B$204:$L$403,5)</f>
        <v>Ipswich Harriers</v>
      </c>
      <c r="E82" s="25" t="str">
        <f>VLOOKUP($A82,Entries!$B$204:L$403,7)</f>
        <v>s</v>
      </c>
      <c r="F82" s="19">
        <v>100</v>
      </c>
      <c r="G82" s="19" t="s">
        <v>490</v>
      </c>
      <c r="H82" s="19" t="s">
        <v>488</v>
      </c>
      <c r="I82" s="19"/>
      <c r="J82" s="19"/>
    </row>
    <row r="83" spans="1:10" ht="21.95" customHeight="1" x14ac:dyDescent="0.25">
      <c r="A83" s="14">
        <v>70</v>
      </c>
      <c r="B83" s="24" t="str">
        <f>VLOOKUP(A83,Entries!B$204:L$403,2)</f>
        <v>Clementine</v>
      </c>
      <c r="C83" s="24" t="str">
        <f>VLOOKUP($A83,Entries!$B$204:$L$403,3)</f>
        <v>Wilson</v>
      </c>
      <c r="D83" s="24" t="str">
        <f>VLOOKUP($A83,Entries!$B$204:$L$403,5)</f>
        <v>Ipswich Harriers</v>
      </c>
      <c r="E83" s="25" t="str">
        <f>VLOOKUP($A83,Entries!$B$204:L$403,7)</f>
        <v/>
      </c>
      <c r="F83" s="19">
        <v>1500</v>
      </c>
      <c r="G83" s="19" t="s">
        <v>485</v>
      </c>
      <c r="H83" s="19"/>
      <c r="I83" s="19"/>
      <c r="J83" s="19"/>
    </row>
    <row r="84" spans="1:10" ht="21.95" customHeight="1" x14ac:dyDescent="0.25">
      <c r="A84" s="14">
        <v>71</v>
      </c>
      <c r="B84" s="24" t="str">
        <f>VLOOKUP(A84,Entries!B$204:L$403,2)</f>
        <v>Bella</v>
      </c>
      <c r="C84" s="24" t="str">
        <f>VLOOKUP($A84,Entries!$B$204:$L$403,3)</f>
        <v>Taylor</v>
      </c>
      <c r="D84" s="24" t="str">
        <f>VLOOKUP($A84,Entries!$B$204:$L$403,5)</f>
        <v>Saint Edmund Pacers</v>
      </c>
      <c r="E84" s="25" t="str">
        <f>VLOOKUP($A84,Entries!$B$204:L$403,7)</f>
        <v>s</v>
      </c>
      <c r="F84" s="19">
        <v>100</v>
      </c>
      <c r="G84" s="19">
        <v>200</v>
      </c>
      <c r="H84" s="19" t="s">
        <v>488</v>
      </c>
      <c r="I84" s="19"/>
      <c r="J84" s="19"/>
    </row>
    <row r="85" spans="1:10" ht="21.95" customHeight="1" x14ac:dyDescent="0.25">
      <c r="A85" s="14">
        <v>72</v>
      </c>
      <c r="B85" s="24" t="str">
        <f>VLOOKUP(A85,Entries!B$204:L$403,2)</f>
        <v>Darcy</v>
      </c>
      <c r="C85" s="24" t="str">
        <f>VLOOKUP($A85,Entries!$B$204:$L$403,3)</f>
        <v>Gladwell</v>
      </c>
      <c r="D85" s="24" t="str">
        <f>VLOOKUP($A85,Entries!$B$204:$L$403,5)</f>
        <v>Ipswich Harriers</v>
      </c>
      <c r="E85" s="25" t="str">
        <f>VLOOKUP($A85,Entries!$B$204:L$403,7)</f>
        <v>s</v>
      </c>
      <c r="F85" s="19">
        <v>1500</v>
      </c>
      <c r="G85" s="19"/>
      <c r="H85" s="19"/>
      <c r="I85" s="19"/>
      <c r="J85" s="19"/>
    </row>
    <row r="86" spans="1:10" ht="21.95" customHeight="1" x14ac:dyDescent="0.25">
      <c r="A86" s="14">
        <v>73</v>
      </c>
      <c r="B86" s="24" t="str">
        <f>VLOOKUP(A86,Entries!B$204:L$403,2)</f>
        <v>Alex</v>
      </c>
      <c r="C86" s="24" t="str">
        <f>VLOOKUP($A86,Entries!$B$204:$L$403,3)</f>
        <v>Trehearn</v>
      </c>
      <c r="D86" s="24" t="str">
        <f>VLOOKUP($A86,Entries!$B$204:$L$403,5)</f>
        <v>Ipswich Harriers</v>
      </c>
      <c r="E86" s="25" t="str">
        <f>VLOOKUP($A86,Entries!$B$204:L$403,7)</f>
        <v/>
      </c>
      <c r="F86" s="19">
        <v>100</v>
      </c>
      <c r="G86" s="19" t="s">
        <v>483</v>
      </c>
      <c r="H86" s="19" t="s">
        <v>489</v>
      </c>
      <c r="I86" s="19"/>
      <c r="J86" s="19"/>
    </row>
    <row r="87" spans="1:10" ht="21.95" customHeight="1" x14ac:dyDescent="0.25">
      <c r="A87" s="14">
        <v>74</v>
      </c>
      <c r="B87" s="24" t="str">
        <f>VLOOKUP(A87,Entries!B$204:L$403,2)</f>
        <v>Isabel</v>
      </c>
      <c r="C87" s="24" t="str">
        <f>VLOOKUP($A87,Entries!$B$204:$L$403,3)</f>
        <v>Moore</v>
      </c>
      <c r="D87" s="24" t="str">
        <f>VLOOKUP($A87,Entries!$B$204:$L$403,5)</f>
        <v>Saint Edmund Pacers</v>
      </c>
      <c r="E87" s="25" t="str">
        <f>VLOOKUP($A87,Entries!$B$204:L$403,7)</f>
        <v>s</v>
      </c>
      <c r="F87" s="19" t="s">
        <v>482</v>
      </c>
      <c r="G87" s="19" t="s">
        <v>484</v>
      </c>
      <c r="H87" s="19" t="s">
        <v>489</v>
      </c>
      <c r="I87" s="19"/>
      <c r="J87" s="19"/>
    </row>
    <row r="88" spans="1:10" ht="21.95" customHeight="1" x14ac:dyDescent="0.25">
      <c r="A88" s="14">
        <v>75</v>
      </c>
      <c r="B88" s="24" t="str">
        <f>VLOOKUP(A88,Entries!B$204:L$403,2)</f>
        <v>Annabel</v>
      </c>
      <c r="C88" s="24" t="str">
        <f>VLOOKUP($A88,Entries!$B$204:$L$403,3)</f>
        <v>Smith</v>
      </c>
      <c r="D88" s="24" t="str">
        <f>VLOOKUP($A88,Entries!$B$204:$L$403,5)</f>
        <v>Ipswich Harriers</v>
      </c>
      <c r="E88" s="25" t="str">
        <f>VLOOKUP($A88,Entries!$B$204:L$403,7)</f>
        <v>s</v>
      </c>
      <c r="F88" s="19" t="s">
        <v>483</v>
      </c>
      <c r="G88" s="19" t="s">
        <v>484</v>
      </c>
      <c r="H88" s="19"/>
      <c r="I88" s="19"/>
      <c r="J88" s="19"/>
    </row>
    <row r="89" spans="1:10" ht="21.95" customHeight="1" x14ac:dyDescent="0.25">
      <c r="A89" s="14">
        <v>76</v>
      </c>
      <c r="B89" s="24" t="str">
        <f>VLOOKUP(A89,Entries!B$204:L$403,2)</f>
        <v>Alice</v>
      </c>
      <c r="C89" s="24" t="str">
        <f>VLOOKUP($A89,Entries!$B$204:$L$403,3)</f>
        <v>Winstanley</v>
      </c>
      <c r="D89" s="24" t="str">
        <f>VLOOKUP($A89,Entries!$B$204:$L$403,5)</f>
        <v>Saint Edmund Pacers</v>
      </c>
      <c r="E89" s="25" t="str">
        <f>VLOOKUP($A89,Entries!$B$204:L$403,7)</f>
        <v>s</v>
      </c>
      <c r="F89" s="19" t="s">
        <v>484</v>
      </c>
      <c r="G89" s="19" t="s">
        <v>483</v>
      </c>
      <c r="H89" s="19"/>
      <c r="I89" s="19"/>
      <c r="J89" s="19"/>
    </row>
    <row r="90" spans="1:10" ht="21.95" customHeight="1" x14ac:dyDescent="0.25">
      <c r="A90" s="14">
        <v>77</v>
      </c>
      <c r="B90" s="24" t="str">
        <f>VLOOKUP(A90,Entries!B$204:L$403,2)</f>
        <v>Lily</v>
      </c>
      <c r="C90" s="24" t="str">
        <f>VLOOKUP($A90,Entries!$B$204:$L$403,3)</f>
        <v>Burton</v>
      </c>
      <c r="D90" s="24" t="str">
        <f>VLOOKUP($A90,Entries!$B$204:$L$403,5)</f>
        <v>Ipswich Harriers</v>
      </c>
      <c r="E90" s="25" t="str">
        <f>VLOOKUP($A90,Entries!$B$204:L$403,7)</f>
        <v/>
      </c>
      <c r="F90" s="19" t="s">
        <v>484</v>
      </c>
      <c r="G90" s="19" t="s">
        <v>482</v>
      </c>
      <c r="H90" s="19"/>
      <c r="I90" s="19"/>
      <c r="J90" s="19"/>
    </row>
    <row r="91" spans="1:10" ht="21.95" customHeight="1" x14ac:dyDescent="0.25">
      <c r="A91" s="14">
        <v>78</v>
      </c>
      <c r="B91" s="24" t="str">
        <f>VLOOKUP(A91,Entries!B$204:L$403,2)</f>
        <v>Rosie</v>
      </c>
      <c r="C91" s="24" t="str">
        <f>VLOOKUP($A91,Entries!$B$204:$L$403,3)</f>
        <v>Belham</v>
      </c>
      <c r="D91" s="24" t="str">
        <f>VLOOKUP($A91,Entries!$B$204:$L$403,5)</f>
        <v>Finborough School</v>
      </c>
      <c r="E91" s="25" t="str">
        <f>VLOOKUP($A91,Entries!$B$204:L$403,7)</f>
        <v>s</v>
      </c>
      <c r="F91" s="19" t="s">
        <v>486</v>
      </c>
      <c r="G91" s="19" t="s">
        <v>482</v>
      </c>
      <c r="H91" s="19" t="s">
        <v>485</v>
      </c>
      <c r="I91" s="19"/>
      <c r="J91" s="19"/>
    </row>
    <row r="92" spans="1:10" ht="21.95" customHeight="1" x14ac:dyDescent="0.25">
      <c r="A92" s="14">
        <v>79</v>
      </c>
      <c r="B92" s="24" t="str">
        <f>VLOOKUP(A92,Entries!B$204:L$403,2)</f>
        <v>Bella</v>
      </c>
      <c r="C92" s="24" t="str">
        <f>VLOOKUP($A92,Entries!$B$204:$L$403,3)</f>
        <v>Jameson</v>
      </c>
      <c r="D92" s="24" t="str">
        <f>VLOOKUP($A92,Entries!$B$204:$L$403,5)</f>
        <v>Ipswich Harriers</v>
      </c>
      <c r="E92" s="25" t="str">
        <f>VLOOKUP($A92,Entries!$B$204:L$403,7)</f>
        <v/>
      </c>
      <c r="F92" s="19">
        <v>200</v>
      </c>
      <c r="G92" s="19" t="s">
        <v>485</v>
      </c>
      <c r="H92" s="19"/>
      <c r="I92" s="19"/>
      <c r="J92" s="19"/>
    </row>
    <row r="93" spans="1:10" ht="21.95" customHeight="1" x14ac:dyDescent="0.25">
      <c r="A93" s="14">
        <v>80</v>
      </c>
      <c r="B93" s="24" t="str">
        <f>VLOOKUP(A93,Entries!B$204:L$403,2)</f>
        <v>Dasia</v>
      </c>
      <c r="C93" s="24" t="str">
        <f>VLOOKUP($A93,Entries!$B$204:$L$403,3)</f>
        <v>Oladele</v>
      </c>
      <c r="D93" s="24" t="str">
        <f>VLOOKUP($A93,Entries!$B$204:$L$403,5)</f>
        <v>Thurrock Harriers</v>
      </c>
      <c r="E93" s="25" t="str">
        <f>VLOOKUP($A93,Entries!$B$204:L$403,7)</f>
        <v>s</v>
      </c>
      <c r="F93" s="19" t="s">
        <v>488</v>
      </c>
      <c r="G93" s="19" t="s">
        <v>485</v>
      </c>
      <c r="H93" s="19"/>
      <c r="I93" s="19"/>
      <c r="J93" s="19"/>
    </row>
    <row r="94" spans="1:10" ht="21.95" customHeight="1" x14ac:dyDescent="0.25">
      <c r="A94" s="14">
        <v>81</v>
      </c>
      <c r="B94" s="24" t="str">
        <f>VLOOKUP(A94,Entries!B$204:L$403,2)</f>
        <v>Verity</v>
      </c>
      <c r="C94" s="24" t="str">
        <f>VLOOKUP($A94,Entries!$B$204:$L$403,3)</f>
        <v>Valentine</v>
      </c>
      <c r="D94" s="24" t="str">
        <f>VLOOKUP($A94,Entries!$B$204:$L$403,5)</f>
        <v>Saint Edmund Pacers</v>
      </c>
      <c r="E94" s="25" t="str">
        <f>VLOOKUP($A94,Entries!$B$204:L$403,7)</f>
        <v/>
      </c>
      <c r="F94" s="19">
        <v>200</v>
      </c>
      <c r="G94" s="19">
        <v>800</v>
      </c>
      <c r="H94" s="19"/>
      <c r="I94" s="19"/>
      <c r="J94" s="19"/>
    </row>
    <row r="95" spans="1:10" ht="21.95" customHeight="1" x14ac:dyDescent="0.25">
      <c r="A95" s="14">
        <v>82</v>
      </c>
      <c r="B95" s="24" t="str">
        <f>VLOOKUP(A95,Entries!B$204:L$403,2)</f>
        <v>Lucy</v>
      </c>
      <c r="C95" s="24" t="str">
        <f>VLOOKUP($A95,Entries!$B$204:$L$403,3)</f>
        <v>Frank</v>
      </c>
      <c r="D95" s="24" t="str">
        <f>VLOOKUP($A95,Entries!$B$204:$L$403,5)</f>
        <v>Colchester &amp; Tendring AC</v>
      </c>
      <c r="E95" s="25" t="str">
        <f>VLOOKUP($A95,Entries!$B$204:L$403,7)</f>
        <v>s</v>
      </c>
      <c r="F95" s="19">
        <v>100</v>
      </c>
      <c r="G95" s="19">
        <v>200</v>
      </c>
      <c r="H95" s="19">
        <v>300</v>
      </c>
      <c r="I95" s="19"/>
      <c r="J95" s="19"/>
    </row>
    <row r="96" spans="1:10" ht="21.95" customHeight="1" x14ac:dyDescent="0.25">
      <c r="A96" s="14">
        <v>83</v>
      </c>
      <c r="B96" s="24" t="str">
        <f>VLOOKUP(A96,Entries!B$204:L$403,2)</f>
        <v>Tilly</v>
      </c>
      <c r="C96" s="24" t="str">
        <f>VLOOKUP($A96,Entries!$B$204:$L$403,3)</f>
        <v>Wooldridge</v>
      </c>
      <c r="D96" s="24" t="str">
        <f>VLOOKUP($A96,Entries!$B$204:$L$403,5)</f>
        <v>Saint Edmund Pacers</v>
      </c>
      <c r="E96" s="25" t="str">
        <f>VLOOKUP($A96,Entries!$B$204:L$403,7)</f>
        <v>s</v>
      </c>
      <c r="F96" s="19">
        <v>800</v>
      </c>
      <c r="G96" s="19" t="s">
        <v>487</v>
      </c>
      <c r="H96" s="19"/>
      <c r="I96" s="19"/>
      <c r="J96" s="19"/>
    </row>
    <row r="97" spans="1:10" ht="21.95" customHeight="1" x14ac:dyDescent="0.25">
      <c r="A97" s="14">
        <v>84</v>
      </c>
      <c r="B97" s="24" t="str">
        <f>VLOOKUP(A97,Entries!B$204:L$403,2)</f>
        <v xml:space="preserve">Patricia </v>
      </c>
      <c r="C97" s="24" t="str">
        <f>VLOOKUP($A97,Entries!$B$204:$L$403,3)</f>
        <v>Stalnionis</v>
      </c>
      <c r="D97" s="24" t="str">
        <f>VLOOKUP($A97,Entries!$B$204:$L$403,5)</f>
        <v>Ipswich Harriers</v>
      </c>
      <c r="E97" s="25" t="str">
        <f>VLOOKUP($A97,Entries!$B$204:L$403,7)</f>
        <v/>
      </c>
      <c r="F97" s="19">
        <v>100</v>
      </c>
      <c r="G97" s="19">
        <v>200</v>
      </c>
      <c r="H97" s="19"/>
      <c r="I97" s="19"/>
      <c r="J97" s="19"/>
    </row>
    <row r="98" spans="1:10" ht="21.95" customHeight="1" x14ac:dyDescent="0.25">
      <c r="A98" s="14">
        <v>85</v>
      </c>
      <c r="B98" s="24" t="str">
        <f>VLOOKUP(A98,Entries!B$204:L$403,2)</f>
        <v>Alicia</v>
      </c>
      <c r="C98" s="24" t="str">
        <f>VLOOKUP($A98,Entries!$B$204:$L$403,3)</f>
        <v>Burman</v>
      </c>
      <c r="D98" s="24" t="str">
        <f>VLOOKUP($A98,Entries!$B$204:$L$403,5)</f>
        <v>Ipswich Harriers</v>
      </c>
      <c r="E98" s="25" t="str">
        <f>VLOOKUP($A98,Entries!$B$204:L$403,7)</f>
        <v>s</v>
      </c>
      <c r="F98" s="19">
        <v>1500</v>
      </c>
      <c r="G98" s="19">
        <v>3000</v>
      </c>
      <c r="H98" s="19"/>
      <c r="I98" s="19"/>
      <c r="J98" s="19"/>
    </row>
    <row r="99" spans="1:10" ht="21.95" customHeight="1" x14ac:dyDescent="0.25">
      <c r="A99" s="14">
        <v>86</v>
      </c>
      <c r="B99" s="24" t="str">
        <f>VLOOKUP(A99,Entries!B$204:L$403,2)</f>
        <v>Eva</v>
      </c>
      <c r="C99" s="24" t="str">
        <f>VLOOKUP($A99,Entries!$B$204:$L$403,3)</f>
        <v>Torfinn</v>
      </c>
      <c r="D99" s="24" t="str">
        <f>VLOOKUP($A99,Entries!$B$204:$L$403,5)</f>
        <v>Saint Edmund Pacers</v>
      </c>
      <c r="E99" s="25" t="str">
        <f>VLOOKUP($A99,Entries!$B$204:L$403,7)</f>
        <v>s</v>
      </c>
      <c r="F99" s="19" t="s">
        <v>486</v>
      </c>
      <c r="G99" s="19">
        <v>300</v>
      </c>
      <c r="H99" s="19" t="s">
        <v>485</v>
      </c>
      <c r="I99" s="19"/>
      <c r="J99" s="19"/>
    </row>
    <row r="100" spans="1:10" ht="21.95" customHeight="1" x14ac:dyDescent="0.25">
      <c r="A100" s="14">
        <v>87</v>
      </c>
      <c r="B100" s="24" t="str">
        <f>VLOOKUP(A100,Entries!B$204:L$403,2)</f>
        <v>Ella</v>
      </c>
      <c r="C100" s="24" t="str">
        <f>VLOOKUP($A100,Entries!$B$204:$L$403,3)</f>
        <v>Stewart</v>
      </c>
      <c r="D100" s="24" t="str">
        <f>VLOOKUP($A100,Entries!$B$204:$L$403,5)</f>
        <v>Saint Edmund Pacers</v>
      </c>
      <c r="E100" s="25" t="str">
        <f>VLOOKUP($A100,Entries!$B$204:L$403,7)</f>
        <v>s</v>
      </c>
      <c r="F100" s="19">
        <v>1500</v>
      </c>
      <c r="G100" s="19"/>
      <c r="H100" s="19"/>
      <c r="I100" s="19"/>
      <c r="J100" s="19"/>
    </row>
    <row r="101" spans="1:10" ht="21.95" customHeight="1" x14ac:dyDescent="0.25">
      <c r="A101" s="14">
        <v>88</v>
      </c>
      <c r="B101" s="24" t="str">
        <f>VLOOKUP(A101,Entries!B$204:L$403,2)</f>
        <v>Elisa</v>
      </c>
      <c r="C101" s="24" t="str">
        <f>VLOOKUP($A101,Entries!$B$204:$L$403,3)</f>
        <v>Rossmann</v>
      </c>
      <c r="D101" s="24" t="str">
        <f>VLOOKUP($A101,Entries!$B$204:$L$403,5)</f>
        <v>Culford School</v>
      </c>
      <c r="E101" s="25" t="str">
        <f>VLOOKUP($A101,Entries!$B$204:L$403,7)</f>
        <v>s</v>
      </c>
      <c r="F101" s="19" t="s">
        <v>489</v>
      </c>
      <c r="G101" s="19" t="s">
        <v>483</v>
      </c>
      <c r="H101" s="19"/>
      <c r="I101" s="19"/>
      <c r="J101" s="19"/>
    </row>
    <row r="102" spans="1:10" ht="21.95" customHeight="1" x14ac:dyDescent="0.25">
      <c r="A102" s="14">
        <v>89</v>
      </c>
      <c r="B102" s="24" t="str">
        <f>VLOOKUP(A102,Entries!B$204:L$403,2)</f>
        <v>Margot</v>
      </c>
      <c r="C102" s="24" t="str">
        <f>VLOOKUP($A102,Entries!$B$204:$L$403,3)</f>
        <v>Dornton-Duff</v>
      </c>
      <c r="D102" s="24" t="str">
        <f>VLOOKUP($A102,Entries!$B$204:$L$403,5)</f>
        <v>Woodbridge School</v>
      </c>
      <c r="E102" s="25" t="str">
        <f>VLOOKUP($A102,Entries!$B$204:L$403,7)</f>
        <v>s</v>
      </c>
      <c r="F102" s="19">
        <v>300</v>
      </c>
      <c r="G102" s="19"/>
      <c r="H102" s="19"/>
      <c r="I102" s="19"/>
      <c r="J102" s="19"/>
    </row>
    <row r="103" spans="1:10" ht="21.95" customHeight="1" x14ac:dyDescent="0.25">
      <c r="A103" s="14">
        <v>90</v>
      </c>
      <c r="B103" s="24" t="str">
        <f>VLOOKUP(A103,Entries!B$204:L$403,2)</f>
        <v>Lily</v>
      </c>
      <c r="C103" s="24" t="str">
        <f>VLOOKUP($A103,Entries!$B$204:$L$403,3)</f>
        <v>Fisher</v>
      </c>
      <c r="D103" s="24" t="str">
        <f>VLOOKUP($A103,Entries!$B$204:$L$403,5)</f>
        <v>Woodbridge School</v>
      </c>
      <c r="E103" s="25" t="str">
        <f>VLOOKUP($A103,Entries!$B$204:L$403,7)</f>
        <v>s</v>
      </c>
      <c r="F103" s="19" t="s">
        <v>486</v>
      </c>
      <c r="G103" s="19"/>
      <c r="H103" s="19"/>
      <c r="I103" s="19"/>
      <c r="J103" s="19"/>
    </row>
    <row r="104" spans="1:10" ht="21.95" customHeight="1" x14ac:dyDescent="0.25">
      <c r="A104" s="14">
        <v>91</v>
      </c>
      <c r="B104" s="24" t="str">
        <f>VLOOKUP(A104,Entries!B$204:L$403,2)</f>
        <v>Laura</v>
      </c>
      <c r="C104" s="24" t="str">
        <f>VLOOKUP($A104,Entries!$B$204:$L$403,3)</f>
        <v>Osborne Kember</v>
      </c>
      <c r="D104" s="24" t="str">
        <f>VLOOKUP($A104,Entries!$B$204:$L$403,5)</f>
        <v>Woodbridge Wolves AC</v>
      </c>
      <c r="E104" s="25" t="str">
        <f>VLOOKUP($A104,Entries!$B$204:L$403,7)</f>
        <v>s</v>
      </c>
      <c r="F104" s="19" t="s">
        <v>489</v>
      </c>
      <c r="G104" s="19" t="s">
        <v>483</v>
      </c>
      <c r="H104" s="19"/>
      <c r="I104" s="19"/>
      <c r="J104" s="19"/>
    </row>
    <row r="105" spans="1:10" ht="21.95" customHeight="1" x14ac:dyDescent="0.25">
      <c r="A105" s="14">
        <v>92</v>
      </c>
      <c r="B105" s="24" t="str">
        <f>VLOOKUP(A105,Entries!B$204:L$403,2)</f>
        <v>Laura</v>
      </c>
      <c r="C105" s="24" t="str">
        <f>VLOOKUP($A105,Entries!$B$204:$L$403,3)</f>
        <v>Osborne Kember</v>
      </c>
      <c r="D105" s="24" t="str">
        <f>VLOOKUP($A105,Entries!$B$204:$L$403,5)</f>
        <v>Woodbridge Wolves AC</v>
      </c>
      <c r="E105" s="25" t="str">
        <f>VLOOKUP($A105,Entries!$B$204:L$403,7)</f>
        <v>s</v>
      </c>
      <c r="F105" s="19">
        <v>100</v>
      </c>
      <c r="G105" s="19">
        <v>200</v>
      </c>
      <c r="H105" s="19"/>
      <c r="I105" s="19"/>
      <c r="J105" s="19"/>
    </row>
    <row r="106" spans="1:10" ht="21.95" customHeight="1" x14ac:dyDescent="0.25">
      <c r="A106" s="14">
        <v>93</v>
      </c>
      <c r="B106" s="24" t="str">
        <f>VLOOKUP(A106,Entries!B$204:L$403,2)</f>
        <v>Holly</v>
      </c>
      <c r="C106" s="24" t="str">
        <f>VLOOKUP($A106,Entries!$B$204:$L$403,3)</f>
        <v>Ayling</v>
      </c>
      <c r="D106" s="24" t="str">
        <f>VLOOKUP($A106,Entries!$B$204:$L$403,5)</f>
        <v>West Suffolk AC</v>
      </c>
      <c r="E106" s="25" t="str">
        <f>VLOOKUP($A106,Entries!$B$204:L$403,7)</f>
        <v>s</v>
      </c>
      <c r="F106" s="19" t="s">
        <v>491</v>
      </c>
      <c r="G106" s="19"/>
      <c r="H106" s="19"/>
      <c r="I106" s="19"/>
      <c r="J106" s="19"/>
    </row>
    <row r="107" spans="1:10" ht="21.95" customHeight="1" x14ac:dyDescent="0.25">
      <c r="A107" s="14">
        <v>94</v>
      </c>
      <c r="B107" s="24" t="str">
        <f>VLOOKUP(A107,Entries!B$204:L$403,2)</f>
        <v>Eloise</v>
      </c>
      <c r="C107" s="24" t="str">
        <f>VLOOKUP($A107,Entries!$B$204:$L$403,3)</f>
        <v>Crouch Carter</v>
      </c>
      <c r="D107" s="24" t="str">
        <f>VLOOKUP($A107,Entries!$B$204:$L$403,5)</f>
        <v>Woodbridge School</v>
      </c>
      <c r="E107" s="25" t="str">
        <f>VLOOKUP($A107,Entries!$B$204:L$403,7)</f>
        <v>s</v>
      </c>
      <c r="F107" s="19">
        <v>800</v>
      </c>
      <c r="G107" s="19">
        <v>1500</v>
      </c>
      <c r="H107" s="19"/>
      <c r="I107" s="19"/>
      <c r="J107" s="19"/>
    </row>
    <row r="108" spans="1:10" ht="21.95" customHeight="1" x14ac:dyDescent="0.25">
      <c r="A108" s="14">
        <v>95</v>
      </c>
      <c r="B108" s="24" t="str">
        <f>VLOOKUP(A108,Entries!B$204:L$403,2)</f>
        <v>Jess</v>
      </c>
      <c r="C108" s="24" t="str">
        <f>VLOOKUP($A108,Entries!$B$204:$L$403,3)</f>
        <v>Lamprell</v>
      </c>
      <c r="D108" s="24" t="str">
        <f>VLOOKUP($A108,Entries!$B$204:$L$403,5)</f>
        <v>Ipswich School</v>
      </c>
      <c r="E108" s="25" t="str">
        <f>VLOOKUP($A108,Entries!$B$204:L$403,7)</f>
        <v>s</v>
      </c>
      <c r="F108" s="19" t="s">
        <v>482</v>
      </c>
      <c r="G108" s="19"/>
      <c r="H108" s="19"/>
      <c r="I108" s="19"/>
      <c r="J108" s="19"/>
    </row>
    <row r="109" spans="1:10" ht="21.95" customHeight="1" x14ac:dyDescent="0.25">
      <c r="A109" s="14">
        <v>96</v>
      </c>
      <c r="B109" s="24" t="str">
        <f>VLOOKUP(A109,Entries!B$204:L$403,2)</f>
        <v>Gabriella</v>
      </c>
      <c r="C109" s="24" t="str">
        <f>VLOOKUP($A109,Entries!$B$204:$L$403,3)</f>
        <v>Olaniyan</v>
      </c>
      <c r="D109" s="24" t="str">
        <f>VLOOKUP($A109,Entries!$B$204:$L$403,5)</f>
        <v>Royal Hospital School</v>
      </c>
      <c r="E109" s="25" t="str">
        <f>VLOOKUP($A109,Entries!$B$204:L$403,7)</f>
        <v>s</v>
      </c>
      <c r="F109" s="19">
        <v>800</v>
      </c>
      <c r="G109" s="19"/>
      <c r="H109" s="19"/>
      <c r="I109" s="19"/>
      <c r="J109" s="19"/>
    </row>
    <row r="110" spans="1:10" ht="21.95" customHeight="1" x14ac:dyDescent="0.25">
      <c r="A110" s="14">
        <v>97</v>
      </c>
      <c r="B110" s="24" t="str">
        <f>VLOOKUP(A110,Entries!B$204:L$403,2)</f>
        <v>Isla</v>
      </c>
      <c r="C110" s="24" t="str">
        <f>VLOOKUP($A110,Entries!$B$204:$L$403,3)</f>
        <v>Partridge-Kulczynski</v>
      </c>
      <c r="D110" s="24" t="str">
        <f>VLOOKUP($A110,Entries!$B$204:$L$403,5)</f>
        <v>Ipswich Harriers</v>
      </c>
      <c r="E110" s="25" t="str">
        <f>VLOOKUP($A110,Entries!$B$204:L$403,7)</f>
        <v>s</v>
      </c>
      <c r="F110" s="19">
        <v>100</v>
      </c>
      <c r="G110" s="19">
        <v>200</v>
      </c>
      <c r="H110" s="19"/>
      <c r="I110" s="19"/>
      <c r="J110" s="19"/>
    </row>
    <row r="111" spans="1:10" ht="21.95" customHeight="1" x14ac:dyDescent="0.25">
      <c r="A111" s="14">
        <v>98</v>
      </c>
      <c r="B111" s="24" t="str">
        <f>VLOOKUP(A111,Entries!B$204:L$403,2)</f>
        <v>Ines</v>
      </c>
      <c r="C111" s="24" t="str">
        <f>VLOOKUP($A111,Entries!$B$204:$L$403,3)</f>
        <v>Green</v>
      </c>
      <c r="D111" s="24" t="str">
        <f>VLOOKUP($A111,Entries!$B$204:$L$403,5)</f>
        <v>Ipswich Harriers</v>
      </c>
      <c r="E111" s="25" t="str">
        <f>VLOOKUP($A111,Entries!$B$204:L$403,7)</f>
        <v/>
      </c>
      <c r="F111" s="19" t="s">
        <v>486</v>
      </c>
      <c r="G111" s="19" t="s">
        <v>488</v>
      </c>
      <c r="H111" s="19"/>
      <c r="I111" s="19"/>
      <c r="J111" s="19"/>
    </row>
    <row r="112" spans="1:10" ht="21.75" customHeight="1" x14ac:dyDescent="0.25">
      <c r="A112" s="14">
        <v>99</v>
      </c>
      <c r="B112" s="24" t="str">
        <f>VLOOKUP(A112,Entries!B$204:L$403,2)</f>
        <v>Olivia</v>
      </c>
      <c r="C112" s="24" t="str">
        <f>VLOOKUP($A112,Entries!$B$204:$L$403,3)</f>
        <v>Hyndman</v>
      </c>
      <c r="D112" s="24" t="str">
        <f>VLOOKUP($A112,Entries!$B$204:$L$403,5)</f>
        <v>West Suffolk AC</v>
      </c>
      <c r="E112" s="25" t="str">
        <f>VLOOKUP($A112,Entries!$B$204:L$403,7)</f>
        <v>s</v>
      </c>
      <c r="F112" s="19" t="s">
        <v>482</v>
      </c>
      <c r="G112" s="19" t="s">
        <v>489</v>
      </c>
      <c r="H112" s="19"/>
      <c r="I112" s="19"/>
      <c r="J112" s="19"/>
    </row>
    <row r="113" spans="1:10" ht="21.95" customHeight="1" x14ac:dyDescent="0.25">
      <c r="A113" s="14">
        <v>100</v>
      </c>
      <c r="B113" s="24" t="str">
        <f>VLOOKUP(A113,Entries!B$204:L$403,2)</f>
        <v>Amelie</v>
      </c>
      <c r="C113" s="24" t="str">
        <f>VLOOKUP($A113,Entries!$B$204:$L$403,3)</f>
        <v>Crabb</v>
      </c>
      <c r="D113" s="24" t="str">
        <f>VLOOKUP($A113,Entries!$B$204:$L$403,5)</f>
        <v>Ipswich Jaffa RC</v>
      </c>
      <c r="E113" s="25" t="str">
        <f>VLOOKUP($A113,Entries!$B$204:L$403,7)</f>
        <v>s</v>
      </c>
      <c r="F113" s="19">
        <v>100</v>
      </c>
      <c r="G113" s="19">
        <v>200</v>
      </c>
      <c r="H113" s="19"/>
      <c r="I113" s="19"/>
      <c r="J113" s="19"/>
    </row>
    <row r="114" spans="1:10" ht="21.75" customHeight="1" x14ac:dyDescent="0.25">
      <c r="A114" s="14">
        <v>110</v>
      </c>
      <c r="B114" s="24" t="str">
        <f>VLOOKUP(A114,Entries!B$204:L$403,2)</f>
        <v/>
      </c>
      <c r="C114" s="24" t="str">
        <f>VLOOKUP($A114,Entries!$B$204:$L$403,3)</f>
        <v/>
      </c>
      <c r="D114" s="24" t="str">
        <f>VLOOKUP($A114,Entries!$B$204:$L$403,5)</f>
        <v/>
      </c>
      <c r="E114" s="25" t="str">
        <f>VLOOKUP($A114,Entries!$B$204:L$403,7)</f>
        <v/>
      </c>
      <c r="F114" s="19">
        <v>1500</v>
      </c>
      <c r="G114" s="19"/>
      <c r="H114" s="19"/>
      <c r="I114" s="19"/>
      <c r="J114" s="19"/>
    </row>
    <row r="115" spans="1:10" ht="21.75" customHeight="1" x14ac:dyDescent="0.25">
      <c r="A115" s="14">
        <v>111</v>
      </c>
      <c r="B115" s="24" t="str">
        <f>VLOOKUP(A115,Entries!B$204:L$403,2)</f>
        <v>Grace</v>
      </c>
      <c r="C115" s="24" t="str">
        <f>VLOOKUP($A115,Entries!$B$204:$L$403,3)</f>
        <v>Bestley</v>
      </c>
      <c r="D115" s="24" t="str">
        <f>VLOOKUP($A115,Entries!$B$204:$L$403,5)</f>
        <v>Ipswich Harriers</v>
      </c>
      <c r="E115" s="25" t="str">
        <f>VLOOKUP($A115,Entries!$B$204:L$403,7)</f>
        <v>s</v>
      </c>
      <c r="F115" s="19">
        <v>200</v>
      </c>
      <c r="G115" s="19">
        <v>400</v>
      </c>
      <c r="H115" s="19"/>
      <c r="I115" s="19"/>
      <c r="J115" s="19"/>
    </row>
    <row r="116" spans="1:10" ht="21.75" customHeight="1" x14ac:dyDescent="0.25">
      <c r="A116" s="14">
        <v>112</v>
      </c>
      <c r="B116" s="24" t="str">
        <f>VLOOKUP(A116,Entries!B$204:L$403,2)</f>
        <v>Izzy</v>
      </c>
      <c r="C116" s="24" t="str">
        <f>VLOOKUP($A116,Entries!$B$204:$L$403,3)</f>
        <v>Mitchell</v>
      </c>
      <c r="D116" s="24" t="str">
        <f>VLOOKUP($A116,Entries!$B$204:$L$403,5)</f>
        <v>Unattached</v>
      </c>
      <c r="E116" s="25">
        <f>VLOOKUP($A116,Entries!$B$204:L$403,7)</f>
        <v>0</v>
      </c>
      <c r="F116" s="19">
        <v>100</v>
      </c>
      <c r="G116" s="19">
        <v>200</v>
      </c>
      <c r="H116" s="19"/>
      <c r="I116" s="19"/>
      <c r="J116" s="19"/>
    </row>
    <row r="117" spans="1:10" ht="21.75" customHeight="1" x14ac:dyDescent="0.25">
      <c r="A117" s="14">
        <v>113</v>
      </c>
      <c r="B117" s="24" t="str">
        <f>VLOOKUP(A117,Entries!B$204:L$403,2)</f>
        <v>Daniella</v>
      </c>
      <c r="C117" s="24" t="str">
        <f>VLOOKUP($A117,Entries!$B$204:$L$403,3)</f>
        <v xml:space="preserve">Oladele </v>
      </c>
      <c r="D117" s="24" t="str">
        <f>VLOOKUP($A117,Entries!$B$204:$L$403,5)</f>
        <v>Thurrock Harriers</v>
      </c>
      <c r="E117" s="25" t="str">
        <f>VLOOKUP($A117,Entries!$B$204:L$403,7)</f>
        <v>s</v>
      </c>
      <c r="F117" s="20" t="s">
        <v>485</v>
      </c>
      <c r="G117" s="20" t="s">
        <v>491</v>
      </c>
      <c r="H117" s="20"/>
      <c r="I117" s="20"/>
      <c r="J117" s="19"/>
    </row>
    <row r="118" spans="1:10" ht="21.75" customHeight="1" x14ac:dyDescent="0.25">
      <c r="A118" s="14">
        <v>114</v>
      </c>
      <c r="B118" s="24" t="str">
        <f>VLOOKUP(A118,Entries!B$204:L$403,2)</f>
        <v>Phoebe</v>
      </c>
      <c r="C118" s="24" t="str">
        <f>VLOOKUP($A118,Entries!$B$204:$L$403,3)</f>
        <v>Harpur-Davies</v>
      </c>
      <c r="D118" s="24" t="str">
        <f>VLOOKUP($A118,Entries!$B$204:$L$403,5)</f>
        <v>West Suffolk AC</v>
      </c>
      <c r="E118" s="25">
        <f>VLOOKUP($A118,Entries!$B$204:L$403,7)</f>
        <v>0</v>
      </c>
      <c r="F118" s="19">
        <v>100</v>
      </c>
      <c r="G118" s="19">
        <v>200</v>
      </c>
      <c r="H118" s="19"/>
      <c r="I118" s="19"/>
      <c r="J118" s="19"/>
    </row>
    <row r="119" spans="1:10" ht="21.75" customHeight="1" x14ac:dyDescent="0.25">
      <c r="A119" s="14">
        <v>115</v>
      </c>
      <c r="B119" s="24" t="str">
        <f>VLOOKUP(A119,Entries!B$204:L$403,2)</f>
        <v>Francesca</v>
      </c>
      <c r="C119" s="24" t="str">
        <f>VLOOKUP($A119,Entries!$B$204:$L$403,3)</f>
        <v>Booth</v>
      </c>
      <c r="D119" s="24" t="str">
        <f>VLOOKUP($A119,Entries!$B$204:$L$403,5)</f>
        <v>Colchester &amp; Tendring AC</v>
      </c>
      <c r="E119" s="25" t="str">
        <f>VLOOKUP($A119,Entries!$B$204:L$403,7)</f>
        <v>s</v>
      </c>
      <c r="F119" s="19" t="s">
        <v>489</v>
      </c>
      <c r="G119" s="19"/>
      <c r="H119" s="19"/>
      <c r="I119" s="19"/>
      <c r="J119" s="19"/>
    </row>
    <row r="120" spans="1:10" ht="21.75" customHeight="1" x14ac:dyDescent="0.25">
      <c r="A120" s="14">
        <v>116</v>
      </c>
      <c r="B120" s="24" t="str">
        <f>VLOOKUP(A120,Entries!B$204:L$403,2)</f>
        <v/>
      </c>
      <c r="C120" s="24" t="str">
        <f>VLOOKUP($A120,Entries!$B$204:$L$403,3)</f>
        <v/>
      </c>
      <c r="D120" s="24" t="str">
        <f>VLOOKUP($A120,Entries!$B$204:$L$403,5)</f>
        <v/>
      </c>
      <c r="E120" s="25" t="str">
        <f>VLOOKUP($A120,Entries!$B$204:L$403,7)</f>
        <v/>
      </c>
      <c r="F120" s="19" t="s">
        <v>484</v>
      </c>
      <c r="G120" s="19" t="s">
        <v>482</v>
      </c>
      <c r="H120" s="19" t="s">
        <v>483</v>
      </c>
      <c r="I120" s="19"/>
      <c r="J120" s="19"/>
    </row>
    <row r="121" spans="1:10" ht="21.75" customHeight="1" x14ac:dyDescent="0.25">
      <c r="A121" s="14">
        <v>117</v>
      </c>
      <c r="B121" s="24" t="str">
        <f>VLOOKUP(A121,Entries!B$204:L$403,2)</f>
        <v/>
      </c>
      <c r="C121" s="24" t="str">
        <f>VLOOKUP($A121,Entries!$B$204:$L$403,3)</f>
        <v/>
      </c>
      <c r="D121" s="24" t="str">
        <f>VLOOKUP($A121,Entries!$B$204:$L$403,5)</f>
        <v/>
      </c>
      <c r="E121" s="25" t="str">
        <f>VLOOKUP($A121,Entries!$B$204:L$403,7)</f>
        <v/>
      </c>
      <c r="F121" s="19" t="s">
        <v>496</v>
      </c>
      <c r="G121" s="19" t="s">
        <v>497</v>
      </c>
      <c r="H121" s="19"/>
      <c r="I121" s="19"/>
      <c r="J121" s="19"/>
    </row>
    <row r="122" spans="1:10" ht="21.75" customHeight="1" x14ac:dyDescent="0.25">
      <c r="A122" s="14">
        <v>118</v>
      </c>
      <c r="B122" s="24" t="str">
        <f>VLOOKUP(A122,Entries!B$204:L$403,2)</f>
        <v>Grace</v>
      </c>
      <c r="C122" s="24" t="str">
        <f>VLOOKUP($A122,Entries!$B$204:$L$403,3)</f>
        <v>Davis</v>
      </c>
      <c r="D122" s="24" t="str">
        <f>VLOOKUP($A122,Entries!$B$204:$L$403,5)</f>
        <v>West Suffolk AC</v>
      </c>
      <c r="E122" s="25" t="str">
        <f>VLOOKUP($A122,Entries!$B$204:L$403,7)</f>
        <v>s</v>
      </c>
      <c r="F122" s="19" t="s">
        <v>489</v>
      </c>
      <c r="G122" s="19"/>
      <c r="H122" s="19"/>
      <c r="I122" s="19"/>
      <c r="J122" s="19"/>
    </row>
    <row r="123" spans="1:10" ht="21.75" customHeight="1" x14ac:dyDescent="0.25">
      <c r="A123" s="14">
        <v>119</v>
      </c>
      <c r="B123" s="24" t="str">
        <f>VLOOKUP(A123,Entries!B$204:L$403,2)</f>
        <v/>
      </c>
      <c r="C123" s="24" t="str">
        <f>VLOOKUP($A123,Entries!$B$204:$L$403,3)</f>
        <v/>
      </c>
      <c r="D123" s="24" t="str">
        <f>VLOOKUP($A123,Entries!$B$204:$L$403,5)</f>
        <v/>
      </c>
      <c r="E123" s="25" t="str">
        <f>VLOOKUP($A123,Entries!$B$204:L$403,7)</f>
        <v/>
      </c>
      <c r="F123" s="19" t="s">
        <v>488</v>
      </c>
      <c r="G123" s="19" t="s">
        <v>485</v>
      </c>
      <c r="H123" s="19"/>
      <c r="I123" s="19"/>
      <c r="J123" s="19"/>
    </row>
    <row r="124" spans="1:10" ht="21.75" customHeight="1" x14ac:dyDescent="0.25">
      <c r="A124" s="14">
        <v>120</v>
      </c>
      <c r="B124" s="24" t="str">
        <f>VLOOKUP(A124,Entries!B$204:L$403,2)</f>
        <v/>
      </c>
      <c r="C124" s="24" t="str">
        <f>VLOOKUP($A124,Entries!$B$204:$L$403,3)</f>
        <v/>
      </c>
      <c r="D124" s="24" t="str">
        <f>VLOOKUP($A124,Entries!$B$204:$L$403,5)</f>
        <v/>
      </c>
      <c r="E124" s="25" t="str">
        <f>VLOOKUP($A124,Entries!$B$204:L$403,7)</f>
        <v/>
      </c>
      <c r="F124" s="19">
        <v>800</v>
      </c>
      <c r="G124" s="19">
        <v>1500</v>
      </c>
      <c r="H124" s="19"/>
      <c r="I124" s="19"/>
      <c r="J124" s="19"/>
    </row>
  </sheetData>
  <sortState ref="A12:J124">
    <sortCondition ref="E12:E124"/>
    <sortCondition ref="C12:C124"/>
    <sortCondition ref="B12:B124"/>
  </sortState>
  <pageMargins left="0.25" right="0.25" top="0.5" bottom="0.5" header="0" footer="0"/>
  <pageSetup orientation="portrait" r:id="rId1"/>
  <rowBreaks count="5" manualBreakCount="5">
    <brk id="11" max="16383" man="1"/>
    <brk id="26" max="16383" man="1"/>
    <brk id="53" max="16383" man="1"/>
    <brk id="88" max="16383" man="1"/>
    <brk id="1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topLeftCell="A150" workbookViewId="0">
      <selection activeCell="C1" sqref="C1:M183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5" width="15.7109375" customWidth="1"/>
    <col min="6" max="6" width="18.7109375" customWidth="1"/>
    <col min="7" max="7" width="25.7109375" customWidth="1"/>
    <col min="8" max="8" width="10.7109375" customWidth="1"/>
    <col min="9" max="11" width="8.7109375" customWidth="1"/>
    <col min="12" max="12" width="29.85546875" bestFit="1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ht="18" customHeight="1" x14ac:dyDescent="0.25">
      <c r="A2" s="7"/>
      <c r="B2" s="27"/>
      <c r="C2" s="203" t="s">
        <v>319</v>
      </c>
      <c r="D2" s="203"/>
      <c r="E2" s="203"/>
      <c r="G2" s="7"/>
      <c r="H2" s="27"/>
      <c r="I2" s="7"/>
      <c r="J2" s="7"/>
      <c r="K2" s="7"/>
      <c r="L2" s="7"/>
      <c r="M2" s="7"/>
      <c r="N2" s="27"/>
    </row>
    <row r="3" spans="1:14" ht="18" customHeight="1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 t="s">
        <v>511</v>
      </c>
      <c r="K4" s="7" t="s">
        <v>516</v>
      </c>
      <c r="L4" s="7" t="s">
        <v>515</v>
      </c>
      <c r="M4" s="7" t="s">
        <v>57</v>
      </c>
      <c r="N4" s="27"/>
    </row>
    <row r="5" spans="1:14" x14ac:dyDescent="0.25">
      <c r="A5" s="7">
        <v>62</v>
      </c>
      <c r="B5" s="88">
        <v>13.2</v>
      </c>
      <c r="C5" t="s">
        <v>269</v>
      </c>
      <c r="D5" s="7">
        <v>1</v>
      </c>
      <c r="E5" t="str">
        <f>VLOOKUP($A5,Entries!$B$203:$J$406,2)</f>
        <v>Adele</v>
      </c>
      <c r="F5" t="str">
        <f>VLOOKUP($A5,Entries!$B$203:$J$406,3)</f>
        <v>Stalnionis</v>
      </c>
      <c r="G5" t="str">
        <f>VLOOKUP($A5,Entries!$B$203:$F$406,5)</f>
        <v>Ipswich Harriers</v>
      </c>
      <c r="H5" s="27">
        <f t="shared" ref="H5:H72" si="0">B5</f>
        <v>13.2</v>
      </c>
      <c r="I5" s="7" t="str">
        <f>IF(H5=" "," ",IF(H5&lt;N5,"CBP",IF(H5=N5,"=CBP"," ")))</f>
        <v xml:space="preserve"> </v>
      </c>
      <c r="J5" s="7" t="str">
        <f>VLOOKUP($A5,Entries!$B$203:$G$406,6)</f>
        <v>c</v>
      </c>
      <c r="K5" s="7" t="str">
        <f>VLOOKUP($A5,Entries!$B$203:$FH406,7)</f>
        <v/>
      </c>
      <c r="L5" s="7" t="str">
        <f>VLOOKUP($A5,Entries!$B$203:$I$406,8)</f>
        <v/>
      </c>
      <c r="M5" s="7">
        <f>VLOOKUP($A5,Entries!$B$203:$J$406,9)</f>
        <v>4060725</v>
      </c>
      <c r="N5" s="29">
        <v>12.4</v>
      </c>
    </row>
    <row r="6" spans="1:14" x14ac:dyDescent="0.25">
      <c r="A6" s="7">
        <v>56</v>
      </c>
      <c r="B6" s="88">
        <v>13.5</v>
      </c>
      <c r="D6" s="7">
        <v>2</v>
      </c>
      <c r="E6" t="str">
        <f>VLOOKUP($A6,Entries!$B$203:$J$406,2)</f>
        <v>Ettillie</v>
      </c>
      <c r="F6" t="str">
        <f>VLOOKUP($A6,Entries!$B$203:$J$406,3)</f>
        <v>Jack</v>
      </c>
      <c r="G6" t="str">
        <f>VLOOKUP($A6,Entries!$B$203:$F$406,5)</f>
        <v>Royal Hospital School</v>
      </c>
      <c r="H6" s="27">
        <f t="shared" si="0"/>
        <v>13.5</v>
      </c>
      <c r="I6" s="7"/>
      <c r="J6" s="7" t="str">
        <f>VLOOKUP($A6,Entries!$B$203:$G$406,6)</f>
        <v>c</v>
      </c>
      <c r="K6" s="7" t="str">
        <f>VLOOKUP($A6,Entries!$B$203:$FH407,7)</f>
        <v>s</v>
      </c>
      <c r="L6" s="7" t="str">
        <f>VLOOKUP($A6,Entries!$B$203:$I$406,8)</f>
        <v xml:space="preserve">Royal Hospital School </v>
      </c>
      <c r="M6" s="7">
        <f>VLOOKUP($A6,Entries!$B$203:$J$406,9)</f>
        <v>0</v>
      </c>
      <c r="N6" s="29"/>
    </row>
    <row r="7" spans="1:14" x14ac:dyDescent="0.25">
      <c r="A7" s="7">
        <v>58</v>
      </c>
      <c r="B7" s="88">
        <v>13.7</v>
      </c>
      <c r="D7" s="7">
        <v>3</v>
      </c>
      <c r="E7" t="str">
        <f>VLOOKUP($A7,Entries!$B$203:$J$406,2)</f>
        <v>Phoebe</v>
      </c>
      <c r="F7" t="str">
        <f>VLOOKUP($A7,Entries!$B$203:$J$406,3)</f>
        <v>Nottingham</v>
      </c>
      <c r="G7" t="str">
        <f>VLOOKUP($A7,Entries!$B$203:$F$406,5)</f>
        <v>Ipswich Harriers</v>
      </c>
      <c r="H7" s="27">
        <f t="shared" si="0"/>
        <v>13.7</v>
      </c>
      <c r="I7" s="7"/>
      <c r="J7" s="7" t="str">
        <f>VLOOKUP($A7,Entries!$B$203:$G$406,6)</f>
        <v>c</v>
      </c>
      <c r="K7" s="7" t="str">
        <f>VLOOKUP($A7,Entries!$B$203:$FH408,7)</f>
        <v>s</v>
      </c>
      <c r="L7" s="7" t="str">
        <f>VLOOKUP($A7,Entries!$B$203:$I$406,8)</f>
        <v>Thomas Mills High School</v>
      </c>
      <c r="M7" s="7">
        <f>VLOOKUP($A7,Entries!$B$203:$J$406,9)</f>
        <v>4085669</v>
      </c>
      <c r="N7" s="29"/>
    </row>
    <row r="8" spans="1:14" x14ac:dyDescent="0.25">
      <c r="A8" s="7">
        <v>55</v>
      </c>
      <c r="B8" s="88">
        <v>14.7</v>
      </c>
      <c r="D8" s="7">
        <v>4</v>
      </c>
      <c r="E8" t="str">
        <f>VLOOKUP($A8,Entries!$B$203:$J$406,2)</f>
        <v>Sophia</v>
      </c>
      <c r="F8" t="str">
        <f>VLOOKUP($A8,Entries!$B$203:$J$406,3)</f>
        <v>Bisset</v>
      </c>
      <c r="G8" t="str">
        <f>VLOOKUP($A8,Entries!$B$203:$F$406,5)</f>
        <v>Royal Hospital School</v>
      </c>
      <c r="H8" s="27">
        <f t="shared" si="0"/>
        <v>14.7</v>
      </c>
      <c r="I8" s="7"/>
      <c r="J8" s="7" t="str">
        <f>VLOOKUP($A8,Entries!$B$203:$G$406,6)</f>
        <v>c</v>
      </c>
      <c r="K8" s="7" t="str">
        <f>VLOOKUP($A8,Entries!$B$203:$FH409,7)</f>
        <v>s</v>
      </c>
      <c r="L8" s="7" t="str">
        <f>VLOOKUP($A8,Entries!$B$203:$I$406,8)</f>
        <v>Royal Hospital School</v>
      </c>
      <c r="M8" s="7">
        <f>VLOOKUP($A8,Entries!$B$203:$J$406,9)</f>
        <v>0</v>
      </c>
      <c r="N8" s="29"/>
    </row>
    <row r="9" spans="1:14" x14ac:dyDescent="0.25">
      <c r="A9" s="7">
        <v>52</v>
      </c>
      <c r="B9" s="88">
        <v>14.9</v>
      </c>
      <c r="D9" s="7">
        <v>5</v>
      </c>
      <c r="E9" t="str">
        <f>VLOOKUP($A9,Entries!$B$203:$J$406,2)</f>
        <v>Grace</v>
      </c>
      <c r="F9" t="str">
        <f>VLOOKUP($A9,Entries!$B$203:$J$406,3)</f>
        <v>Keogh</v>
      </c>
      <c r="G9" t="str">
        <f>VLOOKUP($A9,Entries!$B$203:$F$406,5)</f>
        <v>Farlingaye High School</v>
      </c>
      <c r="H9" s="27">
        <f t="shared" si="0"/>
        <v>14.9</v>
      </c>
      <c r="I9" s="7"/>
      <c r="J9" s="7" t="str">
        <f>VLOOKUP($A9,Entries!$B$203:$G$406,6)</f>
        <v>c</v>
      </c>
      <c r="K9" s="7" t="str">
        <f>VLOOKUP($A9,Entries!$B$203:$FH410,7)</f>
        <v>s</v>
      </c>
      <c r="L9" s="7" t="str">
        <f>VLOOKUP($A9,Entries!$B$203:$I$406,8)</f>
        <v>Farlingaye High School</v>
      </c>
      <c r="M9" s="7">
        <f>VLOOKUP($A9,Entries!$B$203:$J$406,9)</f>
        <v>0</v>
      </c>
      <c r="N9" s="29"/>
    </row>
    <row r="10" spans="1:14" x14ac:dyDescent="0.25">
      <c r="A10" s="7">
        <v>59</v>
      </c>
      <c r="B10" s="88">
        <v>14.9</v>
      </c>
      <c r="D10" s="7">
        <v>6</v>
      </c>
      <c r="E10" t="str">
        <f>VLOOKUP($A10,Entries!$B$203:$J$406,2)</f>
        <v>Temi</v>
      </c>
      <c r="F10" t="str">
        <f>VLOOKUP($A10,Entries!$B$203:$J$406,3)</f>
        <v>Oghoetuoma</v>
      </c>
      <c r="G10" t="str">
        <f>VLOOKUP($A10,Entries!$B$203:$F$406,5)</f>
        <v>Culford School</v>
      </c>
      <c r="H10" s="27">
        <f t="shared" si="0"/>
        <v>14.9</v>
      </c>
      <c r="I10" s="7"/>
      <c r="J10" s="7" t="str">
        <f>VLOOKUP($A10,Entries!$B$203:$G$406,6)</f>
        <v>c</v>
      </c>
      <c r="K10" s="7" t="str">
        <f>VLOOKUP($A10,Entries!$B$203:$FH411,7)</f>
        <v>s</v>
      </c>
      <c r="L10" s="7" t="str">
        <f>VLOOKUP($A10,Entries!$B$203:$I$406,8)</f>
        <v>Culford school</v>
      </c>
      <c r="M10" s="7">
        <f>VLOOKUP($A10,Entries!$B$203:$J$406,9)</f>
        <v>0</v>
      </c>
      <c r="N10" s="29"/>
    </row>
    <row r="11" spans="1:14" x14ac:dyDescent="0.25">
      <c r="A11" s="7" t="s">
        <v>25</v>
      </c>
      <c r="B11" s="88" t="s">
        <v>25</v>
      </c>
      <c r="D11" s="7">
        <v>7</v>
      </c>
      <c r="E11" t="str">
        <f>VLOOKUP($A11,Entries!$B$203:$J$406,2)</f>
        <v/>
      </c>
      <c r="F11" t="str">
        <f>VLOOKUP($A11,Entries!$B$203:$J$406,3)</f>
        <v/>
      </c>
      <c r="G11" t="str">
        <f>VLOOKUP($A11,Entries!$B$203:$F$406,5)</f>
        <v/>
      </c>
      <c r="H11" s="27" t="str">
        <f t="shared" si="0"/>
        <v xml:space="preserve"> </v>
      </c>
      <c r="I11" s="7"/>
      <c r="J11" s="7" t="str">
        <f>VLOOKUP($A11,Entries!$B$203:$G$406,6)</f>
        <v/>
      </c>
      <c r="K11" s="7" t="str">
        <f>VLOOKUP($A11,Entries!$B$203:$FH412,7)</f>
        <v/>
      </c>
      <c r="L11" s="7" t="str">
        <f>VLOOKUP($A11,Entries!$B$203:$I$406,8)</f>
        <v/>
      </c>
      <c r="M11" s="7" t="str">
        <f>VLOOKUP($A11,Entries!$B$203:$J$406,9)</f>
        <v/>
      </c>
      <c r="N11" s="29"/>
    </row>
    <row r="12" spans="1:14" x14ac:dyDescent="0.25">
      <c r="A12" s="7" t="s">
        <v>25</v>
      </c>
      <c r="B12" s="88" t="s">
        <v>25</v>
      </c>
      <c r="D12" s="7">
        <v>8</v>
      </c>
      <c r="E12" t="str">
        <f>VLOOKUP($A12,Entries!$B$203:$J$406,2)</f>
        <v/>
      </c>
      <c r="F12" t="str">
        <f>VLOOKUP($A12,Entries!$B$203:$J$406,3)</f>
        <v/>
      </c>
      <c r="G12" t="str">
        <f>VLOOKUP($A12,Entries!$B$203:$F$406,5)</f>
        <v/>
      </c>
      <c r="H12" s="27" t="str">
        <f t="shared" si="0"/>
        <v xml:space="preserve"> </v>
      </c>
      <c r="I12" s="7"/>
      <c r="J12" s="7" t="str">
        <f>VLOOKUP($A12,Entries!$B$203:$G$406,6)</f>
        <v/>
      </c>
      <c r="K12" s="7" t="str">
        <f>VLOOKUP($A12,Entries!$B$203:$FH413,7)</f>
        <v/>
      </c>
      <c r="L12" s="7" t="str">
        <f>VLOOKUP($A12,Entries!$B$203:$I$406,8)</f>
        <v/>
      </c>
      <c r="M12" s="7" t="str">
        <f>VLOOKUP($A12,Entries!$B$203:$J$406,9)</f>
        <v/>
      </c>
      <c r="N12" s="29"/>
    </row>
    <row r="13" spans="1:14" x14ac:dyDescent="0.25">
      <c r="A13" s="7">
        <v>40</v>
      </c>
      <c r="B13" s="88">
        <v>13.2</v>
      </c>
      <c r="C13" t="s">
        <v>270</v>
      </c>
      <c r="D13" s="7">
        <v>1</v>
      </c>
      <c r="E13" t="str">
        <f>VLOOKUP($A13,Entries!$B$203:$J$406,2)</f>
        <v>Lotachi</v>
      </c>
      <c r="F13" t="str">
        <f>VLOOKUP($A13,Entries!$B$203:$J$406,3)</f>
        <v>Adigwe</v>
      </c>
      <c r="G13" t="str">
        <f>VLOOKUP($A13,Entries!$B$203:$F$406,5)</f>
        <v>Ipswich Harriers</v>
      </c>
      <c r="H13" s="27">
        <f t="shared" si="0"/>
        <v>13.2</v>
      </c>
      <c r="I13" s="7" t="str">
        <f t="shared" ref="I13:I21" si="1">IF(H13=" "," ",IF(H13&lt;N13,"CBP",IF(H13=N13,"=CBP"," ")))</f>
        <v xml:space="preserve"> </v>
      </c>
      <c r="J13" s="7" t="str">
        <f>VLOOKUP($A13,Entries!$B$203:$G$406,6)</f>
        <v>c</v>
      </c>
      <c r="K13" s="7" t="str">
        <f>VLOOKUP($A13,Entries!$B$203:$FH414,7)</f>
        <v>s</v>
      </c>
      <c r="L13" s="7" t="str">
        <f>VLOOKUP($A13,Entries!$B$203:$I$406,8)</f>
        <v>St Albans Catholic High School</v>
      </c>
      <c r="M13" s="7">
        <f>VLOOKUP($A13,Entries!$B$203:$J$406,9)</f>
        <v>4060724</v>
      </c>
      <c r="N13" s="29">
        <f>IF(H5&lt;N5,H5,N5)</f>
        <v>12.4</v>
      </c>
    </row>
    <row r="14" spans="1:14" x14ac:dyDescent="0.25">
      <c r="A14" s="7">
        <v>31</v>
      </c>
      <c r="B14" s="88">
        <v>13.3</v>
      </c>
      <c r="D14" s="7">
        <v>2</v>
      </c>
      <c r="E14" t="str">
        <f>VLOOKUP($A14,Entries!$B$203:$J$406,2)</f>
        <v>Saskia</v>
      </c>
      <c r="F14" t="str">
        <f>VLOOKUP($A14,Entries!$B$203:$J$406,3)</f>
        <v>Wyeth</v>
      </c>
      <c r="G14" t="str">
        <f>VLOOKUP($A14,Entries!$B$203:$F$406,5)</f>
        <v>Ipswich Harriers</v>
      </c>
      <c r="H14" s="27">
        <f t="shared" si="0"/>
        <v>13.3</v>
      </c>
      <c r="I14" s="7"/>
      <c r="J14" s="7" t="str">
        <f>VLOOKUP($A14,Entries!$B$203:$G$406,6)</f>
        <v>c</v>
      </c>
      <c r="K14" s="7" t="str">
        <f>VLOOKUP($A14,Entries!$B$203:$FH415,7)</f>
        <v>s</v>
      </c>
      <c r="L14" s="7" t="str">
        <f>VLOOKUP($A14,Entries!$B$203:$I$406,8)</f>
        <v>Orwell Park School</v>
      </c>
      <c r="M14" s="7">
        <f>VLOOKUP($A14,Entries!$B$203:$J$406,9)</f>
        <v>4062693</v>
      </c>
      <c r="N14" s="29"/>
    </row>
    <row r="15" spans="1:14" x14ac:dyDescent="0.25">
      <c r="A15" s="7">
        <v>33</v>
      </c>
      <c r="B15" s="88">
        <v>14.4</v>
      </c>
      <c r="D15" s="7">
        <v>3</v>
      </c>
      <c r="E15" t="str">
        <f>VLOOKUP($A15,Entries!$B$203:$J$406,2)</f>
        <v>Erin</v>
      </c>
      <c r="F15" t="str">
        <f>VLOOKUP($A15,Entries!$B$203:$J$406,3)</f>
        <v>Stocking</v>
      </c>
      <c r="G15" t="str">
        <f>VLOOKUP($A15,Entries!$B$203:$F$406,5)</f>
        <v>Waveney Valley AC</v>
      </c>
      <c r="H15" s="27">
        <f t="shared" si="0"/>
        <v>14.4</v>
      </c>
      <c r="I15" s="7"/>
      <c r="J15" s="7" t="str">
        <f>VLOOKUP($A15,Entries!$B$203:$G$406,6)</f>
        <v>c</v>
      </c>
      <c r="K15" s="7" t="str">
        <f>VLOOKUP($A15,Entries!$B$203:$FH416,7)</f>
        <v/>
      </c>
      <c r="L15" s="7" t="str">
        <f>VLOOKUP($A15,Entries!$B$203:$I$406,8)</f>
        <v/>
      </c>
      <c r="M15" s="7">
        <f>VLOOKUP($A15,Entries!$B$203:$J$406,9)</f>
        <v>3960813</v>
      </c>
      <c r="N15" s="29"/>
    </row>
    <row r="16" spans="1:14" x14ac:dyDescent="0.25">
      <c r="A16" s="7">
        <v>49</v>
      </c>
      <c r="B16" s="88">
        <v>14.9</v>
      </c>
      <c r="D16" s="7">
        <v>4</v>
      </c>
      <c r="E16" t="str">
        <f>VLOOKUP($A16,Entries!$B$203:$J$406,2)</f>
        <v>Ella</v>
      </c>
      <c r="F16" t="str">
        <f>VLOOKUP($A16,Entries!$B$203:$J$406,3)</f>
        <v>Kading</v>
      </c>
      <c r="G16" t="str">
        <f>VLOOKUP($A16,Entries!$B$203:$F$406,5)</f>
        <v>Stowmarket Striders RC</v>
      </c>
      <c r="H16" s="27">
        <f t="shared" si="0"/>
        <v>14.9</v>
      </c>
      <c r="I16" s="7"/>
      <c r="J16" s="7" t="str">
        <f>VLOOKUP($A16,Entries!$B$203:$G$406,6)</f>
        <v>c</v>
      </c>
      <c r="K16" s="7" t="str">
        <f>VLOOKUP($A16,Entries!$B$203:$FH417,7)</f>
        <v>s</v>
      </c>
      <c r="L16" s="7" t="str">
        <f>VLOOKUP($A16,Entries!$B$203:$I$406,8)</f>
        <v>Debenham</v>
      </c>
      <c r="M16" s="7">
        <f>VLOOKUP($A16,Entries!$B$203:$J$406,9)</f>
        <v>3849676</v>
      </c>
      <c r="N16" s="29"/>
    </row>
    <row r="17" spans="1:14" x14ac:dyDescent="0.25">
      <c r="A17" s="7">
        <v>44</v>
      </c>
      <c r="B17" s="88">
        <v>14.9</v>
      </c>
      <c r="D17" s="7">
        <v>5</v>
      </c>
      <c r="E17" t="str">
        <f>VLOOKUP($A17,Entries!$B$203:$J$406,2)</f>
        <v>Abbie</v>
      </c>
      <c r="F17" t="str">
        <f>VLOOKUP($A17,Entries!$B$203:$J$406,3)</f>
        <v>Cook</v>
      </c>
      <c r="G17" t="str">
        <f>VLOOKUP($A17,Entries!$B$203:$F$406,5)</f>
        <v>Waveney Valley AC</v>
      </c>
      <c r="H17" s="27">
        <f t="shared" si="0"/>
        <v>14.9</v>
      </c>
      <c r="I17" s="7"/>
      <c r="J17" s="7" t="str">
        <f>VLOOKUP($A17,Entries!$B$203:$G$406,6)</f>
        <v>c</v>
      </c>
      <c r="K17" s="7" t="str">
        <f>VLOOKUP($A17,Entries!$B$203:$FH418,7)</f>
        <v/>
      </c>
      <c r="L17" s="7" t="str">
        <f>VLOOKUP($A17,Entries!$B$203:$I$406,8)</f>
        <v/>
      </c>
      <c r="M17" s="7">
        <f>VLOOKUP($A17,Entries!$B$203:$J$406,9)</f>
        <v>4090654</v>
      </c>
      <c r="N17" s="29"/>
    </row>
    <row r="18" spans="1:14" x14ac:dyDescent="0.25">
      <c r="A18" s="7" t="s">
        <v>25</v>
      </c>
      <c r="B18" s="88" t="s">
        <v>25</v>
      </c>
      <c r="D18" s="7">
        <v>6</v>
      </c>
      <c r="E18" t="str">
        <f>VLOOKUP($A18,Entries!$B$203:$J$406,2)</f>
        <v/>
      </c>
      <c r="F18" t="str">
        <f>VLOOKUP($A18,Entries!$B$203:$J$406,3)</f>
        <v/>
      </c>
      <c r="G18" t="str">
        <f>VLOOKUP($A18,Entries!$B$203:$F$406,5)</f>
        <v/>
      </c>
      <c r="H18" s="27" t="str">
        <f t="shared" si="0"/>
        <v xml:space="preserve"> </v>
      </c>
      <c r="I18" s="7"/>
      <c r="J18" s="7" t="str">
        <f>VLOOKUP($A18,Entries!$B$203:$G$406,6)</f>
        <v/>
      </c>
      <c r="K18" s="7" t="str">
        <f>VLOOKUP($A18,Entries!$B$203:$FH419,7)</f>
        <v/>
      </c>
      <c r="L18" s="7" t="str">
        <f>VLOOKUP($A18,Entries!$B$203:$I$406,8)</f>
        <v/>
      </c>
      <c r="M18" s="7" t="str">
        <f>VLOOKUP($A18,Entries!$B$203:$J$406,9)</f>
        <v/>
      </c>
      <c r="N18" s="29"/>
    </row>
    <row r="19" spans="1:14" x14ac:dyDescent="0.25">
      <c r="A19" s="7" t="s">
        <v>25</v>
      </c>
      <c r="B19" s="88" t="s">
        <v>25</v>
      </c>
      <c r="D19" s="7">
        <v>7</v>
      </c>
      <c r="E19" t="str">
        <f>VLOOKUP($A19,Entries!$B$203:$J$406,2)</f>
        <v/>
      </c>
      <c r="F19" t="str">
        <f>VLOOKUP($A19,Entries!$B$203:$J$406,3)</f>
        <v/>
      </c>
      <c r="G19" t="str">
        <f>VLOOKUP($A19,Entries!$B$203:$F$406,5)</f>
        <v/>
      </c>
      <c r="H19" s="27" t="str">
        <f t="shared" si="0"/>
        <v xml:space="preserve"> </v>
      </c>
      <c r="I19" s="7"/>
      <c r="J19" s="7" t="str">
        <f>VLOOKUP($A19,Entries!$B$203:$G$406,6)</f>
        <v/>
      </c>
      <c r="K19" s="7" t="str">
        <f>VLOOKUP($A19,Entries!$B$203:$FH420,7)</f>
        <v/>
      </c>
      <c r="L19" s="7" t="str">
        <f>VLOOKUP($A19,Entries!$B$203:$I$406,8)</f>
        <v/>
      </c>
      <c r="M19" s="7" t="str">
        <f>VLOOKUP($A19,Entries!$B$203:$J$406,9)</f>
        <v/>
      </c>
      <c r="N19" s="29"/>
    </row>
    <row r="20" spans="1:14" x14ac:dyDescent="0.25">
      <c r="A20" s="7" t="s">
        <v>25</v>
      </c>
      <c r="B20" s="88" t="s">
        <v>25</v>
      </c>
      <c r="D20" s="7">
        <v>8</v>
      </c>
      <c r="E20" t="str">
        <f>VLOOKUP($A20,Entries!$B$203:$J$406,2)</f>
        <v/>
      </c>
      <c r="F20" t="str">
        <f>VLOOKUP($A20,Entries!$B$203:$J$406,3)</f>
        <v/>
      </c>
      <c r="G20" t="str">
        <f>VLOOKUP($A20,Entries!$B$203:$F$406,5)</f>
        <v/>
      </c>
      <c r="H20" s="27" t="str">
        <f t="shared" si="0"/>
        <v xml:space="preserve"> </v>
      </c>
      <c r="I20" s="7"/>
      <c r="J20" s="7" t="str">
        <f>VLOOKUP($A20,Entries!$B$203:$G$406,6)</f>
        <v/>
      </c>
      <c r="K20" s="7" t="str">
        <f>VLOOKUP($A20,Entries!$B$203:$FH421,7)</f>
        <v/>
      </c>
      <c r="L20" s="7" t="str">
        <f>VLOOKUP($A20,Entries!$B$203:$I$406,8)</f>
        <v/>
      </c>
      <c r="M20" s="7" t="str">
        <f>VLOOKUP($A20,Entries!$B$203:$J$406,9)</f>
        <v/>
      </c>
      <c r="N20" s="29"/>
    </row>
    <row r="21" spans="1:14" x14ac:dyDescent="0.25">
      <c r="A21" s="7">
        <v>40</v>
      </c>
      <c r="B21" s="88">
        <v>13.1</v>
      </c>
      <c r="C21" t="s">
        <v>59</v>
      </c>
      <c r="D21" s="7">
        <v>1</v>
      </c>
      <c r="E21" t="str">
        <f>VLOOKUP($A21,Entries!$B$203:$J$406,2)</f>
        <v>Lotachi</v>
      </c>
      <c r="F21" t="str">
        <f>VLOOKUP($A21,Entries!$B$203:$J$406,3)</f>
        <v>Adigwe</v>
      </c>
      <c r="G21" t="str">
        <f>VLOOKUP($A21,Entries!$B$203:$F$406,5)</f>
        <v>Ipswich Harriers</v>
      </c>
      <c r="H21" s="27">
        <f t="shared" si="0"/>
        <v>13.1</v>
      </c>
      <c r="I21" s="7" t="str">
        <f t="shared" si="1"/>
        <v xml:space="preserve"> </v>
      </c>
      <c r="J21" s="7" t="str">
        <f>VLOOKUP($A21,Entries!$B$203:$G$406,6)</f>
        <v>c</v>
      </c>
      <c r="K21" s="7" t="str">
        <f>VLOOKUP($A21,Entries!$B$203:$FH422,7)</f>
        <v>s</v>
      </c>
      <c r="L21" s="7" t="str">
        <f>VLOOKUP($A21,Entries!$B$203:$I$406,8)</f>
        <v>St Albans Catholic High School</v>
      </c>
      <c r="M21" s="7">
        <f>VLOOKUP($A21,Entries!$B$203:$J$406,9)</f>
        <v>4060724</v>
      </c>
      <c r="N21" s="29">
        <f>IF(H13&lt;N13,H13,N13)</f>
        <v>12.4</v>
      </c>
    </row>
    <row r="22" spans="1:14" x14ac:dyDescent="0.25">
      <c r="A22" s="7">
        <v>62</v>
      </c>
      <c r="B22" s="88">
        <v>13.2</v>
      </c>
      <c r="D22" s="7">
        <v>2</v>
      </c>
      <c r="E22" t="str">
        <f>VLOOKUP($A22,Entries!$B$203:$J$406,2)</f>
        <v>Adele</v>
      </c>
      <c r="F22" t="str">
        <f>VLOOKUP($A22,Entries!$B$203:$J$406,3)</f>
        <v>Stalnionis</v>
      </c>
      <c r="G22" t="str">
        <f>VLOOKUP($A22,Entries!$B$203:$F$406,5)</f>
        <v>Ipswich Harriers</v>
      </c>
      <c r="H22" s="27">
        <f t="shared" si="0"/>
        <v>13.2</v>
      </c>
      <c r="J22" s="7" t="str">
        <f>VLOOKUP($A22,Entries!$B$203:$G$406,6)</f>
        <v>c</v>
      </c>
      <c r="K22" s="7" t="str">
        <f>VLOOKUP($A22,Entries!$B$203:$FH423,7)</f>
        <v/>
      </c>
      <c r="L22" s="7" t="str">
        <f>VLOOKUP($A22,Entries!$B$203:$I$406,8)</f>
        <v/>
      </c>
      <c r="M22" s="7">
        <f>VLOOKUP($A22,Entries!$B$203:$J$406,9)</f>
        <v>4060725</v>
      </c>
      <c r="N22" s="29"/>
    </row>
    <row r="23" spans="1:14" x14ac:dyDescent="0.25">
      <c r="A23" s="7">
        <v>31</v>
      </c>
      <c r="B23" s="88">
        <v>13.6</v>
      </c>
      <c r="D23" s="7">
        <v>3</v>
      </c>
      <c r="E23" t="str">
        <f>VLOOKUP($A23,Entries!$B$203:$J$406,2)</f>
        <v>Saskia</v>
      </c>
      <c r="F23" t="str">
        <f>VLOOKUP($A23,Entries!$B$203:$J$406,3)</f>
        <v>Wyeth</v>
      </c>
      <c r="G23" t="str">
        <f>VLOOKUP($A23,Entries!$B$203:$F$406,5)</f>
        <v>Ipswich Harriers</v>
      </c>
      <c r="H23" s="27">
        <f t="shared" si="0"/>
        <v>13.6</v>
      </c>
      <c r="J23" s="7" t="str">
        <f>VLOOKUP($A23,Entries!$B$203:$G$406,6)</f>
        <v>c</v>
      </c>
      <c r="K23" s="7" t="str">
        <f>VLOOKUP($A23,Entries!$B$203:$FH424,7)</f>
        <v>s</v>
      </c>
      <c r="L23" s="7" t="str">
        <f>VLOOKUP($A23,Entries!$B$203:$I$406,8)</f>
        <v>Orwell Park School</v>
      </c>
      <c r="M23" s="7">
        <f>VLOOKUP($A23,Entries!$B$203:$J$406,9)</f>
        <v>4062693</v>
      </c>
      <c r="N23" s="29"/>
    </row>
    <row r="24" spans="1:14" x14ac:dyDescent="0.25">
      <c r="A24" s="7">
        <v>58</v>
      </c>
      <c r="B24" s="88">
        <v>13.9</v>
      </c>
      <c r="D24" s="7">
        <v>4</v>
      </c>
      <c r="E24" t="str">
        <f>VLOOKUP($A24,Entries!$B$203:$J$406,2)</f>
        <v>Phoebe</v>
      </c>
      <c r="F24" t="str">
        <f>VLOOKUP($A24,Entries!$B$203:$J$406,3)</f>
        <v>Nottingham</v>
      </c>
      <c r="G24" t="str">
        <f>VLOOKUP($A24,Entries!$B$203:$F$406,5)</f>
        <v>Ipswich Harriers</v>
      </c>
      <c r="H24" s="27">
        <f t="shared" si="0"/>
        <v>13.9</v>
      </c>
      <c r="J24" s="7" t="str">
        <f>VLOOKUP($A24,Entries!$B$203:$G$406,6)</f>
        <v>c</v>
      </c>
      <c r="K24" s="7" t="str">
        <f>VLOOKUP($A24,Entries!$B$203:$FH425,7)</f>
        <v>s</v>
      </c>
      <c r="L24" s="7" t="str">
        <f>VLOOKUP($A24,Entries!$B$203:$I$406,8)</f>
        <v>Thomas Mills High School</v>
      </c>
      <c r="M24" s="7">
        <f>VLOOKUP($A24,Entries!$B$203:$J$406,9)</f>
        <v>4085669</v>
      </c>
      <c r="N24" s="29"/>
    </row>
    <row r="25" spans="1:14" x14ac:dyDescent="0.25">
      <c r="A25" s="7">
        <v>56</v>
      </c>
      <c r="B25" s="88">
        <v>13.9</v>
      </c>
      <c r="D25" s="7">
        <v>5</v>
      </c>
      <c r="E25" t="str">
        <f>VLOOKUP($A25,Entries!$B$203:$J$406,2)</f>
        <v>Ettillie</v>
      </c>
      <c r="F25" t="str">
        <f>VLOOKUP($A25,Entries!$B$203:$J$406,3)</f>
        <v>Jack</v>
      </c>
      <c r="G25" t="str">
        <f>VLOOKUP($A25,Entries!$B$203:$F$406,5)</f>
        <v>Royal Hospital School</v>
      </c>
      <c r="H25" s="27">
        <f t="shared" si="0"/>
        <v>13.9</v>
      </c>
      <c r="J25" s="7" t="str">
        <f>VLOOKUP($A25,Entries!$B$203:$G$406,6)</f>
        <v>c</v>
      </c>
      <c r="K25" s="7" t="str">
        <f>VLOOKUP($A25,Entries!$B$203:$FH426,7)</f>
        <v>s</v>
      </c>
      <c r="L25" s="7" t="str">
        <f>VLOOKUP($A25,Entries!$B$203:$I$406,8)</f>
        <v xml:space="preserve">Royal Hospital School </v>
      </c>
      <c r="M25" s="7">
        <f>VLOOKUP($A25,Entries!$B$203:$J$406,9)</f>
        <v>0</v>
      </c>
      <c r="N25" s="29"/>
    </row>
    <row r="26" spans="1:14" x14ac:dyDescent="0.25">
      <c r="A26" s="7" t="s">
        <v>25</v>
      </c>
      <c r="B26" s="88" t="s">
        <v>25</v>
      </c>
      <c r="D26" s="7">
        <v>6</v>
      </c>
      <c r="E26" t="str">
        <f>VLOOKUP($A26,Entries!$B$203:$J$406,2)</f>
        <v/>
      </c>
      <c r="F26" t="str">
        <f>VLOOKUP($A26,Entries!$B$203:$J$406,3)</f>
        <v/>
      </c>
      <c r="G26" t="str">
        <f>VLOOKUP($A26,Entries!$B$203:$F$406,5)</f>
        <v/>
      </c>
      <c r="H26" s="27" t="str">
        <f t="shared" si="0"/>
        <v xml:space="preserve"> </v>
      </c>
      <c r="J26" s="7" t="str">
        <f>VLOOKUP($A26,Entries!$B$203:$G$406,6)</f>
        <v/>
      </c>
      <c r="K26" s="7" t="str">
        <f>VLOOKUP($A26,Entries!$B$203:$FH427,7)</f>
        <v/>
      </c>
      <c r="L26" s="7" t="str">
        <f>VLOOKUP($A26,Entries!$B$203:$I$406,8)</f>
        <v/>
      </c>
      <c r="M26" s="7" t="str">
        <f>VLOOKUP($A26,Entries!$B$203:$J$406,9)</f>
        <v/>
      </c>
      <c r="N26" s="29"/>
    </row>
    <row r="27" spans="1:14" x14ac:dyDescent="0.25">
      <c r="A27" s="7" t="s">
        <v>25</v>
      </c>
      <c r="B27" s="88" t="s">
        <v>25</v>
      </c>
      <c r="D27" s="7">
        <v>7</v>
      </c>
      <c r="E27" t="str">
        <f>VLOOKUP($A27,Entries!$B$203:$J$406,2)</f>
        <v/>
      </c>
      <c r="F27" t="str">
        <f>VLOOKUP($A27,Entries!$B$203:$J$406,3)</f>
        <v/>
      </c>
      <c r="G27" t="str">
        <f>VLOOKUP($A27,Entries!$B$203:$F$406,5)</f>
        <v/>
      </c>
      <c r="H27" s="27" t="str">
        <f t="shared" si="0"/>
        <v xml:space="preserve"> </v>
      </c>
      <c r="J27" s="7" t="str">
        <f>VLOOKUP($A27,Entries!$B$203:$G$406,6)</f>
        <v/>
      </c>
      <c r="K27" s="7" t="str">
        <f>VLOOKUP($A27,Entries!$B$203:$FH428,7)</f>
        <v/>
      </c>
      <c r="L27" s="7" t="str">
        <f>VLOOKUP($A27,Entries!$B$203:$I$406,8)</f>
        <v/>
      </c>
      <c r="M27" s="7" t="str">
        <f>VLOOKUP($A27,Entries!$B$203:$J$406,9)</f>
        <v/>
      </c>
      <c r="N27" s="29"/>
    </row>
    <row r="28" spans="1:14" x14ac:dyDescent="0.25">
      <c r="A28" s="7" t="s">
        <v>25</v>
      </c>
      <c r="B28" s="88" t="s">
        <v>25</v>
      </c>
      <c r="D28" s="7">
        <v>8</v>
      </c>
      <c r="E28" t="str">
        <f>VLOOKUP($A28,Entries!$B$203:$J$406,2)</f>
        <v/>
      </c>
      <c r="F28" t="str">
        <f>VLOOKUP($A28,Entries!$B$203:$J$406,3)</f>
        <v/>
      </c>
      <c r="G28" t="str">
        <f>VLOOKUP($A28,Entries!$B$203:$F$406,5)</f>
        <v/>
      </c>
      <c r="H28" s="27" t="str">
        <f t="shared" si="0"/>
        <v xml:space="preserve"> </v>
      </c>
      <c r="J28" s="7" t="str">
        <f>VLOOKUP($A28,Entries!$B$203:$G$406,6)</f>
        <v/>
      </c>
      <c r="K28" s="7" t="str">
        <f>VLOOKUP($A28,Entries!$B$203:$FH429,7)</f>
        <v/>
      </c>
      <c r="L28" s="7" t="str">
        <f>VLOOKUP($A28,Entries!$B$203:$I$406,8)</f>
        <v/>
      </c>
      <c r="M28" s="7" t="str">
        <f>VLOOKUP($A28,Entries!$B$203:$J$406,9)</f>
        <v/>
      </c>
      <c r="N28" s="29"/>
    </row>
    <row r="29" spans="1:14" x14ac:dyDescent="0.25">
      <c r="A29" s="7">
        <v>51</v>
      </c>
      <c r="B29" s="88">
        <v>28.4</v>
      </c>
      <c r="C29" t="s">
        <v>271</v>
      </c>
      <c r="D29" s="7">
        <v>1</v>
      </c>
      <c r="E29" t="str">
        <f>VLOOKUP($A29,Entries!$B$203:$J$406,2)</f>
        <v>Isla</v>
      </c>
      <c r="F29" t="str">
        <f>VLOOKUP($A29,Entries!$B$203:$J$406,3)</f>
        <v>Barker</v>
      </c>
      <c r="G29" t="str">
        <f>VLOOKUP($A29,Entries!$B$203:$F$406,5)</f>
        <v>Ipswich Harriers</v>
      </c>
      <c r="H29" s="27">
        <f t="shared" si="0"/>
        <v>28.4</v>
      </c>
      <c r="I29" s="7" t="str">
        <f>IF(H29=" "," ",IF(H29&lt;N29,"CBP",IF(H29=N29,"=CBP"," ")))</f>
        <v xml:space="preserve"> </v>
      </c>
      <c r="J29" s="7" t="str">
        <f>VLOOKUP($A29,Entries!$B$203:$G$406,6)</f>
        <v>c</v>
      </c>
      <c r="K29" s="7" t="str">
        <f>VLOOKUP($A29,Entries!$B$203:$FH430,7)</f>
        <v>s</v>
      </c>
      <c r="L29" s="7" t="str">
        <f>VLOOKUP($A29,Entries!$B$203:$I$406,8)</f>
        <v/>
      </c>
      <c r="M29" s="7">
        <f>VLOOKUP($A29,Entries!$B$203:$J$406,9)</f>
        <v>4001632</v>
      </c>
      <c r="N29" s="29">
        <v>25.3</v>
      </c>
    </row>
    <row r="30" spans="1:14" x14ac:dyDescent="0.25">
      <c r="A30" s="7">
        <v>31</v>
      </c>
      <c r="B30" s="88">
        <v>28.5</v>
      </c>
      <c r="D30" s="7">
        <v>2</v>
      </c>
      <c r="E30" t="str">
        <f>VLOOKUP($A30,Entries!$B$203:$J$406,2)</f>
        <v>Saskia</v>
      </c>
      <c r="F30" t="str">
        <f>VLOOKUP($A30,Entries!$B$203:$J$406,3)</f>
        <v>Wyeth</v>
      </c>
      <c r="G30" t="str">
        <f>VLOOKUP($A30,Entries!$B$203:$F$406,5)</f>
        <v>Ipswich Harriers</v>
      </c>
      <c r="H30" s="27">
        <f t="shared" si="0"/>
        <v>28.5</v>
      </c>
      <c r="I30" s="7"/>
      <c r="J30" s="7" t="str">
        <f>VLOOKUP($A30,Entries!$B$203:$G$406,6)</f>
        <v>c</v>
      </c>
      <c r="K30" s="7" t="str">
        <f>VLOOKUP($A30,Entries!$B$203:$FH431,7)</f>
        <v>s</v>
      </c>
      <c r="L30" s="7" t="str">
        <f>VLOOKUP($A30,Entries!$B$203:$I$406,8)</f>
        <v>Orwell Park School</v>
      </c>
      <c r="M30" s="7">
        <f>VLOOKUP($A30,Entries!$B$203:$J$406,9)</f>
        <v>4062693</v>
      </c>
      <c r="N30" s="29"/>
    </row>
    <row r="31" spans="1:14" x14ac:dyDescent="0.25">
      <c r="A31" s="7">
        <v>49</v>
      </c>
      <c r="B31" s="88">
        <v>30.5</v>
      </c>
      <c r="D31" s="7">
        <v>3</v>
      </c>
      <c r="E31" t="str">
        <f>VLOOKUP($A31,Entries!$B$203:$J$406,2)</f>
        <v>Ella</v>
      </c>
      <c r="F31" t="str">
        <f>VLOOKUP($A31,Entries!$B$203:$J$406,3)</f>
        <v>Kading</v>
      </c>
      <c r="G31" t="str">
        <f>VLOOKUP($A31,Entries!$B$203:$F$406,5)</f>
        <v>Stowmarket Striders RC</v>
      </c>
      <c r="H31" s="27">
        <f t="shared" si="0"/>
        <v>30.5</v>
      </c>
      <c r="I31" s="7"/>
      <c r="J31" s="7" t="str">
        <f>VLOOKUP($A31,Entries!$B$203:$G$406,6)</f>
        <v>c</v>
      </c>
      <c r="K31" s="7" t="str">
        <f>VLOOKUP($A31,Entries!$B$203:$FH432,7)</f>
        <v>s</v>
      </c>
      <c r="L31" s="7" t="str">
        <f>VLOOKUP($A31,Entries!$B$203:$I$406,8)</f>
        <v>Debenham</v>
      </c>
      <c r="M31" s="7">
        <f>VLOOKUP($A31,Entries!$B$203:$J$406,9)</f>
        <v>3849676</v>
      </c>
      <c r="N31" s="29"/>
    </row>
    <row r="32" spans="1:14" x14ac:dyDescent="0.25">
      <c r="A32" s="7">
        <v>59</v>
      </c>
      <c r="B32" s="88">
        <v>31.6</v>
      </c>
      <c r="D32" s="7">
        <v>4</v>
      </c>
      <c r="E32" t="str">
        <f>VLOOKUP($A32,Entries!$B$203:$J$406,2)</f>
        <v>Temi</v>
      </c>
      <c r="F32" t="str">
        <f>VLOOKUP($A32,Entries!$B$203:$J$406,3)</f>
        <v>Oghoetuoma</v>
      </c>
      <c r="G32" t="str">
        <f>VLOOKUP($A32,Entries!$B$203:$F$406,5)</f>
        <v>Culford School</v>
      </c>
      <c r="H32" s="27">
        <f t="shared" si="0"/>
        <v>31.6</v>
      </c>
      <c r="I32" s="7"/>
      <c r="J32" s="7" t="str">
        <f>VLOOKUP($A32,Entries!$B$203:$G$406,6)</f>
        <v>c</v>
      </c>
      <c r="K32" s="7" t="str">
        <f>VLOOKUP($A32,Entries!$B$203:$FH433,7)</f>
        <v>s</v>
      </c>
      <c r="L32" s="7" t="str">
        <f>VLOOKUP($A32,Entries!$B$203:$I$406,8)</f>
        <v>Culford school</v>
      </c>
      <c r="M32" s="7">
        <f>VLOOKUP($A32,Entries!$B$203:$J$406,9)</f>
        <v>0</v>
      </c>
      <c r="N32" s="29"/>
    </row>
    <row r="33" spans="1:14" x14ac:dyDescent="0.25">
      <c r="A33" s="7">
        <v>69</v>
      </c>
      <c r="B33" s="88">
        <v>31.6</v>
      </c>
      <c r="D33" s="7">
        <v>5</v>
      </c>
      <c r="E33" t="str">
        <f>VLOOKUP($A33,Entries!$B$203:$J$406,2)</f>
        <v>Ava</v>
      </c>
      <c r="F33" t="str">
        <f>VLOOKUP($A33,Entries!$B$203:$J$406,3)</f>
        <v>Partridge-Kulczynski</v>
      </c>
      <c r="G33" t="str">
        <f>VLOOKUP($A33,Entries!$B$203:$F$406,5)</f>
        <v>Ipswich Harriers</v>
      </c>
      <c r="H33" s="27">
        <f t="shared" si="0"/>
        <v>31.6</v>
      </c>
      <c r="I33" s="7"/>
      <c r="J33" s="7" t="str">
        <f>VLOOKUP($A33,Entries!$B$203:$G$406,6)</f>
        <v>c</v>
      </c>
      <c r="K33" s="7" t="str">
        <f>VLOOKUP($A33,Entries!$B$203:$FH434,7)</f>
        <v>s</v>
      </c>
      <c r="L33" s="7" t="str">
        <f>VLOOKUP($A33,Entries!$B$203:$I$406,8)</f>
        <v>Ipswich Academy</v>
      </c>
      <c r="M33" s="7">
        <f>VLOOKUP($A33,Entries!$B$203:$J$406,9)</f>
        <v>4019348</v>
      </c>
      <c r="N33" s="29"/>
    </row>
    <row r="34" spans="1:14" x14ac:dyDescent="0.25">
      <c r="A34" s="7" t="s">
        <v>25</v>
      </c>
      <c r="B34" s="88" t="s">
        <v>25</v>
      </c>
      <c r="D34" s="7">
        <v>6</v>
      </c>
      <c r="E34" t="str">
        <f>VLOOKUP($A34,Entries!$B$203:$J$406,2)</f>
        <v/>
      </c>
      <c r="F34" t="str">
        <f>VLOOKUP($A34,Entries!$B$203:$J$406,3)</f>
        <v/>
      </c>
      <c r="G34" t="str">
        <f>VLOOKUP($A34,Entries!$B$203:$F$406,5)</f>
        <v/>
      </c>
      <c r="H34" s="27" t="str">
        <f t="shared" si="0"/>
        <v xml:space="preserve"> </v>
      </c>
      <c r="I34" s="7"/>
      <c r="J34" s="7" t="str">
        <f>VLOOKUP($A34,Entries!$B$203:$G$406,6)</f>
        <v/>
      </c>
      <c r="K34" s="7" t="str">
        <f>VLOOKUP($A34,Entries!$B$203:$FH435,7)</f>
        <v/>
      </c>
      <c r="L34" s="7" t="str">
        <f>VLOOKUP($A34,Entries!$B$203:$I$406,8)</f>
        <v/>
      </c>
      <c r="M34" s="7" t="str">
        <f>VLOOKUP($A34,Entries!$B$203:$J$406,9)</f>
        <v/>
      </c>
      <c r="N34" s="29"/>
    </row>
    <row r="35" spans="1:14" x14ac:dyDescent="0.25">
      <c r="A35" s="7" t="s">
        <v>25</v>
      </c>
      <c r="B35" s="88" t="s">
        <v>25</v>
      </c>
      <c r="D35" s="7">
        <v>7</v>
      </c>
      <c r="E35" t="str">
        <f>VLOOKUP($A35,Entries!$B$203:$J$406,2)</f>
        <v/>
      </c>
      <c r="F35" t="str">
        <f>VLOOKUP($A35,Entries!$B$203:$J$406,3)</f>
        <v/>
      </c>
      <c r="G35" t="str">
        <f>VLOOKUP($A35,Entries!$B$203:$F$406,5)</f>
        <v/>
      </c>
      <c r="H35" s="27" t="str">
        <f t="shared" si="0"/>
        <v xml:space="preserve"> </v>
      </c>
      <c r="I35" s="7"/>
      <c r="J35" s="7" t="str">
        <f>VLOOKUP($A35,Entries!$B$203:$G$406,6)</f>
        <v/>
      </c>
      <c r="K35" s="7" t="str">
        <f>VLOOKUP($A35,Entries!$B$203:$FH436,7)</f>
        <v/>
      </c>
      <c r="L35" s="7" t="str">
        <f>VLOOKUP($A35,Entries!$B$203:$I$406,8)</f>
        <v/>
      </c>
      <c r="M35" s="7" t="str">
        <f>VLOOKUP($A35,Entries!$B$203:$J$406,9)</f>
        <v/>
      </c>
      <c r="N35" s="29"/>
    </row>
    <row r="36" spans="1:14" x14ac:dyDescent="0.25">
      <c r="A36" s="7" t="s">
        <v>25</v>
      </c>
      <c r="B36" s="88" t="s">
        <v>25</v>
      </c>
      <c r="D36" s="7">
        <v>8</v>
      </c>
      <c r="E36" t="str">
        <f>VLOOKUP($A36,Entries!$B$203:$J$406,2)</f>
        <v/>
      </c>
      <c r="F36" t="str">
        <f>VLOOKUP($A36,Entries!$B$203:$J$406,3)</f>
        <v/>
      </c>
      <c r="G36" t="str">
        <f>VLOOKUP($A36,Entries!$B$203:$F$406,5)</f>
        <v/>
      </c>
      <c r="H36" s="27" t="str">
        <f t="shared" si="0"/>
        <v xml:space="preserve"> </v>
      </c>
      <c r="I36" s="7"/>
      <c r="J36" s="7" t="str">
        <f>VLOOKUP($A36,Entries!$B$203:$G$406,6)</f>
        <v/>
      </c>
      <c r="K36" s="7" t="str">
        <f>VLOOKUP($A36,Entries!$B$203:$FH437,7)</f>
        <v/>
      </c>
      <c r="L36" s="7" t="str">
        <f>VLOOKUP($A36,Entries!$B$203:$I$406,8)</f>
        <v/>
      </c>
      <c r="M36" s="7" t="str">
        <f>VLOOKUP($A36,Entries!$B$203:$J$406,9)</f>
        <v/>
      </c>
      <c r="N36" s="29"/>
    </row>
    <row r="37" spans="1:14" x14ac:dyDescent="0.25">
      <c r="A37" s="7">
        <v>40</v>
      </c>
      <c r="B37" s="88">
        <v>27.9</v>
      </c>
      <c r="C37" t="s">
        <v>272</v>
      </c>
      <c r="D37" s="7">
        <v>1</v>
      </c>
      <c r="E37" t="str">
        <f>VLOOKUP($A37,Entries!$B$203:$J$406,2)</f>
        <v>Lotachi</v>
      </c>
      <c r="F37" t="str">
        <f>VLOOKUP($A37,Entries!$B$203:$J$406,3)</f>
        <v>Adigwe</v>
      </c>
      <c r="G37" t="str">
        <f>VLOOKUP($A37,Entries!$B$203:$F$406,5)</f>
        <v>Ipswich Harriers</v>
      </c>
      <c r="H37" s="27">
        <f t="shared" si="0"/>
        <v>27.9</v>
      </c>
      <c r="I37" s="7" t="str">
        <f t="shared" ref="I37" si="2">IF(H37=" "," ",IF(H37&lt;N37,"CBP",IF(H37=N37,"=CBP"," ")))</f>
        <v xml:space="preserve"> </v>
      </c>
      <c r="J37" s="7" t="str">
        <f>VLOOKUP($A37,Entries!$B$203:$G$406,6)</f>
        <v>c</v>
      </c>
      <c r="K37" s="7" t="str">
        <f>VLOOKUP($A37,Entries!$B$203:$FH438,7)</f>
        <v>s</v>
      </c>
      <c r="L37" s="7" t="str">
        <f>VLOOKUP($A37,Entries!$B$203:$I$406,8)</f>
        <v>St Albans Catholic High School</v>
      </c>
      <c r="M37" s="7">
        <f>VLOOKUP($A37,Entries!$B$203:$J$406,9)</f>
        <v>4060724</v>
      </c>
      <c r="N37" s="29">
        <f>IF(H29&lt;N29,H29,N29)</f>
        <v>25.3</v>
      </c>
    </row>
    <row r="38" spans="1:14" x14ac:dyDescent="0.25">
      <c r="A38" s="7">
        <v>58</v>
      </c>
      <c r="B38" s="88">
        <v>28.3</v>
      </c>
      <c r="D38" s="7">
        <v>2</v>
      </c>
      <c r="E38" t="str">
        <f>VLOOKUP($A38,Entries!$B$203:$J$406,2)</f>
        <v>Phoebe</v>
      </c>
      <c r="F38" t="str">
        <f>VLOOKUP($A38,Entries!$B$203:$J$406,3)</f>
        <v>Nottingham</v>
      </c>
      <c r="G38" t="str">
        <f>VLOOKUP($A38,Entries!$B$203:$F$406,5)</f>
        <v>Ipswich Harriers</v>
      </c>
      <c r="H38" s="27">
        <f t="shared" si="0"/>
        <v>28.3</v>
      </c>
      <c r="I38" s="7"/>
      <c r="J38" s="7" t="str">
        <f>VLOOKUP($A38,Entries!$B$203:$G$406,6)</f>
        <v>c</v>
      </c>
      <c r="K38" s="7" t="str">
        <f>VLOOKUP($A38,Entries!$B$203:$FH439,7)</f>
        <v>s</v>
      </c>
      <c r="L38" s="7" t="str">
        <f>VLOOKUP($A38,Entries!$B$203:$I$406,8)</f>
        <v>Thomas Mills High School</v>
      </c>
      <c r="M38" s="7">
        <f>VLOOKUP($A38,Entries!$B$203:$J$406,9)</f>
        <v>4085669</v>
      </c>
      <c r="N38" s="29"/>
    </row>
    <row r="39" spans="1:14" x14ac:dyDescent="0.25">
      <c r="A39" s="7">
        <v>66</v>
      </c>
      <c r="B39" s="88">
        <v>30</v>
      </c>
      <c r="D39" s="7">
        <v>3</v>
      </c>
      <c r="E39" t="str">
        <f>VLOOKUP($A39,Entries!$B$203:$J$406,2)</f>
        <v>Mollie</v>
      </c>
      <c r="F39" t="str">
        <f>VLOOKUP($A39,Entries!$B$203:$J$406,3)</f>
        <v>Huntingford</v>
      </c>
      <c r="G39" t="str">
        <f>VLOOKUP($A39,Entries!$B$203:$F$406,5)</f>
        <v>Debenham High School</v>
      </c>
      <c r="H39" s="27">
        <f t="shared" si="0"/>
        <v>30</v>
      </c>
      <c r="I39" s="7"/>
      <c r="J39" s="7" t="str">
        <f>VLOOKUP($A39,Entries!$B$203:$G$406,6)</f>
        <v>c</v>
      </c>
      <c r="K39" s="7" t="str">
        <f>VLOOKUP($A39,Entries!$B$203:$FH440,7)</f>
        <v>s</v>
      </c>
      <c r="L39" s="7" t="str">
        <f>VLOOKUP($A39,Entries!$B$203:$I$406,8)</f>
        <v>Debenham High School</v>
      </c>
      <c r="M39" s="7">
        <f>VLOOKUP($A39,Entries!$B$203:$J$406,9)</f>
        <v>0</v>
      </c>
      <c r="N39" s="29"/>
    </row>
    <row r="40" spans="1:14" x14ac:dyDescent="0.25">
      <c r="A40" s="7">
        <v>65</v>
      </c>
      <c r="B40" s="88">
        <v>31.8</v>
      </c>
      <c r="D40" s="7">
        <v>4</v>
      </c>
      <c r="E40" t="str">
        <f>VLOOKUP($A40,Entries!$B$203:$J$406,2)</f>
        <v>Amber</v>
      </c>
      <c r="F40" t="str">
        <f>VLOOKUP($A40,Entries!$B$203:$J$406,3)</f>
        <v>Sharp</v>
      </c>
      <c r="G40" t="str">
        <f>VLOOKUP($A40,Entries!$B$203:$F$406,5)</f>
        <v>West Suffolk AC</v>
      </c>
      <c r="H40" s="27">
        <f t="shared" si="0"/>
        <v>31.8</v>
      </c>
      <c r="I40" s="7"/>
      <c r="J40" s="7" t="str">
        <f>VLOOKUP($A40,Entries!$B$203:$G$406,6)</f>
        <v>c</v>
      </c>
      <c r="K40" s="7" t="str">
        <f>VLOOKUP($A40,Entries!$B$203:$FH441,7)</f>
        <v/>
      </c>
      <c r="L40" s="7" t="str">
        <f>VLOOKUP($A40,Entries!$B$203:$I$406,8)</f>
        <v/>
      </c>
      <c r="M40" s="7">
        <f>VLOOKUP($A40,Entries!$B$203:$J$406,9)</f>
        <v>4094023</v>
      </c>
      <c r="N40" s="29"/>
    </row>
    <row r="41" spans="1:14" x14ac:dyDescent="0.25">
      <c r="A41" s="7" t="s">
        <v>25</v>
      </c>
      <c r="B41" s="88" t="s">
        <v>25</v>
      </c>
      <c r="D41" s="7">
        <v>5</v>
      </c>
      <c r="E41" t="str">
        <f>VLOOKUP($A41,Entries!$B$203:$J$406,2)</f>
        <v/>
      </c>
      <c r="F41" t="str">
        <f>VLOOKUP($A41,Entries!$B$203:$J$406,3)</f>
        <v/>
      </c>
      <c r="G41" t="str">
        <f>VLOOKUP($A41,Entries!$B$203:$F$406,5)</f>
        <v/>
      </c>
      <c r="H41" s="27" t="str">
        <f t="shared" si="0"/>
        <v xml:space="preserve"> </v>
      </c>
      <c r="I41" s="7"/>
      <c r="J41" s="7" t="str">
        <f>VLOOKUP($A41,Entries!$B$203:$G$406,6)</f>
        <v/>
      </c>
      <c r="K41" s="7" t="str">
        <f>VLOOKUP($A41,Entries!$B$203:$FH442,7)</f>
        <v/>
      </c>
      <c r="L41" s="7" t="str">
        <f>VLOOKUP($A41,Entries!$B$203:$I$406,8)</f>
        <v/>
      </c>
      <c r="M41" s="7" t="str">
        <f>VLOOKUP($A41,Entries!$B$203:$J$406,9)</f>
        <v/>
      </c>
      <c r="N41" s="29"/>
    </row>
    <row r="42" spans="1:14" x14ac:dyDescent="0.25">
      <c r="A42" s="7" t="s">
        <v>25</v>
      </c>
      <c r="B42" s="88" t="s">
        <v>25</v>
      </c>
      <c r="D42" s="7">
        <v>6</v>
      </c>
      <c r="E42" t="str">
        <f>VLOOKUP($A42,Entries!$B$203:$J$406,2)</f>
        <v/>
      </c>
      <c r="F42" t="str">
        <f>VLOOKUP($A42,Entries!$B$203:$J$406,3)</f>
        <v/>
      </c>
      <c r="G42" t="str">
        <f>VLOOKUP($A42,Entries!$B$203:$F$406,5)</f>
        <v/>
      </c>
      <c r="H42" s="27" t="str">
        <f t="shared" si="0"/>
        <v xml:space="preserve"> </v>
      </c>
      <c r="I42" s="7"/>
      <c r="J42" s="7" t="str">
        <f>VLOOKUP($A42,Entries!$B$203:$G$406,6)</f>
        <v/>
      </c>
      <c r="K42" s="7" t="str">
        <f>VLOOKUP($A42,Entries!$B$203:$FH443,7)</f>
        <v/>
      </c>
      <c r="L42" s="7" t="str">
        <f>VLOOKUP($A42,Entries!$B$203:$I$406,8)</f>
        <v/>
      </c>
      <c r="M42" s="7" t="str">
        <f>VLOOKUP($A42,Entries!$B$203:$J$406,9)</f>
        <v/>
      </c>
      <c r="N42" s="29"/>
    </row>
    <row r="43" spans="1:14" x14ac:dyDescent="0.25">
      <c r="A43" s="7" t="s">
        <v>25</v>
      </c>
      <c r="B43" s="88" t="s">
        <v>25</v>
      </c>
      <c r="D43" s="7">
        <v>7</v>
      </c>
      <c r="E43" t="str">
        <f>VLOOKUP($A43,Entries!$B$203:$J$406,2)</f>
        <v/>
      </c>
      <c r="F43" t="str">
        <f>VLOOKUP($A43,Entries!$B$203:$J$406,3)</f>
        <v/>
      </c>
      <c r="G43" t="str">
        <f>VLOOKUP($A43,Entries!$B$203:$F$406,5)</f>
        <v/>
      </c>
      <c r="H43" s="27" t="str">
        <f t="shared" si="0"/>
        <v xml:space="preserve"> </v>
      </c>
      <c r="I43" s="7"/>
      <c r="J43" s="7" t="str">
        <f>VLOOKUP($A43,Entries!$B$203:$G$406,6)</f>
        <v/>
      </c>
      <c r="K43" s="7" t="str">
        <f>VLOOKUP($A43,Entries!$B$203:$FH444,7)</f>
        <v/>
      </c>
      <c r="L43" s="7" t="str">
        <f>VLOOKUP($A43,Entries!$B$203:$I$406,8)</f>
        <v/>
      </c>
      <c r="M43" s="7" t="str">
        <f>VLOOKUP($A43,Entries!$B$203:$J$406,9)</f>
        <v/>
      </c>
      <c r="N43" s="29"/>
    </row>
    <row r="44" spans="1:14" x14ac:dyDescent="0.25">
      <c r="A44" s="7" t="s">
        <v>25</v>
      </c>
      <c r="B44" s="88" t="s">
        <v>25</v>
      </c>
      <c r="D44" s="7">
        <v>8</v>
      </c>
      <c r="E44" t="str">
        <f>VLOOKUP($A44,Entries!$B$203:$J$406,2)</f>
        <v/>
      </c>
      <c r="F44" t="str">
        <f>VLOOKUP($A44,Entries!$B$203:$J$406,3)</f>
        <v/>
      </c>
      <c r="G44" t="str">
        <f>VLOOKUP($A44,Entries!$B$203:$F$406,5)</f>
        <v/>
      </c>
      <c r="H44" s="27" t="str">
        <f t="shared" si="0"/>
        <v xml:space="preserve"> </v>
      </c>
      <c r="I44" s="7"/>
      <c r="J44" s="7" t="str">
        <f>VLOOKUP($A44,Entries!$B$203:$G$406,6)</f>
        <v/>
      </c>
      <c r="K44" s="7" t="str">
        <f>VLOOKUP($A44,Entries!$B$203:$FH445,7)</f>
        <v/>
      </c>
      <c r="L44" s="7" t="str">
        <f>VLOOKUP($A44,Entries!$B$203:$I$406,8)</f>
        <v/>
      </c>
      <c r="M44" s="7" t="str">
        <f>VLOOKUP($A44,Entries!$B$203:$J$406,9)</f>
        <v/>
      </c>
      <c r="N44" s="29"/>
    </row>
    <row r="45" spans="1:14" x14ac:dyDescent="0.25">
      <c r="A45" s="7">
        <v>40</v>
      </c>
      <c r="B45" s="88">
        <v>27.1</v>
      </c>
      <c r="C45" t="s">
        <v>273</v>
      </c>
      <c r="D45" s="7">
        <v>1</v>
      </c>
      <c r="E45" t="str">
        <f>VLOOKUP($A45,Entries!$B$203:$J$406,2)</f>
        <v>Lotachi</v>
      </c>
      <c r="F45" t="str">
        <f>VLOOKUP($A45,Entries!$B$203:$J$406,3)</f>
        <v>Adigwe</v>
      </c>
      <c r="G45" t="str">
        <f>VLOOKUP($A45,Entries!$B$203:$F$406,5)</f>
        <v>Ipswich Harriers</v>
      </c>
      <c r="H45" s="27">
        <f t="shared" si="0"/>
        <v>27.1</v>
      </c>
      <c r="I45" s="7" t="str">
        <f t="shared" ref="I45" si="3">IF(H45=" "," ",IF(H45&lt;N45,"CBP",IF(H45=N45,"=CBP"," ")))</f>
        <v xml:space="preserve"> </v>
      </c>
      <c r="J45" s="7" t="str">
        <f>VLOOKUP($A45,Entries!$B$203:$G$406,6)</f>
        <v>c</v>
      </c>
      <c r="K45" s="7" t="str">
        <f>VLOOKUP($A45,Entries!$B$203:$FH446,7)</f>
        <v>s</v>
      </c>
      <c r="L45" s="7" t="str">
        <f>VLOOKUP($A45,Entries!$B$203:$I$406,8)</f>
        <v>St Albans Catholic High School</v>
      </c>
      <c r="M45" s="7">
        <f>VLOOKUP($A45,Entries!$B$203:$J$406,9)</f>
        <v>4060724</v>
      </c>
      <c r="N45" s="29">
        <f>IF(H37&lt;N37,H37,N37)</f>
        <v>25.3</v>
      </c>
    </row>
    <row r="46" spans="1:14" x14ac:dyDescent="0.25">
      <c r="A46" s="7">
        <v>51</v>
      </c>
      <c r="B46" s="88">
        <v>27.9</v>
      </c>
      <c r="D46" s="7">
        <v>2</v>
      </c>
      <c r="E46" t="str">
        <f>VLOOKUP($A46,Entries!$B$203:$J$406,2)</f>
        <v>Isla</v>
      </c>
      <c r="F46" t="str">
        <f>VLOOKUP($A46,Entries!$B$203:$J$406,3)</f>
        <v>Barker</v>
      </c>
      <c r="G46" t="str">
        <f>VLOOKUP($A46,Entries!$B$203:$F$406,5)</f>
        <v>Ipswich Harriers</v>
      </c>
      <c r="H46" s="27">
        <f t="shared" si="0"/>
        <v>27.9</v>
      </c>
      <c r="J46" s="7" t="str">
        <f>VLOOKUP($A46,Entries!$B$203:$G$406,6)</f>
        <v>c</v>
      </c>
      <c r="K46" s="7" t="str">
        <f>VLOOKUP($A46,Entries!$B$203:$FH447,7)</f>
        <v>s</v>
      </c>
      <c r="L46" s="7" t="str">
        <f>VLOOKUP($A46,Entries!$B$203:$I$406,8)</f>
        <v/>
      </c>
      <c r="M46" s="7">
        <f>VLOOKUP($A46,Entries!$B$203:$J$406,9)</f>
        <v>4001632</v>
      </c>
      <c r="N46" s="29"/>
    </row>
    <row r="47" spans="1:14" x14ac:dyDescent="0.25">
      <c r="A47" s="7">
        <v>31</v>
      </c>
      <c r="B47" s="88">
        <v>28.2</v>
      </c>
      <c r="D47" s="7">
        <v>3</v>
      </c>
      <c r="E47" t="str">
        <f>VLOOKUP($A47,Entries!$B$203:$J$406,2)</f>
        <v>Saskia</v>
      </c>
      <c r="F47" t="str">
        <f>VLOOKUP($A47,Entries!$B$203:$J$406,3)</f>
        <v>Wyeth</v>
      </c>
      <c r="G47" t="str">
        <f>VLOOKUP($A47,Entries!$B$203:$F$406,5)</f>
        <v>Ipswich Harriers</v>
      </c>
      <c r="H47" s="27">
        <f t="shared" si="0"/>
        <v>28.2</v>
      </c>
      <c r="J47" s="7" t="str">
        <f>VLOOKUP($A47,Entries!$B$203:$G$406,6)</f>
        <v>c</v>
      </c>
      <c r="K47" s="7" t="str">
        <f>VLOOKUP($A47,Entries!$B$203:$FH448,7)</f>
        <v>s</v>
      </c>
      <c r="L47" s="7" t="str">
        <f>VLOOKUP($A47,Entries!$B$203:$I$406,8)</f>
        <v>Orwell Park School</v>
      </c>
      <c r="M47" s="7">
        <f>VLOOKUP($A47,Entries!$B$203:$J$406,9)</f>
        <v>4062693</v>
      </c>
      <c r="N47" s="29"/>
    </row>
    <row r="48" spans="1:14" x14ac:dyDescent="0.25">
      <c r="A48" s="7">
        <v>58</v>
      </c>
      <c r="B48" s="88">
        <v>28.6</v>
      </c>
      <c r="D48" s="7">
        <v>4</v>
      </c>
      <c r="E48" t="str">
        <f>VLOOKUP($A48,Entries!$B$203:$J$406,2)</f>
        <v>Phoebe</v>
      </c>
      <c r="F48" t="str">
        <f>VLOOKUP($A48,Entries!$B$203:$J$406,3)</f>
        <v>Nottingham</v>
      </c>
      <c r="G48" t="str">
        <f>VLOOKUP($A48,Entries!$B$203:$F$406,5)</f>
        <v>Ipswich Harriers</v>
      </c>
      <c r="H48" s="27">
        <f t="shared" si="0"/>
        <v>28.6</v>
      </c>
      <c r="J48" s="7" t="str">
        <f>VLOOKUP($A48,Entries!$B$203:$G$406,6)</f>
        <v>c</v>
      </c>
      <c r="K48" s="7" t="str">
        <f>VLOOKUP($A48,Entries!$B$203:$FH449,7)</f>
        <v>s</v>
      </c>
      <c r="L48" s="7" t="str">
        <f>VLOOKUP($A48,Entries!$B$203:$I$406,8)</f>
        <v>Thomas Mills High School</v>
      </c>
      <c r="M48" s="7">
        <f>VLOOKUP($A48,Entries!$B$203:$J$406,9)</f>
        <v>4085669</v>
      </c>
      <c r="N48" s="29"/>
    </row>
    <row r="49" spans="1:14" x14ac:dyDescent="0.25">
      <c r="A49" s="7">
        <v>66</v>
      </c>
      <c r="B49" s="88">
        <v>30.2</v>
      </c>
      <c r="D49" s="7">
        <v>5</v>
      </c>
      <c r="E49" t="str">
        <f>VLOOKUP($A49,Entries!$B$203:$J$406,2)</f>
        <v>Mollie</v>
      </c>
      <c r="F49" t="str">
        <f>VLOOKUP($A49,Entries!$B$203:$J$406,3)</f>
        <v>Huntingford</v>
      </c>
      <c r="G49" t="str">
        <f>VLOOKUP($A49,Entries!$B$203:$F$406,5)</f>
        <v>Debenham High School</v>
      </c>
      <c r="H49" s="27">
        <f t="shared" si="0"/>
        <v>30.2</v>
      </c>
      <c r="J49" s="7" t="str">
        <f>VLOOKUP($A49,Entries!$B$203:$G$406,6)</f>
        <v>c</v>
      </c>
      <c r="K49" s="7" t="str">
        <f>VLOOKUP($A49,Entries!$B$203:$FH450,7)</f>
        <v>s</v>
      </c>
      <c r="L49" s="7" t="str">
        <f>VLOOKUP($A49,Entries!$B$203:$I$406,8)</f>
        <v>Debenham High School</v>
      </c>
      <c r="M49" s="7">
        <f>VLOOKUP($A49,Entries!$B$203:$J$406,9)</f>
        <v>0</v>
      </c>
      <c r="N49" s="29"/>
    </row>
    <row r="50" spans="1:14" x14ac:dyDescent="0.25">
      <c r="A50" s="7">
        <v>49</v>
      </c>
      <c r="B50" s="88">
        <v>31</v>
      </c>
      <c r="D50" s="7">
        <v>6</v>
      </c>
      <c r="E50" t="str">
        <f>VLOOKUP($A50,Entries!$B$203:$J$406,2)</f>
        <v>Ella</v>
      </c>
      <c r="F50" t="str">
        <f>VLOOKUP($A50,Entries!$B$203:$J$406,3)</f>
        <v>Kading</v>
      </c>
      <c r="G50" t="str">
        <f>VLOOKUP($A50,Entries!$B$203:$F$406,5)</f>
        <v>Stowmarket Striders RC</v>
      </c>
      <c r="H50" s="27">
        <f t="shared" si="0"/>
        <v>31</v>
      </c>
      <c r="J50" s="7" t="str">
        <f>VLOOKUP($A50,Entries!$B$203:$G$406,6)</f>
        <v>c</v>
      </c>
      <c r="K50" s="7" t="str">
        <f>VLOOKUP($A50,Entries!$B$203:$FH451,7)</f>
        <v>s</v>
      </c>
      <c r="L50" s="7" t="str">
        <f>VLOOKUP($A50,Entries!$B$203:$I$406,8)</f>
        <v>Debenham</v>
      </c>
      <c r="M50" s="7">
        <f>VLOOKUP($A50,Entries!$B$203:$J$406,9)</f>
        <v>3849676</v>
      </c>
      <c r="N50" s="29"/>
    </row>
    <row r="51" spans="1:14" x14ac:dyDescent="0.25">
      <c r="A51" s="7" t="s">
        <v>25</v>
      </c>
      <c r="B51" s="88" t="s">
        <v>25</v>
      </c>
      <c r="D51" s="7">
        <v>7</v>
      </c>
      <c r="E51" t="str">
        <f>VLOOKUP($A51,Entries!$B$203:$J$406,2)</f>
        <v/>
      </c>
      <c r="F51" t="str">
        <f>VLOOKUP($A51,Entries!$B$203:$J$406,3)</f>
        <v/>
      </c>
      <c r="G51" t="str">
        <f>VLOOKUP($A51,Entries!$B$203:$F$406,5)</f>
        <v/>
      </c>
      <c r="H51" s="27" t="str">
        <f t="shared" si="0"/>
        <v xml:space="preserve"> </v>
      </c>
      <c r="J51" s="7" t="str">
        <f>VLOOKUP($A51,Entries!$B$203:$G$406,6)</f>
        <v/>
      </c>
      <c r="K51" s="7" t="str">
        <f>VLOOKUP($A51,Entries!$B$203:$FH452,7)</f>
        <v/>
      </c>
      <c r="L51" s="7" t="str">
        <f>VLOOKUP($A51,Entries!$B$203:$I$406,8)</f>
        <v/>
      </c>
      <c r="M51" s="7" t="str">
        <f>VLOOKUP($A51,Entries!$B$203:$J$406,9)</f>
        <v/>
      </c>
      <c r="N51" s="29"/>
    </row>
    <row r="52" spans="1:14" x14ac:dyDescent="0.25">
      <c r="A52" s="7" t="s">
        <v>25</v>
      </c>
      <c r="B52" s="88" t="s">
        <v>25</v>
      </c>
      <c r="D52" s="7">
        <v>8</v>
      </c>
      <c r="E52" t="str">
        <f>VLOOKUP($A52,Entries!$B$203:$J$406,2)</f>
        <v/>
      </c>
      <c r="F52" t="str">
        <f>VLOOKUP($A52,Entries!$B$203:$J$406,3)</f>
        <v/>
      </c>
      <c r="G52" t="str">
        <f>VLOOKUP($A52,Entries!$B$203:$F$406,5)</f>
        <v/>
      </c>
      <c r="H52" s="27" t="str">
        <f t="shared" si="0"/>
        <v xml:space="preserve"> </v>
      </c>
      <c r="J52" s="7" t="str">
        <f>VLOOKUP($A52,Entries!$B$203:$G$406,6)</f>
        <v/>
      </c>
      <c r="K52" s="7" t="str">
        <f>VLOOKUP($A52,Entries!$B$203:$FH453,7)</f>
        <v/>
      </c>
      <c r="L52" s="7" t="str">
        <f>VLOOKUP($A52,Entries!$B$203:$I$406,8)</f>
        <v/>
      </c>
      <c r="M52" s="7" t="str">
        <f>VLOOKUP($A52,Entries!$B$203:$J$406,9)</f>
        <v/>
      </c>
      <c r="N52" s="29"/>
    </row>
    <row r="53" spans="1:14" x14ac:dyDescent="0.25">
      <c r="A53" s="7">
        <v>51</v>
      </c>
      <c r="B53" s="88">
        <v>44.1</v>
      </c>
      <c r="C53" t="s">
        <v>274</v>
      </c>
      <c r="D53" s="7">
        <v>1</v>
      </c>
      <c r="E53" t="str">
        <f>VLOOKUP($A53,Entries!$B$203:$J$406,2)</f>
        <v>Isla</v>
      </c>
      <c r="F53" t="str">
        <f>VLOOKUP($A53,Entries!$B$203:$J$406,3)</f>
        <v>Barker</v>
      </c>
      <c r="G53" t="str">
        <f>VLOOKUP($A53,Entries!$B$203:$F$406,5)</f>
        <v>Ipswich Harriers</v>
      </c>
      <c r="H53" s="27">
        <f t="shared" si="0"/>
        <v>44.1</v>
      </c>
      <c r="I53" s="7" t="str">
        <f t="shared" ref="I53" si="4">IF(H53=" "," ",IF(H53&lt;N53,"CBP",IF(H53=N53,"=CBP"," ")))</f>
        <v xml:space="preserve"> </v>
      </c>
      <c r="J53" s="7" t="str">
        <f>VLOOKUP($A53,Entries!$B$203:$G$406,6)</f>
        <v>c</v>
      </c>
      <c r="K53" s="7" t="str">
        <f>VLOOKUP($A53,Entries!$B$203:$FH454,7)</f>
        <v>s</v>
      </c>
      <c r="L53" s="7" t="str">
        <f>VLOOKUP($A53,Entries!$B$203:$I$406,8)</f>
        <v/>
      </c>
      <c r="M53" s="7">
        <f>VLOOKUP($A53,Entries!$B$203:$J$406,9)</f>
        <v>4001632</v>
      </c>
      <c r="N53" s="29">
        <v>43.3</v>
      </c>
    </row>
    <row r="54" spans="1:14" x14ac:dyDescent="0.25">
      <c r="A54" s="7">
        <v>60</v>
      </c>
      <c r="B54" s="88">
        <v>45.4</v>
      </c>
      <c r="D54" s="7">
        <v>2</v>
      </c>
      <c r="E54" t="str">
        <f>VLOOKUP($A54,Entries!$B$203:$J$406,2)</f>
        <v>Millie-rose</v>
      </c>
      <c r="F54" t="str">
        <f>VLOOKUP($A54,Entries!$B$203:$J$406,3)</f>
        <v>Downs</v>
      </c>
      <c r="G54" t="str">
        <f>VLOOKUP($A54,Entries!$B$203:$F$406,5)</f>
        <v>Ipswich Harriers</v>
      </c>
      <c r="H54" s="27">
        <f t="shared" si="0"/>
        <v>45.4</v>
      </c>
      <c r="J54" s="7" t="str">
        <f>VLOOKUP($A54,Entries!$B$203:$G$406,6)</f>
        <v>c</v>
      </c>
      <c r="K54" s="7" t="str">
        <f>VLOOKUP($A54,Entries!$B$203:$FH455,7)</f>
        <v>s</v>
      </c>
      <c r="L54" s="7" t="str">
        <f>VLOOKUP($A54,Entries!$B$203:$I$406,8)</f>
        <v>Copleston</v>
      </c>
      <c r="M54" s="7">
        <f>VLOOKUP($A54,Entries!$B$203:$J$406,9)</f>
        <v>3821969</v>
      </c>
      <c r="N54" s="29"/>
    </row>
    <row r="55" spans="1:14" x14ac:dyDescent="0.25">
      <c r="A55" s="7">
        <v>69</v>
      </c>
      <c r="B55" s="88">
        <v>49.3</v>
      </c>
      <c r="D55" s="7">
        <v>3</v>
      </c>
      <c r="E55" t="str">
        <f>VLOOKUP($A55,Entries!$B$203:$J$406,2)</f>
        <v>Ava</v>
      </c>
      <c r="F55" t="str">
        <f>VLOOKUP($A55,Entries!$B$203:$J$406,3)</f>
        <v>Partridge-Kulczynski</v>
      </c>
      <c r="G55" t="str">
        <f>VLOOKUP($A55,Entries!$B$203:$F$406,5)</f>
        <v>Ipswich Harriers</v>
      </c>
      <c r="H55" s="27">
        <f t="shared" si="0"/>
        <v>49.3</v>
      </c>
      <c r="J55" s="7" t="str">
        <f>VLOOKUP($A55,Entries!$B$203:$G$406,6)</f>
        <v>c</v>
      </c>
      <c r="K55" s="7" t="str">
        <f>VLOOKUP($A55,Entries!$B$203:$FH456,7)</f>
        <v>s</v>
      </c>
      <c r="L55" s="7" t="str">
        <f>VLOOKUP($A55,Entries!$B$203:$I$406,8)</f>
        <v>Ipswich Academy</v>
      </c>
      <c r="M55" s="7">
        <f>VLOOKUP($A55,Entries!$B$203:$J$406,9)</f>
        <v>4019348</v>
      </c>
      <c r="N55" s="29"/>
    </row>
    <row r="56" spans="1:14" x14ac:dyDescent="0.25">
      <c r="A56" s="7">
        <v>65</v>
      </c>
      <c r="B56" s="88">
        <v>50.5</v>
      </c>
      <c r="D56" s="7">
        <v>4</v>
      </c>
      <c r="E56" t="str">
        <f>VLOOKUP($A56,Entries!$B$203:$J$406,2)</f>
        <v>Amber</v>
      </c>
      <c r="F56" t="str">
        <f>VLOOKUP($A56,Entries!$B$203:$J$406,3)</f>
        <v>Sharp</v>
      </c>
      <c r="G56" t="str">
        <f>VLOOKUP($A56,Entries!$B$203:$F$406,5)</f>
        <v>West Suffolk AC</v>
      </c>
      <c r="H56" s="27">
        <f t="shared" si="0"/>
        <v>50.5</v>
      </c>
      <c r="J56" s="7" t="str">
        <f>VLOOKUP($A56,Entries!$B$203:$G$406,6)</f>
        <v>c</v>
      </c>
      <c r="K56" s="7" t="str">
        <f>VLOOKUP($A56,Entries!$B$203:$FH457,7)</f>
        <v/>
      </c>
      <c r="L56" s="7" t="str">
        <f>VLOOKUP($A56,Entries!$B$203:$I$406,8)</f>
        <v/>
      </c>
      <c r="M56" s="7">
        <f>VLOOKUP($A56,Entries!$B$203:$J$406,9)</f>
        <v>4094023</v>
      </c>
      <c r="N56" s="29"/>
    </row>
    <row r="57" spans="1:14" x14ac:dyDescent="0.25">
      <c r="A57" s="7">
        <v>41</v>
      </c>
      <c r="B57" s="88">
        <v>50.7</v>
      </c>
      <c r="D57" s="7">
        <v>5</v>
      </c>
      <c r="E57" t="str">
        <f>VLOOKUP($A57,Entries!$B$203:$J$406,2)</f>
        <v>Jessie</v>
      </c>
      <c r="F57" t="str">
        <f>VLOOKUP($A57,Entries!$B$203:$J$406,3)</f>
        <v>Baxter-Laud</v>
      </c>
      <c r="G57" t="str">
        <f>VLOOKUP($A57,Entries!$B$203:$F$406,5)</f>
        <v>Ipswich Harriers</v>
      </c>
      <c r="H57" s="27">
        <f t="shared" si="0"/>
        <v>50.7</v>
      </c>
      <c r="J57" s="7" t="str">
        <f>VLOOKUP($A57,Entries!$B$203:$G$406,6)</f>
        <v>c</v>
      </c>
      <c r="K57" s="7" t="str">
        <f>VLOOKUP($A57,Entries!$B$203:$FH458,7)</f>
        <v>s</v>
      </c>
      <c r="L57" s="7" t="str">
        <f>VLOOKUP($A57,Entries!$B$203:$I$406,8)</f>
        <v>Copleston High School</v>
      </c>
      <c r="M57" s="7">
        <f>VLOOKUP($A57,Entries!$B$203:$J$406,9)</f>
        <v>4016025</v>
      </c>
      <c r="N57" s="29"/>
    </row>
    <row r="58" spans="1:14" x14ac:dyDescent="0.25">
      <c r="A58" s="7">
        <v>44</v>
      </c>
      <c r="B58" s="88">
        <v>52.8</v>
      </c>
      <c r="D58" s="7">
        <v>6</v>
      </c>
      <c r="E58" t="str">
        <f>VLOOKUP($A58,Entries!$B$203:$J$406,2)</f>
        <v>Abbie</v>
      </c>
      <c r="F58" t="str">
        <f>VLOOKUP($A58,Entries!$B$203:$J$406,3)</f>
        <v>Cook</v>
      </c>
      <c r="G58" t="str">
        <f>VLOOKUP($A58,Entries!$B$203:$F$406,5)</f>
        <v>Waveney Valley AC</v>
      </c>
      <c r="H58" s="27">
        <f t="shared" si="0"/>
        <v>52.8</v>
      </c>
      <c r="J58" s="7" t="str">
        <f>VLOOKUP($A58,Entries!$B$203:$G$406,6)</f>
        <v>c</v>
      </c>
      <c r="K58" s="7" t="str">
        <f>VLOOKUP($A58,Entries!$B$203:$FH459,7)</f>
        <v/>
      </c>
      <c r="L58" s="7" t="str">
        <f>VLOOKUP($A58,Entries!$B$203:$I$406,8)</f>
        <v/>
      </c>
      <c r="M58" s="7">
        <f>VLOOKUP($A58,Entries!$B$203:$J$406,9)</f>
        <v>4090654</v>
      </c>
      <c r="N58" s="29"/>
    </row>
    <row r="59" spans="1:14" x14ac:dyDescent="0.25">
      <c r="A59" s="7" t="s">
        <v>25</v>
      </c>
      <c r="B59" s="88" t="s">
        <v>25</v>
      </c>
      <c r="D59" s="7">
        <v>7</v>
      </c>
      <c r="E59" t="str">
        <f>VLOOKUP($A59,Entries!$B$203:$J$406,2)</f>
        <v/>
      </c>
      <c r="F59" t="str">
        <f>VLOOKUP($A59,Entries!$B$203:$J$406,3)</f>
        <v/>
      </c>
      <c r="G59" t="str">
        <f>VLOOKUP($A59,Entries!$B$203:$F$406,5)</f>
        <v/>
      </c>
      <c r="H59" s="27" t="str">
        <f t="shared" si="0"/>
        <v xml:space="preserve"> </v>
      </c>
      <c r="J59" s="7" t="str">
        <f>VLOOKUP($A59,Entries!$B$203:$G$406,6)</f>
        <v/>
      </c>
      <c r="K59" s="7" t="str">
        <f>VLOOKUP($A59,Entries!$B$203:$FH460,7)</f>
        <v/>
      </c>
      <c r="L59" s="7" t="str">
        <f>VLOOKUP($A59,Entries!$B$203:$I$406,8)</f>
        <v/>
      </c>
      <c r="M59" s="7" t="str">
        <f>VLOOKUP($A59,Entries!$B$203:$J$406,9)</f>
        <v/>
      </c>
      <c r="N59" s="29"/>
    </row>
    <row r="60" spans="1:14" x14ac:dyDescent="0.25">
      <c r="A60" s="7" t="s">
        <v>25</v>
      </c>
      <c r="B60" s="88" t="s">
        <v>25</v>
      </c>
      <c r="D60" s="7">
        <v>8</v>
      </c>
      <c r="E60" t="str">
        <f>VLOOKUP($A60,Entries!$B$203:$J$406,2)</f>
        <v/>
      </c>
      <c r="F60" t="str">
        <f>VLOOKUP($A60,Entries!$B$203:$J$406,3)</f>
        <v/>
      </c>
      <c r="G60" t="str">
        <f>VLOOKUP($A60,Entries!$B$203:$F$406,5)</f>
        <v/>
      </c>
      <c r="H60" s="27" t="str">
        <f t="shared" si="0"/>
        <v xml:space="preserve"> </v>
      </c>
      <c r="J60" s="7" t="str">
        <f>VLOOKUP($A60,Entries!$B$203:$G$406,6)</f>
        <v/>
      </c>
      <c r="K60" s="7" t="str">
        <f>VLOOKUP($A60,Entries!$B$203:$FH461,7)</f>
        <v/>
      </c>
      <c r="L60" s="7" t="str">
        <f>VLOOKUP($A60,Entries!$B$203:$I$406,8)</f>
        <v/>
      </c>
      <c r="M60" s="7" t="str">
        <f>VLOOKUP($A60,Entries!$B$203:$J$406,9)</f>
        <v/>
      </c>
      <c r="N60" s="29"/>
    </row>
    <row r="61" spans="1:14" x14ac:dyDescent="0.25">
      <c r="A61" s="7">
        <v>30</v>
      </c>
      <c r="B61" s="88" t="s">
        <v>1261</v>
      </c>
      <c r="C61" s="123" t="s">
        <v>275</v>
      </c>
      <c r="D61" s="123">
        <v>1</v>
      </c>
      <c r="E61" s="123" t="str">
        <f>VLOOKUP($A61,Entries!$B$203:$J$406,2)</f>
        <v>Harriet</v>
      </c>
      <c r="F61" s="123" t="str">
        <f>VLOOKUP($A61,Entries!$B$203:$J$406,3)</f>
        <v>McCart</v>
      </c>
      <c r="G61" s="123" t="str">
        <f>VLOOKUP($A61,Entries!$B$203:$F$406,5)</f>
        <v>Ipswich Jaffa RC</v>
      </c>
      <c r="H61" s="124" t="str">
        <f t="shared" si="0"/>
        <v>2.25.4</v>
      </c>
      <c r="I61" s="123"/>
      <c r="J61" s="123" t="str">
        <f>VLOOKUP($A61,Entries!$B$203:$G$406,6)</f>
        <v>c</v>
      </c>
      <c r="K61" s="123" t="str">
        <f>VLOOKUP($A61,Entries!$B$203:$FH462,7)</f>
        <v>s</v>
      </c>
      <c r="L61" s="123" t="str">
        <f>VLOOKUP($A61,Entries!$B$203:$I$406,8)</f>
        <v>Kesgrave HS</v>
      </c>
      <c r="M61" s="7">
        <f>VLOOKUP($A61,Entries!$B$203:$J$406,9)</f>
        <v>4052847</v>
      </c>
      <c r="N61" s="29" t="s">
        <v>357</v>
      </c>
    </row>
    <row r="62" spans="1:14" x14ac:dyDescent="0.25">
      <c r="A62" s="7">
        <v>34</v>
      </c>
      <c r="B62" s="88" t="s">
        <v>1262</v>
      </c>
      <c r="C62" s="123"/>
      <c r="D62" s="123">
        <v>2</v>
      </c>
      <c r="E62" s="123" t="str">
        <f>VLOOKUP($A62,Entries!$B$203:$J$406,2)</f>
        <v>Molly</v>
      </c>
      <c r="F62" s="123" t="str">
        <f>VLOOKUP($A62,Entries!$B$203:$J$406,3)</f>
        <v>Murphy</v>
      </c>
      <c r="G62" s="123" t="str">
        <f>VLOOKUP($A62,Entries!$B$203:$F$406,5)</f>
        <v>West Suffolk AC</v>
      </c>
      <c r="H62" s="124" t="str">
        <f t="shared" si="0"/>
        <v>2.27.1</v>
      </c>
      <c r="I62" s="123"/>
      <c r="J62" s="123" t="str">
        <f>VLOOKUP($A62,Entries!$B$203:$G$406,6)</f>
        <v>c</v>
      </c>
      <c r="K62" s="123" t="str">
        <f>VLOOKUP($A62,Entries!$B$203:$FH463,7)</f>
        <v>s</v>
      </c>
      <c r="L62" s="123" t="str">
        <f>VLOOKUP($A62,Entries!$B$203:$I$406,8)</f>
        <v>St Benedicts Catholic School</v>
      </c>
      <c r="M62" s="7">
        <f>VLOOKUP($A62,Entries!$B$203:$J$406,9)</f>
        <v>4030783</v>
      </c>
      <c r="N62" s="29"/>
    </row>
    <row r="63" spans="1:14" x14ac:dyDescent="0.25">
      <c r="A63" s="7">
        <v>42</v>
      </c>
      <c r="B63" s="88" t="s">
        <v>1263</v>
      </c>
      <c r="C63" s="123"/>
      <c r="D63" s="123">
        <v>3</v>
      </c>
      <c r="E63" s="123" t="str">
        <f>VLOOKUP($A63,Entries!$B$203:$J$406,2)</f>
        <v>Orla</v>
      </c>
      <c r="F63" s="123" t="str">
        <f>VLOOKUP($A63,Entries!$B$203:$J$406,3)</f>
        <v>Taylor</v>
      </c>
      <c r="G63" s="123" t="str">
        <f>VLOOKUP($A63,Entries!$B$203:$F$406,5)</f>
        <v>Saint Edmund Pacers</v>
      </c>
      <c r="H63" s="124" t="str">
        <f t="shared" si="0"/>
        <v>2.29.0</v>
      </c>
      <c r="I63" s="123"/>
      <c r="J63" s="123" t="str">
        <f>VLOOKUP($A63,Entries!$B$203:$G$406,6)</f>
        <v>c</v>
      </c>
      <c r="K63" s="123" t="str">
        <f>VLOOKUP($A63,Entries!$B$203:$FH464,7)</f>
        <v>s</v>
      </c>
      <c r="L63" s="123" t="str">
        <f>VLOOKUP($A63,Entries!$B$203:$I$406,8)</f>
        <v>Finborough School</v>
      </c>
      <c r="M63" s="7">
        <f>VLOOKUP($A63,Entries!$B$203:$J$406,9)</f>
        <v>3924172</v>
      </c>
      <c r="N63" s="29"/>
    </row>
    <row r="64" spans="1:14" x14ac:dyDescent="0.25">
      <c r="A64" s="7">
        <v>39</v>
      </c>
      <c r="B64" s="88" t="s">
        <v>1264</v>
      </c>
      <c r="C64" s="123"/>
      <c r="D64" s="123">
        <v>4</v>
      </c>
      <c r="E64" s="123" t="str">
        <f>VLOOKUP($A64,Entries!$B$203:$J$406,2)</f>
        <v>Felicity</v>
      </c>
      <c r="F64" s="123" t="str">
        <f>VLOOKUP($A64,Entries!$B$203:$J$406,3)</f>
        <v>Mitchell</v>
      </c>
      <c r="G64" s="123" t="str">
        <f>VLOOKUP($A64,Entries!$B$203:$F$406,5)</f>
        <v>Saint Edmund Pacers</v>
      </c>
      <c r="H64" s="124" t="str">
        <f t="shared" si="0"/>
        <v>2.40.1</v>
      </c>
      <c r="I64" s="123"/>
      <c r="J64" s="123" t="str">
        <f>VLOOKUP($A64,Entries!$B$203:$G$406,6)</f>
        <v>c</v>
      </c>
      <c r="K64" s="123" t="str">
        <f>VLOOKUP($A64,Entries!$B$203:$FH465,7)</f>
        <v>s</v>
      </c>
      <c r="L64" s="123" t="str">
        <f>VLOOKUP($A64,Entries!$B$203:$I$406,8)</f>
        <v xml:space="preserve">Woodbridge School </v>
      </c>
      <c r="M64" s="7">
        <f>VLOOKUP($A64,Entries!$B$203:$J$406,9)</f>
        <v>4095320</v>
      </c>
      <c r="N64" s="29"/>
    </row>
    <row r="65" spans="1:14" x14ac:dyDescent="0.25">
      <c r="A65" s="7">
        <v>68</v>
      </c>
      <c r="B65" s="88" t="s">
        <v>1265</v>
      </c>
      <c r="C65" s="123"/>
      <c r="D65" s="123">
        <v>5</v>
      </c>
      <c r="E65" s="123" t="str">
        <f>VLOOKUP($A65,Entries!$B$203:$J$406,2)</f>
        <v>Poppy</v>
      </c>
      <c r="F65" s="123" t="str">
        <f>VLOOKUP($A65,Entries!$B$203:$J$406,3)</f>
        <v>Pyke</v>
      </c>
      <c r="G65" s="123" t="str">
        <f>VLOOKUP($A65,Entries!$B$203:$F$406,5)</f>
        <v>Ipswich Harriers</v>
      </c>
      <c r="H65" s="124" t="str">
        <f t="shared" si="0"/>
        <v>2.44.1</v>
      </c>
      <c r="I65" s="123"/>
      <c r="J65" s="123" t="str">
        <f>VLOOKUP($A65,Entries!$B$203:$G$406,6)</f>
        <v>c</v>
      </c>
      <c r="K65" s="123" t="str">
        <f>VLOOKUP($A65,Entries!$B$203:$FH466,7)</f>
        <v/>
      </c>
      <c r="L65" s="123" t="str">
        <f>VLOOKUP($A65,Entries!$B$203:$I$406,8)</f>
        <v/>
      </c>
      <c r="M65" s="7">
        <f>VLOOKUP($A65,Entries!$B$203:$J$406,9)</f>
        <v>3939762</v>
      </c>
      <c r="N65" s="29"/>
    </row>
    <row r="66" spans="1:14" x14ac:dyDescent="0.25">
      <c r="A66" s="7">
        <v>63</v>
      </c>
      <c r="B66" s="88" t="s">
        <v>1266</v>
      </c>
      <c r="C66" s="123"/>
      <c r="D66" s="123">
        <v>6</v>
      </c>
      <c r="E66" s="123" t="str">
        <f>VLOOKUP($A66,Entries!$B$203:$J$406,2)</f>
        <v>Sophie</v>
      </c>
      <c r="F66" s="123" t="str">
        <f>VLOOKUP($A66,Entries!$B$203:$J$406,3)</f>
        <v>Keith</v>
      </c>
      <c r="G66" s="123" t="str">
        <f>VLOOKUP($A66,Entries!$B$203:$F$406,5)</f>
        <v>Woodbridge School</v>
      </c>
      <c r="H66" s="124" t="str">
        <f t="shared" si="0"/>
        <v>2.49.7</v>
      </c>
      <c r="I66" s="123"/>
      <c r="J66" s="123" t="str">
        <f>VLOOKUP($A66,Entries!$B$203:$G$406,6)</f>
        <v>c</v>
      </c>
      <c r="K66" s="123" t="str">
        <f>VLOOKUP($A66,Entries!$B$203:$FH467,7)</f>
        <v>s</v>
      </c>
      <c r="L66" s="123" t="str">
        <f>VLOOKUP($A66,Entries!$B$203:$I$406,8)</f>
        <v>Woodbridge school</v>
      </c>
      <c r="M66" s="7">
        <f>VLOOKUP($A66,Entries!$B$203:$J$406,9)</f>
        <v>0</v>
      </c>
      <c r="N66" s="29"/>
    </row>
    <row r="67" spans="1:14" x14ac:dyDescent="0.25">
      <c r="A67" s="7">
        <v>66</v>
      </c>
      <c r="B67" s="88" t="s">
        <v>1267</v>
      </c>
      <c r="C67" s="123"/>
      <c r="D67" s="123">
        <v>7</v>
      </c>
      <c r="E67" s="123" t="str">
        <f>VLOOKUP($A67,Entries!$B$203:$J$406,2)</f>
        <v>Mollie</v>
      </c>
      <c r="F67" s="123" t="str">
        <f>VLOOKUP($A67,Entries!$B$203:$J$406,3)</f>
        <v>Huntingford</v>
      </c>
      <c r="G67" s="123" t="str">
        <f>VLOOKUP($A67,Entries!$B$203:$F$406,5)</f>
        <v>Debenham High School</v>
      </c>
      <c r="H67" s="124" t="str">
        <f t="shared" si="0"/>
        <v>3.06.4</v>
      </c>
      <c r="I67" s="123"/>
      <c r="J67" s="123" t="str">
        <f>VLOOKUP($A67,Entries!$B$203:$G$406,6)</f>
        <v>c</v>
      </c>
      <c r="K67" s="123" t="str">
        <f>VLOOKUP($A67,Entries!$B$203:$FH468,7)</f>
        <v>s</v>
      </c>
      <c r="L67" s="123" t="str">
        <f>VLOOKUP($A67,Entries!$B$203:$I$406,8)</f>
        <v>Debenham High School</v>
      </c>
      <c r="M67" s="7">
        <f>VLOOKUP($A67,Entries!$B$203:$J$406,9)</f>
        <v>0</v>
      </c>
      <c r="N67" s="29"/>
    </row>
    <row r="68" spans="1:14" x14ac:dyDescent="0.25">
      <c r="A68" s="7" t="s">
        <v>25</v>
      </c>
      <c r="B68" s="88" t="s">
        <v>25</v>
      </c>
      <c r="C68" s="123"/>
      <c r="D68" s="123">
        <v>8</v>
      </c>
      <c r="E68" s="123" t="str">
        <f>VLOOKUP($A68,Entries!$B$203:$J$406,2)</f>
        <v/>
      </c>
      <c r="F68" s="123" t="str">
        <f>VLOOKUP($A68,Entries!$B$203:$J$406,3)</f>
        <v/>
      </c>
      <c r="G68" s="123" t="str">
        <f>VLOOKUP($A68,Entries!$B$203:$F$406,5)</f>
        <v/>
      </c>
      <c r="H68" s="124" t="str">
        <f t="shared" ref="H68" si="5">B68</f>
        <v xml:space="preserve"> </v>
      </c>
      <c r="I68" s="123"/>
      <c r="J68" s="123" t="str">
        <f>VLOOKUP($A68,Entries!$B$203:$G$406,6)</f>
        <v/>
      </c>
      <c r="K68" s="123" t="str">
        <f>VLOOKUP($A68,Entries!$B$203:$FH466,7)</f>
        <v/>
      </c>
      <c r="L68" s="123" t="str">
        <f>VLOOKUP($A68,Entries!$B$203:$I$406,8)</f>
        <v/>
      </c>
      <c r="M68" s="7" t="str">
        <f>VLOOKUP($A68,Entries!$B$203:$J$406,9)</f>
        <v/>
      </c>
      <c r="N68" s="29"/>
    </row>
    <row r="69" spans="1:14" x14ac:dyDescent="0.25">
      <c r="A69" s="7" t="s">
        <v>25</v>
      </c>
      <c r="B69" s="88" t="s">
        <v>25</v>
      </c>
      <c r="C69" s="123"/>
      <c r="D69" s="123">
        <v>9</v>
      </c>
      <c r="E69" s="123" t="str">
        <f>VLOOKUP($A69,Entries!$B$203:$J$406,2)</f>
        <v/>
      </c>
      <c r="F69" s="123" t="str">
        <f>VLOOKUP($A69,Entries!$B$203:$J$406,3)</f>
        <v/>
      </c>
      <c r="G69" s="123" t="str">
        <f>VLOOKUP($A69,Entries!$B$203:$F$406,5)</f>
        <v/>
      </c>
      <c r="H69" s="124" t="str">
        <f t="shared" si="0"/>
        <v xml:space="preserve"> </v>
      </c>
      <c r="I69" s="123"/>
      <c r="J69" s="123" t="str">
        <f>VLOOKUP($A69,Entries!$B$203:$G$406,6)</f>
        <v/>
      </c>
      <c r="K69" s="123" t="str">
        <f>VLOOKUP($A69,Entries!$B$203:$FH467,7)</f>
        <v/>
      </c>
      <c r="L69" s="123" t="str">
        <f>VLOOKUP($A69,Entries!$B$203:$I$406,8)</f>
        <v/>
      </c>
      <c r="M69" s="7" t="str">
        <f>VLOOKUP($A69,Entries!$B$203:$J$406,9)</f>
        <v/>
      </c>
      <c r="N69" s="29"/>
    </row>
    <row r="70" spans="1:14" x14ac:dyDescent="0.25">
      <c r="A70" s="7" t="s">
        <v>25</v>
      </c>
      <c r="B70" s="88" t="s">
        <v>25</v>
      </c>
      <c r="C70" s="123"/>
      <c r="D70" s="123">
        <v>10</v>
      </c>
      <c r="E70" s="123" t="str">
        <f>VLOOKUP($A70,Entries!$B$203:$J$406,2)</f>
        <v/>
      </c>
      <c r="F70" s="123" t="str">
        <f>VLOOKUP($A70,Entries!$B$203:$J$406,3)</f>
        <v/>
      </c>
      <c r="G70" s="123" t="str">
        <f>VLOOKUP($A70,Entries!$B$203:$F$406,5)</f>
        <v/>
      </c>
      <c r="H70" s="124" t="str">
        <f t="shared" ref="H70" si="6">B70</f>
        <v xml:space="preserve"> </v>
      </c>
      <c r="I70" s="123"/>
      <c r="J70" s="123" t="str">
        <f>VLOOKUP($A70,Entries!$B$203:$G$406,6)</f>
        <v/>
      </c>
      <c r="K70" s="123" t="str">
        <f>VLOOKUP($A70,Entries!$B$203:$FH468,7)</f>
        <v/>
      </c>
      <c r="L70" s="123" t="str">
        <f>VLOOKUP($A70,Entries!$B$203:$I$406,8)</f>
        <v/>
      </c>
      <c r="M70" s="7" t="str">
        <f>VLOOKUP($A70,Entries!$B$203:$J$406,9)</f>
        <v/>
      </c>
      <c r="N70" s="29"/>
    </row>
    <row r="71" spans="1:14" x14ac:dyDescent="0.25">
      <c r="A71" s="7" t="s">
        <v>25</v>
      </c>
      <c r="B71" s="88" t="s">
        <v>25</v>
      </c>
      <c r="D71" s="7">
        <v>11</v>
      </c>
      <c r="E71" t="str">
        <f>VLOOKUP($A71,Entries!$B$203:$J$406,2)</f>
        <v/>
      </c>
      <c r="F71" t="str">
        <f>VLOOKUP($A71,Entries!$B$203:$J$406,3)</f>
        <v/>
      </c>
      <c r="G71" t="str">
        <f>VLOOKUP($A71,Entries!$B$203:$F$406,5)</f>
        <v/>
      </c>
      <c r="H71" s="27" t="str">
        <f t="shared" si="0"/>
        <v xml:space="preserve"> </v>
      </c>
      <c r="J71" s="7" t="str">
        <f>VLOOKUP($A71,Entries!$B$203:$G$406,6)</f>
        <v/>
      </c>
      <c r="K71" s="7" t="str">
        <f>VLOOKUP($A71,Entries!$B$203:$FH469,7)</f>
        <v/>
      </c>
      <c r="L71" s="7" t="str">
        <f>VLOOKUP($A71,Entries!$B$203:$I$406,8)</f>
        <v/>
      </c>
      <c r="M71" s="7" t="str">
        <f>VLOOKUP($A71,Entries!$B$203:$J$406,9)</f>
        <v/>
      </c>
      <c r="N71" s="29"/>
    </row>
    <row r="72" spans="1:14" x14ac:dyDescent="0.25">
      <c r="A72" s="7">
        <v>36</v>
      </c>
      <c r="B72" s="88" t="s">
        <v>1301</v>
      </c>
      <c r="C72" t="s">
        <v>276</v>
      </c>
      <c r="D72" s="7">
        <v>1</v>
      </c>
      <c r="E72" t="str">
        <f>VLOOKUP($A72,Entries!$B$203:$J$406,2)</f>
        <v>Romilly</v>
      </c>
      <c r="F72" t="str">
        <f>VLOOKUP($A72,Entries!$B$203:$J$406,3)</f>
        <v>Adams</v>
      </c>
      <c r="G72" t="str">
        <f>VLOOKUP($A72,Entries!$B$203:$F$406,5)</f>
        <v>Saint Edmund Pacers</v>
      </c>
      <c r="H72" s="27" t="str">
        <f t="shared" si="0"/>
        <v>5.00.9</v>
      </c>
      <c r="J72" s="7" t="str">
        <f>VLOOKUP($A72,Entries!$B$203:$G$406,6)</f>
        <v>c</v>
      </c>
      <c r="K72" s="7" t="str">
        <f>VLOOKUP($A72,Entries!$B$203:$FH470,7)</f>
        <v>s</v>
      </c>
      <c r="L72" s="7" t="str">
        <f>VLOOKUP($A72,Entries!$B$203:$I$406,8)</f>
        <v>Woodbridge School</v>
      </c>
      <c r="M72" s="7">
        <f>VLOOKUP($A72,Entries!$B$203:$J$406,9)</f>
        <v>4092717</v>
      </c>
      <c r="N72" s="29" t="s">
        <v>358</v>
      </c>
    </row>
    <row r="73" spans="1:14" x14ac:dyDescent="0.25">
      <c r="A73" s="7">
        <v>32</v>
      </c>
      <c r="B73" s="88" t="s">
        <v>1302</v>
      </c>
      <c r="D73" s="7">
        <v>2</v>
      </c>
      <c r="E73" t="str">
        <f>VLOOKUP($A73,Entries!$B$203:$J$406,2)</f>
        <v>Erin</v>
      </c>
      <c r="F73" t="str">
        <f>VLOOKUP($A73,Entries!$B$203:$J$406,3)</f>
        <v>Stewart</v>
      </c>
      <c r="G73" t="str">
        <f>VLOOKUP($A73,Entries!$B$203:$F$406,5)</f>
        <v>Saint Edmund Pacers</v>
      </c>
      <c r="H73" s="27" t="str">
        <f t="shared" ref="H73:H155" si="7">B73</f>
        <v>5.03.5</v>
      </c>
      <c r="J73" s="7" t="str">
        <f>VLOOKUP($A73,Entries!$B$203:$G$406,6)</f>
        <v>c</v>
      </c>
      <c r="K73" s="7" t="str">
        <f>VLOOKUP($A73,Entries!$B$203:$FH471,7)</f>
        <v>s</v>
      </c>
      <c r="L73" s="7" t="str">
        <f>VLOOKUP($A73,Entries!$B$203:$I$406,8)</f>
        <v>Sybil Andrews Academy</v>
      </c>
      <c r="M73" s="7">
        <f>VLOOKUP($A73,Entries!$B$203:$J$406,9)</f>
        <v>3979273</v>
      </c>
      <c r="N73" s="29"/>
    </row>
    <row r="74" spans="1:14" x14ac:dyDescent="0.25">
      <c r="A74" s="7">
        <v>38</v>
      </c>
      <c r="B74" s="88" t="s">
        <v>1303</v>
      </c>
      <c r="D74" s="7">
        <v>3</v>
      </c>
      <c r="E74" t="str">
        <f>VLOOKUP($A74,Entries!$B$203:$J$406,2)</f>
        <v>Ella</v>
      </c>
      <c r="F74" t="str">
        <f>VLOOKUP($A74,Entries!$B$203:$J$406,3)</f>
        <v>Standring</v>
      </c>
      <c r="G74" t="str">
        <f>VLOOKUP($A74,Entries!$B$203:$F$406,5)</f>
        <v>Ipswich Harriers</v>
      </c>
      <c r="H74" s="27" t="str">
        <f t="shared" si="7"/>
        <v>5.08.2</v>
      </c>
      <c r="J74" s="7" t="str">
        <f>VLOOKUP($A74,Entries!$B$203:$G$406,6)</f>
        <v>c</v>
      </c>
      <c r="K74" s="7" t="str">
        <f>VLOOKUP($A74,Entries!$B$203:$FH472,7)</f>
        <v>s</v>
      </c>
      <c r="L74" s="7" t="str">
        <f>VLOOKUP($A74,Entries!$B$203:$I$406,8)</f>
        <v xml:space="preserve">St Josephs College </v>
      </c>
      <c r="M74" s="7">
        <f>VLOOKUP($A74,Entries!$B$203:$J$406,9)</f>
        <v>4016018</v>
      </c>
      <c r="N74" s="29"/>
    </row>
    <row r="75" spans="1:14" x14ac:dyDescent="0.25">
      <c r="A75" s="7">
        <v>53</v>
      </c>
      <c r="B75" s="88" t="s">
        <v>1304</v>
      </c>
      <c r="D75" s="7">
        <v>4</v>
      </c>
      <c r="E75" t="str">
        <f>VLOOKUP($A75,Entries!$B$203:$J$406,2)</f>
        <v>Alice</v>
      </c>
      <c r="F75" t="str">
        <f>VLOOKUP($A75,Entries!$B$203:$J$406,3)</f>
        <v>Oberholzer</v>
      </c>
      <c r="G75" t="str">
        <f>VLOOKUP($A75,Entries!$B$203:$F$406,5)</f>
        <v>Saint Edmund Pacers</v>
      </c>
      <c r="H75" s="27" t="str">
        <f t="shared" si="7"/>
        <v>5.13.9</v>
      </c>
      <c r="J75" s="7" t="str">
        <f>VLOOKUP($A75,Entries!$B$203:$G$406,6)</f>
        <v>c</v>
      </c>
      <c r="K75" s="7" t="str">
        <f>VLOOKUP($A75,Entries!$B$203:$FH473,7)</f>
        <v>s</v>
      </c>
      <c r="L75" s="7" t="str">
        <f>VLOOKUP($A75,Entries!$B$203:$I$406,8)</f>
        <v>Woodbridge School</v>
      </c>
      <c r="M75" s="7">
        <f>VLOOKUP($A75,Entries!$B$203:$J$406,9)</f>
        <v>4137618</v>
      </c>
      <c r="N75" s="29"/>
    </row>
    <row r="76" spans="1:14" x14ac:dyDescent="0.25">
      <c r="A76" s="7">
        <v>37</v>
      </c>
      <c r="B76" s="88" t="s">
        <v>1305</v>
      </c>
      <c r="D76" s="7">
        <v>5</v>
      </c>
      <c r="E76" t="str">
        <f>VLOOKUP($A76,Entries!$B$203:$J$406,2)</f>
        <v>Poppy</v>
      </c>
      <c r="F76" t="str">
        <f>VLOOKUP($A76,Entries!$B$203:$J$406,3)</f>
        <v>Moore</v>
      </c>
      <c r="G76" t="str">
        <f>VLOOKUP($A76,Entries!$B$203:$F$406,5)</f>
        <v>Saint Edmund Pacers</v>
      </c>
      <c r="H76" s="27" t="str">
        <f t="shared" si="7"/>
        <v>5.36.2</v>
      </c>
      <c r="J76" s="7" t="str">
        <f>VLOOKUP($A76,Entries!$B$203:$G$406,6)</f>
        <v>c</v>
      </c>
      <c r="K76" s="7" t="str">
        <f>VLOOKUP($A76,Entries!$B$203:$FH474,7)</f>
        <v>s</v>
      </c>
      <c r="L76" s="7" t="str">
        <f>VLOOKUP($A76,Entries!$B$203:$I$406,8)</f>
        <v>Sybil Andrews Academy</v>
      </c>
      <c r="M76" s="7">
        <f>VLOOKUP($A76,Entries!$B$203:$J$406,9)</f>
        <v>3974047</v>
      </c>
      <c r="N76" s="29"/>
    </row>
    <row r="77" spans="1:14" x14ac:dyDescent="0.25">
      <c r="A77" s="7">
        <v>47</v>
      </c>
      <c r="B77" s="88" t="s">
        <v>1306</v>
      </c>
      <c r="D77" s="7">
        <v>6</v>
      </c>
      <c r="E77" t="str">
        <f>VLOOKUP($A77,Entries!$B$203:$J$406,2)</f>
        <v>Marina</v>
      </c>
      <c r="F77" t="str">
        <f>VLOOKUP($A77,Entries!$B$203:$J$406,3)</f>
        <v>Evans Lombe</v>
      </c>
      <c r="G77" t="str">
        <f>VLOOKUP($A77,Entries!$B$203:$F$406,5)</f>
        <v>Woodbridge School</v>
      </c>
      <c r="H77" s="27" t="str">
        <f t="shared" si="7"/>
        <v>6.02.8</v>
      </c>
      <c r="J77" s="7" t="str">
        <f>VLOOKUP($A77,Entries!$B$203:$G$406,6)</f>
        <v>c</v>
      </c>
      <c r="K77" s="7" t="str">
        <f>VLOOKUP($A77,Entries!$B$203:$FH475,7)</f>
        <v>s</v>
      </c>
      <c r="L77" s="7" t="str">
        <f>VLOOKUP($A77,Entries!$B$203:$I$406,8)</f>
        <v>Woodbridge School</v>
      </c>
      <c r="M77" s="7">
        <f>VLOOKUP($A77,Entries!$B$203:$J$406,9)</f>
        <v>0</v>
      </c>
      <c r="N77" s="29"/>
    </row>
    <row r="78" spans="1:14" x14ac:dyDescent="0.25">
      <c r="A78" s="7" t="s">
        <v>25</v>
      </c>
      <c r="B78" s="88" t="s">
        <v>25</v>
      </c>
      <c r="D78" s="7">
        <v>7</v>
      </c>
      <c r="E78" t="str">
        <f>VLOOKUP($A78,Entries!$B$203:$J$406,2)</f>
        <v/>
      </c>
      <c r="F78" t="str">
        <f>VLOOKUP($A78,Entries!$B$203:$J$406,3)</f>
        <v/>
      </c>
      <c r="G78" t="str">
        <f>VLOOKUP($A78,Entries!$B$203:$F$406,5)</f>
        <v/>
      </c>
      <c r="H78" s="27" t="str">
        <f t="shared" si="7"/>
        <v xml:space="preserve"> </v>
      </c>
      <c r="J78" s="7" t="str">
        <f>VLOOKUP($A78,Entries!$B$203:$G$406,6)</f>
        <v/>
      </c>
      <c r="K78" s="7" t="str">
        <f>VLOOKUP($A78,Entries!$B$203:$FH476,7)</f>
        <v/>
      </c>
      <c r="L78" s="7" t="str">
        <f>VLOOKUP($A78,Entries!$B$203:$I$406,8)</f>
        <v/>
      </c>
      <c r="M78" s="7" t="str">
        <f>VLOOKUP($A78,Entries!$B$203:$J$406,9)</f>
        <v/>
      </c>
      <c r="N78" s="29"/>
    </row>
    <row r="79" spans="1:14" x14ac:dyDescent="0.25">
      <c r="A79" s="7" t="s">
        <v>25</v>
      </c>
      <c r="B79" s="88" t="s">
        <v>25</v>
      </c>
      <c r="D79" s="7">
        <v>8</v>
      </c>
      <c r="E79" t="str">
        <f>VLOOKUP($A79,Entries!$B$203:$J$406,2)</f>
        <v/>
      </c>
      <c r="F79" t="str">
        <f>VLOOKUP($A79,Entries!$B$203:$J$406,3)</f>
        <v/>
      </c>
      <c r="G79" t="str">
        <f>VLOOKUP($A79,Entries!$B$203:$F$406,5)</f>
        <v/>
      </c>
      <c r="H79" s="27" t="str">
        <f t="shared" ref="H79" si="8">B79</f>
        <v xml:space="preserve"> </v>
      </c>
      <c r="J79" s="7" t="str">
        <f>VLOOKUP($A79,Entries!$B$203:$G$406,6)</f>
        <v/>
      </c>
      <c r="K79" s="7" t="str">
        <f>VLOOKUP($A79,Entries!$B$203:$FH474,7)</f>
        <v/>
      </c>
      <c r="L79" s="7" t="str">
        <f>VLOOKUP($A79,Entries!$B$203:$I$406,8)</f>
        <v/>
      </c>
      <c r="M79" s="7" t="str">
        <f>VLOOKUP($A79,Entries!$B$203:$J$406,9)</f>
        <v/>
      </c>
      <c r="N79" s="29"/>
    </row>
    <row r="80" spans="1:14" x14ac:dyDescent="0.25">
      <c r="A80" s="7" t="s">
        <v>25</v>
      </c>
      <c r="B80" s="88" t="s">
        <v>25</v>
      </c>
      <c r="D80" s="7">
        <v>9</v>
      </c>
      <c r="E80" t="str">
        <f>VLOOKUP($A80,Entries!$B$203:$J$406,2)</f>
        <v/>
      </c>
      <c r="F80" t="str">
        <f>VLOOKUP($A80,Entries!$B$203:$J$406,3)</f>
        <v/>
      </c>
      <c r="G80" t="str">
        <f>VLOOKUP($A80,Entries!$B$203:$F$406,5)</f>
        <v/>
      </c>
      <c r="H80" s="27" t="str">
        <f t="shared" si="7"/>
        <v xml:space="preserve"> </v>
      </c>
      <c r="J80" s="7" t="str">
        <f>VLOOKUP($A80,Entries!$B$203:$G$406,6)</f>
        <v/>
      </c>
      <c r="K80" s="7" t="str">
        <f>VLOOKUP($A80,Entries!$B$203:$FH475,7)</f>
        <v/>
      </c>
      <c r="L80" s="7" t="str">
        <f>VLOOKUP($A80,Entries!$B$203:$I$406,8)</f>
        <v/>
      </c>
      <c r="M80" s="7" t="str">
        <f>VLOOKUP($A80,Entries!$B$203:$J$406,9)</f>
        <v/>
      </c>
      <c r="N80" s="29"/>
    </row>
    <row r="81" spans="1:14" x14ac:dyDescent="0.25">
      <c r="A81" s="7" t="s">
        <v>25</v>
      </c>
      <c r="B81" s="88" t="s">
        <v>25</v>
      </c>
      <c r="D81" s="7">
        <v>10</v>
      </c>
      <c r="E81" t="str">
        <f>VLOOKUP($A81,Entries!$B$203:$J$406,2)</f>
        <v/>
      </c>
      <c r="F81" t="str">
        <f>VLOOKUP($A81,Entries!$B$203:$J$406,3)</f>
        <v/>
      </c>
      <c r="G81" t="str">
        <f>VLOOKUP($A81,Entries!$B$203:$F$406,5)</f>
        <v/>
      </c>
      <c r="H81" s="27" t="str">
        <f t="shared" ref="H81" si="9">B81</f>
        <v xml:space="preserve"> </v>
      </c>
      <c r="J81" s="7" t="str">
        <f>VLOOKUP($A81,Entries!$B$203:$G$406,6)</f>
        <v/>
      </c>
      <c r="K81" s="7" t="str">
        <f>VLOOKUP($A81,Entries!$B$203:$FH476,7)</f>
        <v/>
      </c>
      <c r="L81" s="7" t="str">
        <f>VLOOKUP($A81,Entries!$B$203:$I$406,8)</f>
        <v/>
      </c>
      <c r="M81" s="7" t="str">
        <f>VLOOKUP($A81,Entries!$B$203:$J$406,9)</f>
        <v/>
      </c>
      <c r="N81" s="29"/>
    </row>
    <row r="82" spans="1:14" x14ac:dyDescent="0.25">
      <c r="A82" s="7" t="s">
        <v>25</v>
      </c>
      <c r="B82" s="88" t="s">
        <v>25</v>
      </c>
      <c r="D82" s="7">
        <v>11</v>
      </c>
      <c r="E82" t="str">
        <f>VLOOKUP($A82,Entries!$B$203:$J$406,2)</f>
        <v/>
      </c>
      <c r="F82" t="str">
        <f>VLOOKUP($A82,Entries!$B$203:$J$406,3)</f>
        <v/>
      </c>
      <c r="G82" t="str">
        <f>VLOOKUP($A82,Entries!$B$203:$F$406,5)</f>
        <v/>
      </c>
      <c r="H82" s="27" t="str">
        <f t="shared" si="7"/>
        <v xml:space="preserve"> </v>
      </c>
      <c r="J82" s="7" t="str">
        <f>VLOOKUP($A82,Entries!$B$203:$G$406,6)</f>
        <v/>
      </c>
      <c r="K82" s="7" t="str">
        <f>VLOOKUP($A82,Entries!$B$203:$FH477,7)</f>
        <v/>
      </c>
      <c r="L82" s="7" t="str">
        <f>VLOOKUP($A82,Entries!$B$203:$I$406,8)</f>
        <v/>
      </c>
      <c r="M82" s="7" t="str">
        <f>VLOOKUP($A82,Entries!$B$203:$J$406,9)</f>
        <v/>
      </c>
      <c r="N82" s="29"/>
    </row>
    <row r="83" spans="1:14" x14ac:dyDescent="0.25">
      <c r="A83" s="7" t="s">
        <v>25</v>
      </c>
      <c r="B83" s="88" t="s">
        <v>25</v>
      </c>
      <c r="C83" t="s">
        <v>277</v>
      </c>
      <c r="D83" s="7">
        <v>1</v>
      </c>
      <c r="E83" t="str">
        <f>VLOOKUP($A83,Entries!$B$203:$J$406,2)</f>
        <v/>
      </c>
      <c r="F83" t="str">
        <f>VLOOKUP($A83,Entries!$B$203:$J$406,3)</f>
        <v/>
      </c>
      <c r="G83" t="str">
        <f>VLOOKUP($A83,Entries!$B$203:$F$406,5)</f>
        <v/>
      </c>
      <c r="H83" s="27" t="str">
        <f t="shared" si="7"/>
        <v xml:space="preserve"> </v>
      </c>
      <c r="J83" s="7" t="str">
        <f>VLOOKUP($A83,Entries!$B$203:$G$406,6)</f>
        <v/>
      </c>
      <c r="K83" s="7" t="str">
        <f>VLOOKUP($A83,Entries!$B$203:$FH478,7)</f>
        <v/>
      </c>
      <c r="L83" s="7" t="str">
        <f>VLOOKUP($A83,Entries!$B$203:$I$406,8)</f>
        <v/>
      </c>
      <c r="M83" s="7" t="str">
        <f>VLOOKUP($A83,Entries!$B$203:$J$406,9)</f>
        <v/>
      </c>
      <c r="N83" s="29">
        <v>0</v>
      </c>
    </row>
    <row r="84" spans="1:14" x14ac:dyDescent="0.25">
      <c r="A84" s="7" t="s">
        <v>25</v>
      </c>
      <c r="B84" s="88" t="s">
        <v>25</v>
      </c>
      <c r="D84" s="7">
        <v>2</v>
      </c>
      <c r="E84" t="str">
        <f>VLOOKUP($A84,Entries!$B$203:$J$406,2)</f>
        <v/>
      </c>
      <c r="F84" t="str">
        <f>VLOOKUP($A84,Entries!$B$203:$J$406,3)</f>
        <v/>
      </c>
      <c r="G84" t="str">
        <f>VLOOKUP($A84,Entries!$B$203:$F$406,5)</f>
        <v/>
      </c>
      <c r="H84" s="27" t="str">
        <f t="shared" si="7"/>
        <v xml:space="preserve"> </v>
      </c>
      <c r="J84" s="7" t="str">
        <f>VLOOKUP($A84,Entries!$B$203:$G$406,6)</f>
        <v/>
      </c>
      <c r="K84" s="7" t="str">
        <f>VLOOKUP($A84,Entries!$B$203:$FH479,7)</f>
        <v/>
      </c>
      <c r="L84" s="7" t="str">
        <f>VLOOKUP($A84,Entries!$B$203:$I$406,8)</f>
        <v/>
      </c>
      <c r="M84" s="7" t="str">
        <f>VLOOKUP($A84,Entries!$B$203:$J$406,9)</f>
        <v/>
      </c>
      <c r="N84" s="29"/>
    </row>
    <row r="85" spans="1:14" x14ac:dyDescent="0.25">
      <c r="A85" s="7" t="s">
        <v>25</v>
      </c>
      <c r="B85" s="88" t="s">
        <v>25</v>
      </c>
      <c r="D85" s="7">
        <v>3</v>
      </c>
      <c r="E85" t="str">
        <f>VLOOKUP($A85,Entries!$B$203:$J$406,2)</f>
        <v/>
      </c>
      <c r="F85" t="str">
        <f>VLOOKUP($A85,Entries!$B$203:$J$406,3)</f>
        <v/>
      </c>
      <c r="G85" t="str">
        <f>VLOOKUP($A85,Entries!$B$203:$F$406,5)</f>
        <v/>
      </c>
      <c r="H85" s="27" t="str">
        <f t="shared" si="7"/>
        <v xml:space="preserve"> </v>
      </c>
      <c r="J85" s="7" t="str">
        <f>VLOOKUP($A85,Entries!$B$203:$G$406,6)</f>
        <v/>
      </c>
      <c r="K85" s="7" t="str">
        <f>VLOOKUP($A85,Entries!$B$203:$FH480,7)</f>
        <v/>
      </c>
      <c r="L85" s="7" t="str">
        <f>VLOOKUP($A85,Entries!$B$203:$I$406,8)</f>
        <v/>
      </c>
      <c r="M85" s="7" t="str">
        <f>VLOOKUP($A85,Entries!$B$203:$J$406,9)</f>
        <v/>
      </c>
      <c r="N85" s="29"/>
    </row>
    <row r="86" spans="1:14" x14ac:dyDescent="0.25">
      <c r="A86" s="7" t="s">
        <v>25</v>
      </c>
      <c r="B86" s="88" t="s">
        <v>25</v>
      </c>
      <c r="D86" s="7">
        <v>4</v>
      </c>
      <c r="E86" t="str">
        <f>VLOOKUP($A86,Entries!$B$203:$J$406,2)</f>
        <v/>
      </c>
      <c r="F86" t="str">
        <f>VLOOKUP($A86,Entries!$B$203:$J$406,3)</f>
        <v/>
      </c>
      <c r="G86" t="str">
        <f>VLOOKUP($A86,Entries!$B$203:$F$406,5)</f>
        <v/>
      </c>
      <c r="H86" s="27" t="str">
        <f t="shared" si="7"/>
        <v xml:space="preserve"> </v>
      </c>
      <c r="J86" s="7" t="str">
        <f>VLOOKUP($A86,Entries!$B$203:$G$406,6)</f>
        <v/>
      </c>
      <c r="K86" s="7" t="str">
        <f>VLOOKUP($A86,Entries!$B$203:$FH481,7)</f>
        <v/>
      </c>
      <c r="L86" s="7" t="str">
        <f>VLOOKUP($A86,Entries!$B$203:$I$406,8)</f>
        <v/>
      </c>
      <c r="M86" s="7" t="str">
        <f>VLOOKUP($A86,Entries!$B$203:$J$406,9)</f>
        <v/>
      </c>
      <c r="N86" s="29"/>
    </row>
    <row r="87" spans="1:14" x14ac:dyDescent="0.25">
      <c r="A87" s="7" t="s">
        <v>25</v>
      </c>
      <c r="B87" s="88" t="s">
        <v>25</v>
      </c>
      <c r="D87" s="7">
        <v>5</v>
      </c>
      <c r="E87" t="str">
        <f>VLOOKUP($A87,Entries!$B$203:$J$406,2)</f>
        <v/>
      </c>
      <c r="F87" t="str">
        <f>VLOOKUP($A87,Entries!$B$203:$J$406,3)</f>
        <v/>
      </c>
      <c r="G87" t="str">
        <f>VLOOKUP($A87,Entries!$B$203:$F$406,5)</f>
        <v/>
      </c>
      <c r="H87" s="27" t="str">
        <f t="shared" si="7"/>
        <v xml:space="preserve"> </v>
      </c>
      <c r="J87" s="7" t="str">
        <f>VLOOKUP($A87,Entries!$B$203:$G$406,6)</f>
        <v/>
      </c>
      <c r="K87" s="7" t="str">
        <f>VLOOKUP($A87,Entries!$B$203:$FH482,7)</f>
        <v/>
      </c>
      <c r="L87" s="7" t="str">
        <f>VLOOKUP($A87,Entries!$B$203:$I$406,8)</f>
        <v/>
      </c>
      <c r="M87" s="7" t="str">
        <f>VLOOKUP($A87,Entries!$B$203:$J$406,9)</f>
        <v/>
      </c>
      <c r="N87" s="29"/>
    </row>
    <row r="88" spans="1:14" x14ac:dyDescent="0.25">
      <c r="A88" s="7" t="s">
        <v>25</v>
      </c>
      <c r="B88" s="88" t="s">
        <v>25</v>
      </c>
      <c r="D88" s="7">
        <v>6</v>
      </c>
      <c r="E88" t="str">
        <f>VLOOKUP($A88,Entries!$B$203:$J$406,2)</f>
        <v/>
      </c>
      <c r="F88" t="str">
        <f>VLOOKUP($A88,Entries!$B$203:$J$406,3)</f>
        <v/>
      </c>
      <c r="G88" t="str">
        <f>VLOOKUP($A88,Entries!$B$203:$F$406,5)</f>
        <v/>
      </c>
      <c r="H88" s="27" t="str">
        <f t="shared" si="7"/>
        <v xml:space="preserve"> </v>
      </c>
      <c r="J88" s="7" t="str">
        <f>VLOOKUP($A88,Entries!$B$203:$G$406,6)</f>
        <v/>
      </c>
      <c r="K88" s="7" t="str">
        <f>VLOOKUP($A88,Entries!$B$203:$FH483,7)</f>
        <v/>
      </c>
      <c r="L88" s="7" t="str">
        <f>VLOOKUP($A88,Entries!$B$203:$I$406,8)</f>
        <v/>
      </c>
      <c r="M88" s="7" t="str">
        <f>VLOOKUP($A88,Entries!$B$203:$J$406,9)</f>
        <v/>
      </c>
      <c r="N88" s="29"/>
    </row>
    <row r="89" spans="1:14" x14ac:dyDescent="0.25">
      <c r="A89" s="7" t="s">
        <v>25</v>
      </c>
      <c r="B89" s="88" t="s">
        <v>25</v>
      </c>
      <c r="D89" s="7">
        <v>7</v>
      </c>
      <c r="E89" t="str">
        <f>VLOOKUP($A89,Entries!$B$203:$J$406,2)</f>
        <v/>
      </c>
      <c r="F89" t="str">
        <f>VLOOKUP($A89,Entries!$B$203:$J$406,3)</f>
        <v/>
      </c>
      <c r="G89" t="str">
        <f>VLOOKUP($A89,Entries!$B$203:$F$406,5)</f>
        <v/>
      </c>
      <c r="H89" s="27" t="str">
        <f t="shared" si="7"/>
        <v xml:space="preserve"> </v>
      </c>
      <c r="J89" s="7" t="str">
        <f>VLOOKUP($A89,Entries!$B$203:$G$406,6)</f>
        <v/>
      </c>
      <c r="K89" s="7" t="str">
        <f>VLOOKUP($A89,Entries!$B$203:$FH484,7)</f>
        <v/>
      </c>
      <c r="L89" s="7" t="str">
        <f>VLOOKUP($A89,Entries!$B$203:$I$406,8)</f>
        <v/>
      </c>
      <c r="M89" s="7" t="str">
        <f>VLOOKUP($A89,Entries!$B$203:$J$406,9)</f>
        <v/>
      </c>
      <c r="N89" s="29"/>
    </row>
    <row r="90" spans="1:14" x14ac:dyDescent="0.25">
      <c r="A90" s="7" t="s">
        <v>25</v>
      </c>
      <c r="B90" s="88" t="s">
        <v>25</v>
      </c>
      <c r="D90" s="7">
        <v>8</v>
      </c>
      <c r="E90" t="str">
        <f>VLOOKUP($A90,Entries!$B$203:$J$406,2)</f>
        <v/>
      </c>
      <c r="F90" t="str">
        <f>VLOOKUP($A90,Entries!$B$203:$J$406,3)</f>
        <v/>
      </c>
      <c r="G90" t="str">
        <f>VLOOKUP($A90,Entries!$B$203:$F$406,5)</f>
        <v/>
      </c>
      <c r="H90" s="27" t="str">
        <f t="shared" si="7"/>
        <v xml:space="preserve"> </v>
      </c>
      <c r="J90" s="7" t="str">
        <f>VLOOKUP($A90,Entries!$B$203:$G$406,6)</f>
        <v/>
      </c>
      <c r="K90" s="7" t="str">
        <f>VLOOKUP($A90,Entries!$B$203:$FH485,7)</f>
        <v/>
      </c>
      <c r="L90" s="7" t="str">
        <f>VLOOKUP($A90,Entries!$B$203:$I$406,8)</f>
        <v/>
      </c>
      <c r="M90" s="7" t="str">
        <f>VLOOKUP($A90,Entries!$B$203:$J$406,9)</f>
        <v/>
      </c>
      <c r="N90" s="29"/>
    </row>
    <row r="91" spans="1:14" x14ac:dyDescent="0.25">
      <c r="A91" s="7" t="s">
        <v>25</v>
      </c>
      <c r="B91" s="88" t="s">
        <v>25</v>
      </c>
      <c r="C91" t="s">
        <v>284</v>
      </c>
      <c r="D91" s="7">
        <v>1</v>
      </c>
      <c r="E91" t="str">
        <f>VLOOKUP($A91,Entries!$B$203:$J$406,2)</f>
        <v/>
      </c>
      <c r="F91" t="str">
        <f>VLOOKUP($A91,Entries!$B$203:$J$406,3)</f>
        <v/>
      </c>
      <c r="G91" t="str">
        <f>VLOOKUP($A91,Entries!$B$203:$F$406,5)</f>
        <v/>
      </c>
      <c r="H91" s="27" t="str">
        <f t="shared" ref="H91:H107" si="10">B91</f>
        <v xml:space="preserve"> </v>
      </c>
      <c r="J91" s="7" t="str">
        <f>VLOOKUP($A91,Entries!$B$203:$G$406,6)</f>
        <v/>
      </c>
      <c r="K91" s="7" t="str">
        <f>VLOOKUP($A91,Entries!$B$203:$FH486,7)</f>
        <v/>
      </c>
      <c r="L91" s="7" t="str">
        <f>VLOOKUP($A91,Entries!$B$203:$I$406,8)</f>
        <v/>
      </c>
      <c r="M91" s="7" t="str">
        <f>VLOOKUP($A91,Entries!$B$203:$J$406,9)</f>
        <v/>
      </c>
      <c r="N91" s="29">
        <v>0</v>
      </c>
    </row>
    <row r="92" spans="1:14" x14ac:dyDescent="0.25">
      <c r="A92" s="7" t="s">
        <v>25</v>
      </c>
      <c r="B92" s="88" t="s">
        <v>25</v>
      </c>
      <c r="D92" s="7">
        <v>2</v>
      </c>
      <c r="E92" t="str">
        <f>VLOOKUP($A92,Entries!$B$203:$J$406,2)</f>
        <v/>
      </c>
      <c r="F92" t="str">
        <f>VLOOKUP($A92,Entries!$B$203:$J$406,3)</f>
        <v/>
      </c>
      <c r="G92" t="str">
        <f>VLOOKUP($A92,Entries!$B$203:$F$406,5)</f>
        <v/>
      </c>
      <c r="H92" s="27" t="str">
        <f t="shared" si="10"/>
        <v xml:space="preserve"> </v>
      </c>
      <c r="J92" s="7" t="str">
        <f>VLOOKUP($A92,Entries!$B$203:$G$406,6)</f>
        <v/>
      </c>
      <c r="K92" s="7" t="str">
        <f>VLOOKUP($A92,Entries!$B$203:$FH487,7)</f>
        <v/>
      </c>
      <c r="L92" s="7" t="str">
        <f>VLOOKUP($A92,Entries!$B$203:$I$406,8)</f>
        <v/>
      </c>
      <c r="M92" s="7" t="str">
        <f>VLOOKUP($A92,Entries!$B$203:$J$406,9)</f>
        <v/>
      </c>
      <c r="N92" s="29"/>
    </row>
    <row r="93" spans="1:14" x14ac:dyDescent="0.25">
      <c r="A93" s="7" t="s">
        <v>25</v>
      </c>
      <c r="B93" s="88" t="s">
        <v>25</v>
      </c>
      <c r="D93" s="7">
        <v>3</v>
      </c>
      <c r="E93" t="str">
        <f>VLOOKUP($A93,Entries!$B$203:$J$406,2)</f>
        <v/>
      </c>
      <c r="F93" t="str">
        <f>VLOOKUP($A93,Entries!$B$203:$J$406,3)</f>
        <v/>
      </c>
      <c r="G93" t="str">
        <f>VLOOKUP($A93,Entries!$B$203:$F$406,5)</f>
        <v/>
      </c>
      <c r="H93" s="27" t="str">
        <f t="shared" si="10"/>
        <v xml:space="preserve"> </v>
      </c>
      <c r="J93" s="7" t="str">
        <f>VLOOKUP($A93,Entries!$B$203:$G$406,6)</f>
        <v/>
      </c>
      <c r="K93" s="7" t="str">
        <f>VLOOKUP($A93,Entries!$B$203:$FH488,7)</f>
        <v/>
      </c>
      <c r="L93" s="7" t="str">
        <f>VLOOKUP($A93,Entries!$B$203:$I$406,8)</f>
        <v/>
      </c>
      <c r="M93" s="7" t="str">
        <f>VLOOKUP($A93,Entries!$B$203:$J$406,9)</f>
        <v/>
      </c>
      <c r="N93" s="29"/>
    </row>
    <row r="94" spans="1:14" x14ac:dyDescent="0.25">
      <c r="A94" s="7" t="s">
        <v>25</v>
      </c>
      <c r="B94" s="88" t="s">
        <v>25</v>
      </c>
      <c r="D94" s="7">
        <v>4</v>
      </c>
      <c r="E94" t="str">
        <f>VLOOKUP($A94,Entries!$B$203:$J$406,2)</f>
        <v/>
      </c>
      <c r="F94" t="str">
        <f>VLOOKUP($A94,Entries!$B$203:$J$406,3)</f>
        <v/>
      </c>
      <c r="G94" t="str">
        <f>VLOOKUP($A94,Entries!$B$203:$F$406,5)</f>
        <v/>
      </c>
      <c r="H94" s="27" t="str">
        <f t="shared" si="10"/>
        <v xml:space="preserve"> </v>
      </c>
      <c r="J94" s="7" t="str">
        <f>VLOOKUP($A94,Entries!$B$203:$G$406,6)</f>
        <v/>
      </c>
      <c r="K94" s="7" t="str">
        <f>VLOOKUP($A94,Entries!$B$203:$FH489,7)</f>
        <v/>
      </c>
      <c r="L94" s="7" t="str">
        <f>VLOOKUP($A94,Entries!$B$203:$I$406,8)</f>
        <v/>
      </c>
      <c r="M94" s="7" t="str">
        <f>VLOOKUP($A94,Entries!$B$203:$J$406,9)</f>
        <v/>
      </c>
      <c r="N94" s="29"/>
    </row>
    <row r="95" spans="1:14" x14ac:dyDescent="0.25">
      <c r="A95" s="7" t="s">
        <v>25</v>
      </c>
      <c r="B95" s="88" t="s">
        <v>25</v>
      </c>
      <c r="D95" s="7">
        <v>5</v>
      </c>
      <c r="E95" t="str">
        <f>VLOOKUP($A95,Entries!$B$203:$J$406,2)</f>
        <v/>
      </c>
      <c r="F95" t="str">
        <f>VLOOKUP($A95,Entries!$B$203:$J$406,3)</f>
        <v/>
      </c>
      <c r="G95" t="str">
        <f>VLOOKUP($A95,Entries!$B$203:$F$406,5)</f>
        <v/>
      </c>
      <c r="H95" s="27" t="str">
        <f t="shared" si="10"/>
        <v xml:space="preserve"> </v>
      </c>
      <c r="J95" s="7" t="str">
        <f>VLOOKUP($A95,Entries!$B$203:$G$406,6)</f>
        <v/>
      </c>
      <c r="K95" s="7" t="str">
        <f>VLOOKUP($A95,Entries!$B$203:$FH490,7)</f>
        <v/>
      </c>
      <c r="L95" s="7" t="str">
        <f>VLOOKUP($A95,Entries!$B$203:$I$406,8)</f>
        <v/>
      </c>
      <c r="M95" s="7" t="str">
        <f>VLOOKUP($A95,Entries!$B$203:$J$406,9)</f>
        <v/>
      </c>
      <c r="N95" s="29"/>
    </row>
    <row r="96" spans="1:14" x14ac:dyDescent="0.25">
      <c r="A96" s="7" t="s">
        <v>25</v>
      </c>
      <c r="B96" s="88" t="s">
        <v>25</v>
      </c>
      <c r="D96" s="7">
        <v>6</v>
      </c>
      <c r="E96" t="str">
        <f>VLOOKUP($A96,Entries!$B$203:$J$406,2)</f>
        <v/>
      </c>
      <c r="F96" t="str">
        <f>VLOOKUP($A96,Entries!$B$203:$J$406,3)</f>
        <v/>
      </c>
      <c r="G96" t="str">
        <f>VLOOKUP($A96,Entries!$B$203:$F$406,5)</f>
        <v/>
      </c>
      <c r="H96" s="27" t="str">
        <f t="shared" si="10"/>
        <v xml:space="preserve"> </v>
      </c>
      <c r="J96" s="7" t="str">
        <f>VLOOKUP($A96,Entries!$B$203:$G$406,6)</f>
        <v/>
      </c>
      <c r="K96" s="7" t="str">
        <f>VLOOKUP($A96,Entries!$B$203:$FH491,7)</f>
        <v/>
      </c>
      <c r="L96" s="7" t="str">
        <f>VLOOKUP($A96,Entries!$B$203:$I$406,8)</f>
        <v/>
      </c>
      <c r="M96" s="7" t="str">
        <f>VLOOKUP($A96,Entries!$B$203:$J$406,9)</f>
        <v/>
      </c>
      <c r="N96" s="29"/>
    </row>
    <row r="97" spans="1:14" x14ac:dyDescent="0.25">
      <c r="A97" s="7" t="s">
        <v>25</v>
      </c>
      <c r="B97" s="88" t="s">
        <v>25</v>
      </c>
      <c r="D97" s="7">
        <v>7</v>
      </c>
      <c r="E97" t="str">
        <f>VLOOKUP($A97,Entries!$B$203:$J$406,2)</f>
        <v/>
      </c>
      <c r="F97" t="str">
        <f>VLOOKUP($A97,Entries!$B$203:$J$406,3)</f>
        <v/>
      </c>
      <c r="G97" t="str">
        <f>VLOOKUP($A97,Entries!$B$203:$F$406,5)</f>
        <v/>
      </c>
      <c r="H97" s="27" t="str">
        <f t="shared" si="10"/>
        <v xml:space="preserve"> </v>
      </c>
      <c r="J97" s="7" t="str">
        <f>VLOOKUP($A97,Entries!$B$203:$G$406,6)</f>
        <v/>
      </c>
      <c r="K97" s="7" t="str">
        <f>VLOOKUP($A97,Entries!$B$203:$FH492,7)</f>
        <v/>
      </c>
      <c r="L97" s="7" t="str">
        <f>VLOOKUP($A97,Entries!$B$203:$I$406,8)</f>
        <v/>
      </c>
      <c r="M97" s="7" t="str">
        <f>VLOOKUP($A97,Entries!$B$203:$J$406,9)</f>
        <v/>
      </c>
      <c r="N97" s="29"/>
    </row>
    <row r="98" spans="1:14" x14ac:dyDescent="0.25">
      <c r="A98" s="7" t="s">
        <v>25</v>
      </c>
      <c r="B98" s="88" t="s">
        <v>25</v>
      </c>
      <c r="D98" s="7">
        <v>8</v>
      </c>
      <c r="E98" t="str">
        <f>VLOOKUP($A98,Entries!$B$203:$J$406,2)</f>
        <v/>
      </c>
      <c r="F98" t="str">
        <f>VLOOKUP($A98,Entries!$B$203:$J$406,3)</f>
        <v/>
      </c>
      <c r="G98" t="str">
        <f>VLOOKUP($A98,Entries!$B$203:$F$406,5)</f>
        <v/>
      </c>
      <c r="H98" s="27" t="str">
        <f t="shared" si="10"/>
        <v xml:space="preserve"> </v>
      </c>
      <c r="J98" s="7" t="str">
        <f>VLOOKUP($A98,Entries!$B$203:$G$406,6)</f>
        <v/>
      </c>
      <c r="K98" s="7" t="str">
        <f>VLOOKUP($A98,Entries!$B$203:$FH493,7)</f>
        <v/>
      </c>
      <c r="L98" s="7" t="str">
        <f>VLOOKUP($A98,Entries!$B$203:$I$406,8)</f>
        <v/>
      </c>
      <c r="M98" s="7" t="str">
        <f>VLOOKUP($A98,Entries!$B$203:$J$406,9)</f>
        <v/>
      </c>
      <c r="N98" s="29"/>
    </row>
    <row r="99" spans="1:14" x14ac:dyDescent="0.25">
      <c r="A99" s="7" t="s">
        <v>25</v>
      </c>
      <c r="B99" s="88" t="s">
        <v>25</v>
      </c>
      <c r="C99" t="s">
        <v>111</v>
      </c>
      <c r="D99" s="7">
        <v>1</v>
      </c>
      <c r="E99" t="str">
        <f>VLOOKUP($A99,Entries!$B$203:$J$406,2)</f>
        <v/>
      </c>
      <c r="F99" t="str">
        <f>VLOOKUP($A99,Entries!$B$203:$J$406,3)</f>
        <v/>
      </c>
      <c r="G99" t="str">
        <f>VLOOKUP($A99,Entries!$B$203:$F$406,5)</f>
        <v/>
      </c>
      <c r="H99" s="27" t="str">
        <f t="shared" si="10"/>
        <v xml:space="preserve"> </v>
      </c>
      <c r="J99" s="7" t="str">
        <f>VLOOKUP($A99,Entries!$B$203:$G$406,6)</f>
        <v/>
      </c>
      <c r="K99" s="7" t="str">
        <f>VLOOKUP($A99,Entries!$B$203:$FH494,7)</f>
        <v/>
      </c>
      <c r="L99" s="7" t="str">
        <f>VLOOKUP($A99,Entries!$B$203:$I$406,8)</f>
        <v/>
      </c>
      <c r="M99" s="7" t="str">
        <f>VLOOKUP($A99,Entries!$B$203:$J$406,9)</f>
        <v/>
      </c>
      <c r="N99" s="29" t="s">
        <v>362</v>
      </c>
    </row>
    <row r="100" spans="1:14" x14ac:dyDescent="0.25">
      <c r="A100" s="7" t="s">
        <v>25</v>
      </c>
      <c r="B100" s="88" t="s">
        <v>25</v>
      </c>
      <c r="D100" s="7">
        <v>2</v>
      </c>
      <c r="E100" t="str">
        <f>VLOOKUP($A100,Entries!$B$203:$J$406,2)</f>
        <v/>
      </c>
      <c r="F100" t="str">
        <f>VLOOKUP($A100,Entries!$B$203:$J$406,3)</f>
        <v/>
      </c>
      <c r="G100" t="str">
        <f>VLOOKUP($A100,Entries!$B$203:$F$406,5)</f>
        <v/>
      </c>
      <c r="H100" s="27" t="str">
        <f t="shared" si="10"/>
        <v xml:space="preserve"> </v>
      </c>
      <c r="J100" s="7" t="str">
        <f>VLOOKUP($A100,Entries!$B$203:$G$406,6)</f>
        <v/>
      </c>
      <c r="K100" s="7" t="str">
        <f>VLOOKUP($A100,Entries!$B$203:$FH495,7)</f>
        <v/>
      </c>
      <c r="L100" s="7" t="str">
        <f>VLOOKUP($A100,Entries!$B$203:$I$406,8)</f>
        <v/>
      </c>
      <c r="M100" s="7" t="str">
        <f>VLOOKUP($A100,Entries!$B$203:$J$406,9)</f>
        <v/>
      </c>
      <c r="N100" s="29"/>
    </row>
    <row r="101" spans="1:14" x14ac:dyDescent="0.25">
      <c r="A101" s="7" t="s">
        <v>25</v>
      </c>
      <c r="B101" s="88" t="s">
        <v>25</v>
      </c>
      <c r="D101" s="7">
        <v>3</v>
      </c>
      <c r="E101" t="str">
        <f>VLOOKUP($A101,Entries!$B$203:$J$406,2)</f>
        <v/>
      </c>
      <c r="F101" t="str">
        <f>VLOOKUP($A101,Entries!$B$203:$J$406,3)</f>
        <v/>
      </c>
      <c r="G101" t="str">
        <f>VLOOKUP($A101,Entries!$B$203:$F$406,5)</f>
        <v/>
      </c>
      <c r="H101" s="27" t="str">
        <f t="shared" si="10"/>
        <v xml:space="preserve"> </v>
      </c>
      <c r="J101" s="7" t="str">
        <f>VLOOKUP($A101,Entries!$B$203:$G$406,6)</f>
        <v/>
      </c>
      <c r="K101" s="7" t="str">
        <f>VLOOKUP($A101,Entries!$B$203:$FH496,7)</f>
        <v/>
      </c>
      <c r="L101" s="7" t="str">
        <f>VLOOKUP($A101,Entries!$B$203:$I$406,8)</f>
        <v/>
      </c>
      <c r="M101" s="7" t="str">
        <f>VLOOKUP($A101,Entries!$B$203:$J$406,9)</f>
        <v/>
      </c>
      <c r="N101" s="29"/>
    </row>
    <row r="102" spans="1:14" x14ac:dyDescent="0.25">
      <c r="A102" s="7" t="s">
        <v>25</v>
      </c>
      <c r="B102" s="88" t="s">
        <v>25</v>
      </c>
      <c r="D102" s="7">
        <v>4</v>
      </c>
      <c r="E102" t="str">
        <f>VLOOKUP($A102,Entries!$B$203:$J$406,2)</f>
        <v/>
      </c>
      <c r="F102" t="str">
        <f>VLOOKUP($A102,Entries!$B$203:$J$406,3)</f>
        <v/>
      </c>
      <c r="G102" t="str">
        <f>VLOOKUP($A102,Entries!$B$203:$F$406,5)</f>
        <v/>
      </c>
      <c r="H102" s="27" t="str">
        <f t="shared" si="10"/>
        <v xml:space="preserve"> </v>
      </c>
      <c r="J102" s="7" t="str">
        <f>VLOOKUP($A102,Entries!$B$203:$G$406,6)</f>
        <v/>
      </c>
      <c r="K102" s="7" t="str">
        <f>VLOOKUP($A102,Entries!$B$203:$FH497,7)</f>
        <v/>
      </c>
      <c r="L102" s="7" t="str">
        <f>VLOOKUP($A102,Entries!$B$203:$I$406,8)</f>
        <v/>
      </c>
      <c r="M102" s="7" t="str">
        <f>VLOOKUP($A102,Entries!$B$203:$J$406,9)</f>
        <v/>
      </c>
      <c r="N102" s="29"/>
    </row>
    <row r="103" spans="1:14" x14ac:dyDescent="0.25">
      <c r="A103" s="7" t="s">
        <v>25</v>
      </c>
      <c r="B103" s="88" t="s">
        <v>25</v>
      </c>
      <c r="D103" s="7">
        <v>5</v>
      </c>
      <c r="E103" t="str">
        <f>VLOOKUP($A103,Entries!$B$203:$J$406,2)</f>
        <v/>
      </c>
      <c r="F103" t="str">
        <f>VLOOKUP($A103,Entries!$B$203:$J$406,3)</f>
        <v/>
      </c>
      <c r="G103" t="str">
        <f>VLOOKUP($A103,Entries!$B$203:$F$406,5)</f>
        <v/>
      </c>
      <c r="H103" s="27" t="str">
        <f t="shared" si="10"/>
        <v xml:space="preserve"> </v>
      </c>
      <c r="J103" s="7" t="str">
        <f>VLOOKUP($A103,Entries!$B$203:$G$406,6)</f>
        <v/>
      </c>
      <c r="K103" s="7" t="str">
        <f>VLOOKUP($A103,Entries!$B$203:$FH498,7)</f>
        <v/>
      </c>
      <c r="L103" s="7" t="str">
        <f>VLOOKUP($A103,Entries!$B$203:$I$406,8)</f>
        <v/>
      </c>
      <c r="M103" s="7" t="str">
        <f>VLOOKUP($A103,Entries!$B$203:$J$406,9)</f>
        <v/>
      </c>
      <c r="N103" s="29"/>
    </row>
    <row r="104" spans="1:14" x14ac:dyDescent="0.25">
      <c r="A104" s="7" t="s">
        <v>25</v>
      </c>
      <c r="B104" s="88" t="s">
        <v>25</v>
      </c>
      <c r="D104" s="7">
        <v>6</v>
      </c>
      <c r="E104" t="str">
        <f>VLOOKUP($A104,Entries!$B$203:$J$406,2)</f>
        <v/>
      </c>
      <c r="F104" t="str">
        <f>VLOOKUP($A104,Entries!$B$203:$J$406,3)</f>
        <v/>
      </c>
      <c r="G104" t="str">
        <f>VLOOKUP($A104,Entries!$B$203:$F$406,5)</f>
        <v/>
      </c>
      <c r="H104" s="27" t="str">
        <f t="shared" si="10"/>
        <v xml:space="preserve"> </v>
      </c>
      <c r="J104" s="7" t="str">
        <f>VLOOKUP($A104,Entries!$B$203:$G$406,6)</f>
        <v/>
      </c>
      <c r="K104" s="7" t="str">
        <f>VLOOKUP($A104,Entries!$B$203:$FH499,7)</f>
        <v/>
      </c>
      <c r="L104" s="7" t="str">
        <f>VLOOKUP($A104,Entries!$B$203:$I$406,8)</f>
        <v/>
      </c>
      <c r="M104" s="7" t="str">
        <f>VLOOKUP($A104,Entries!$B$203:$J$406,9)</f>
        <v/>
      </c>
      <c r="N104" s="29"/>
    </row>
    <row r="105" spans="1:14" x14ac:dyDescent="0.25">
      <c r="A105" s="7" t="s">
        <v>25</v>
      </c>
      <c r="B105" s="88" t="s">
        <v>25</v>
      </c>
      <c r="D105" s="7">
        <v>7</v>
      </c>
      <c r="E105" t="str">
        <f>VLOOKUP($A105,Entries!$B$203:$J$406,2)</f>
        <v/>
      </c>
      <c r="F105" t="str">
        <f>VLOOKUP($A105,Entries!$B$203:$J$406,3)</f>
        <v/>
      </c>
      <c r="G105" t="str">
        <f>VLOOKUP($A105,Entries!$B$203:$F$406,5)</f>
        <v/>
      </c>
      <c r="H105" s="27" t="str">
        <f t="shared" si="10"/>
        <v xml:space="preserve"> </v>
      </c>
      <c r="J105" s="7" t="str">
        <f>VLOOKUP($A105,Entries!$B$203:$G$406,6)</f>
        <v/>
      </c>
      <c r="K105" s="7" t="str">
        <f>VLOOKUP($A105,Entries!$B$203:$FH500,7)</f>
        <v/>
      </c>
      <c r="L105" s="7" t="str">
        <f>VLOOKUP($A105,Entries!$B$203:$I$406,8)</f>
        <v/>
      </c>
      <c r="M105" s="7" t="str">
        <f>VLOOKUP($A105,Entries!$B$203:$J$406,9)</f>
        <v/>
      </c>
      <c r="N105" s="29"/>
    </row>
    <row r="106" spans="1:14" x14ac:dyDescent="0.25">
      <c r="A106" s="7" t="s">
        <v>25</v>
      </c>
      <c r="B106" s="88" t="s">
        <v>25</v>
      </c>
      <c r="D106" s="7">
        <v>8</v>
      </c>
      <c r="E106" t="str">
        <f>VLOOKUP($A106,Entries!$B$203:$J$406,2)</f>
        <v/>
      </c>
      <c r="F106" t="str">
        <f>VLOOKUP($A106,Entries!$B$203:$J$406,3)</f>
        <v/>
      </c>
      <c r="G106" t="str">
        <f>VLOOKUP($A106,Entries!$B$203:$F$406,5)</f>
        <v/>
      </c>
      <c r="H106" s="27" t="str">
        <f t="shared" si="10"/>
        <v xml:space="preserve"> </v>
      </c>
      <c r="J106" s="7" t="str">
        <f>VLOOKUP($A106,Entries!$B$203:$G$406,6)</f>
        <v/>
      </c>
      <c r="K106" s="7" t="str">
        <f>VLOOKUP($A106,Entries!$B$203:$FH501,7)</f>
        <v/>
      </c>
      <c r="L106" s="7" t="str">
        <f>VLOOKUP($A106,Entries!$B$203:$I$406,8)</f>
        <v/>
      </c>
      <c r="M106" s="7" t="str">
        <f>VLOOKUP($A106,Entries!$B$203:$J$406,9)</f>
        <v/>
      </c>
      <c r="N106" s="29"/>
    </row>
    <row r="107" spans="1:14" x14ac:dyDescent="0.25">
      <c r="A107" s="7">
        <v>46</v>
      </c>
      <c r="B107" s="88">
        <v>13</v>
      </c>
      <c r="C107" t="s">
        <v>386</v>
      </c>
      <c r="D107" s="7">
        <v>1</v>
      </c>
      <c r="E107" t="str">
        <f>VLOOKUP($A107,Entries!$B$203:$J$406,2)</f>
        <v>Nell</v>
      </c>
      <c r="F107" t="str">
        <f>VLOOKUP($A107,Entries!$B$203:$J$406,3)</f>
        <v>Mills</v>
      </c>
      <c r="G107" t="str">
        <f>VLOOKUP($A107,Entries!$B$203:$F$406,5)</f>
        <v>Ipswich Harriers</v>
      </c>
      <c r="H107" s="27">
        <f t="shared" si="10"/>
        <v>13</v>
      </c>
      <c r="I107" s="7" t="str">
        <f t="shared" ref="I107" si="11">IF(H107=" "," ",IF(H107&lt;N107,"CBP",IF(H107=N107,"=CBP"," ")))</f>
        <v xml:space="preserve"> </v>
      </c>
      <c r="J107" s="7" t="str">
        <f>VLOOKUP($A107,Entries!$B$203:$G$406,6)</f>
        <v>c</v>
      </c>
      <c r="K107" s="7" t="str">
        <f>VLOOKUP($A107,Entries!$B$203:$FH502,7)</f>
        <v>s</v>
      </c>
      <c r="L107" s="7" t="str">
        <f>VLOOKUP($A107,Entries!$B$203:$I$406,8)</f>
        <v>Kesgrave High School</v>
      </c>
      <c r="M107" s="7">
        <f>VLOOKUP($A107,Entries!$B$203:$J$406,9)</f>
        <v>3680079</v>
      </c>
      <c r="N107" s="29">
        <v>11.5</v>
      </c>
    </row>
    <row r="108" spans="1:14" x14ac:dyDescent="0.25">
      <c r="A108" s="7">
        <v>50</v>
      </c>
      <c r="B108" s="88">
        <v>16.899999999999999</v>
      </c>
      <c r="D108" s="7">
        <v>2</v>
      </c>
      <c r="E108" t="str">
        <f>VLOOKUP($A108,Entries!$B$203:$J$406,2)</f>
        <v>Ella</v>
      </c>
      <c r="F108" t="str">
        <f>VLOOKUP($A108,Entries!$B$203:$J$406,3)</f>
        <v>Douglas</v>
      </c>
      <c r="G108" t="str">
        <f>VLOOKUP($A108,Entries!$B$203:$F$406,5)</f>
        <v>Farlingaye High School</v>
      </c>
      <c r="H108" s="27">
        <f t="shared" si="7"/>
        <v>16.899999999999999</v>
      </c>
      <c r="J108" s="7" t="str">
        <f>VLOOKUP($A108,Entries!$B$203:$G$406,6)</f>
        <v>c</v>
      </c>
      <c r="K108" s="7" t="str">
        <f>VLOOKUP($A108,Entries!$B$203:$FH503,7)</f>
        <v>s</v>
      </c>
      <c r="L108" s="7" t="str">
        <f>VLOOKUP($A108,Entries!$B$203:$I$406,8)</f>
        <v>Farlingaye High School</v>
      </c>
      <c r="M108" s="7">
        <f>VLOOKUP($A108,Entries!$B$203:$J$406,9)</f>
        <v>0</v>
      </c>
      <c r="N108" s="29"/>
    </row>
    <row r="109" spans="1:14" x14ac:dyDescent="0.25">
      <c r="A109" s="7" t="s">
        <v>25</v>
      </c>
      <c r="B109" s="88" t="s">
        <v>25</v>
      </c>
      <c r="D109" s="7">
        <v>3</v>
      </c>
      <c r="E109" t="str">
        <f>VLOOKUP($A109,Entries!$B$203:$J$406,2)</f>
        <v/>
      </c>
      <c r="F109" t="str">
        <f>VLOOKUP($A109,Entries!$B$203:$J$406,3)</f>
        <v/>
      </c>
      <c r="G109" t="str">
        <f>VLOOKUP($A109,Entries!$B$203:$F$406,5)</f>
        <v/>
      </c>
      <c r="H109" s="27" t="str">
        <f t="shared" si="7"/>
        <v xml:space="preserve"> </v>
      </c>
      <c r="J109" s="7" t="str">
        <f>VLOOKUP($A109,Entries!$B$203:$G$406,6)</f>
        <v/>
      </c>
      <c r="K109" s="7" t="str">
        <f>VLOOKUP($A109,Entries!$B$203:$FH504,7)</f>
        <v/>
      </c>
      <c r="L109" s="7" t="str">
        <f>VLOOKUP($A109,Entries!$B$203:$I$406,8)</f>
        <v/>
      </c>
      <c r="M109" s="7" t="str">
        <f>VLOOKUP($A109,Entries!$B$203:$J$406,9)</f>
        <v/>
      </c>
      <c r="N109" s="29"/>
    </row>
    <row r="110" spans="1:14" x14ac:dyDescent="0.25">
      <c r="A110" s="7" t="s">
        <v>25</v>
      </c>
      <c r="B110" s="88" t="s">
        <v>25</v>
      </c>
      <c r="D110" s="7">
        <v>4</v>
      </c>
      <c r="E110" t="str">
        <f>VLOOKUP($A110,Entries!$B$203:$J$406,2)</f>
        <v/>
      </c>
      <c r="F110" t="str">
        <f>VLOOKUP($A110,Entries!$B$203:$J$406,3)</f>
        <v/>
      </c>
      <c r="G110" t="str">
        <f>VLOOKUP($A110,Entries!$B$203:$F$406,5)</f>
        <v/>
      </c>
      <c r="H110" s="27" t="str">
        <f t="shared" si="7"/>
        <v xml:space="preserve"> </v>
      </c>
      <c r="J110" s="7" t="str">
        <f>VLOOKUP($A110,Entries!$B$203:$G$406,6)</f>
        <v/>
      </c>
      <c r="K110" s="7" t="str">
        <f>VLOOKUP($A110,Entries!$B$203:$FH505,7)</f>
        <v/>
      </c>
      <c r="L110" s="7" t="str">
        <f>VLOOKUP($A110,Entries!$B$203:$I$406,8)</f>
        <v/>
      </c>
      <c r="M110" s="7" t="str">
        <f>VLOOKUP($A110,Entries!$B$203:$J$406,9)</f>
        <v/>
      </c>
      <c r="N110" s="29"/>
    </row>
    <row r="111" spans="1:14" x14ac:dyDescent="0.25">
      <c r="A111" s="7" t="s">
        <v>25</v>
      </c>
      <c r="B111" s="88" t="s">
        <v>25</v>
      </c>
      <c r="D111" s="7">
        <v>5</v>
      </c>
      <c r="E111" t="str">
        <f>VLOOKUP($A111,Entries!$B$203:$J$406,2)</f>
        <v/>
      </c>
      <c r="F111" t="str">
        <f>VLOOKUP($A111,Entries!$B$203:$J$406,3)</f>
        <v/>
      </c>
      <c r="G111" t="str">
        <f>VLOOKUP($A111,Entries!$B$203:$F$406,5)</f>
        <v/>
      </c>
      <c r="H111" s="27" t="str">
        <f t="shared" si="7"/>
        <v xml:space="preserve"> </v>
      </c>
      <c r="J111" s="7" t="str">
        <f>VLOOKUP($A111,Entries!$B$203:$G$406,6)</f>
        <v/>
      </c>
      <c r="K111" s="7" t="str">
        <f>VLOOKUP($A111,Entries!$B$203:$FH506,7)</f>
        <v/>
      </c>
      <c r="L111" s="7" t="str">
        <f>VLOOKUP($A111,Entries!$B$203:$I$406,8)</f>
        <v/>
      </c>
      <c r="M111" s="7" t="str">
        <f>VLOOKUP($A111,Entries!$B$203:$J$406,9)</f>
        <v/>
      </c>
      <c r="N111" s="29"/>
    </row>
    <row r="112" spans="1:14" x14ac:dyDescent="0.25">
      <c r="A112" s="7" t="s">
        <v>25</v>
      </c>
      <c r="B112" s="88" t="s">
        <v>25</v>
      </c>
      <c r="D112" s="7">
        <v>6</v>
      </c>
      <c r="E112" t="str">
        <f>VLOOKUP($A112,Entries!$B$203:$J$406,2)</f>
        <v/>
      </c>
      <c r="F112" t="str">
        <f>VLOOKUP($A112,Entries!$B$203:$J$406,3)</f>
        <v/>
      </c>
      <c r="G112" t="str">
        <f>VLOOKUP($A112,Entries!$B$203:$F$406,5)</f>
        <v/>
      </c>
      <c r="H112" s="27" t="str">
        <f t="shared" si="7"/>
        <v xml:space="preserve"> </v>
      </c>
      <c r="J112" s="7" t="str">
        <f>VLOOKUP($A112,Entries!$B$203:$G$406,6)</f>
        <v/>
      </c>
      <c r="K112" s="7" t="str">
        <f>VLOOKUP($A112,Entries!$B$203:$FH507,7)</f>
        <v/>
      </c>
      <c r="L112" s="7" t="str">
        <f>VLOOKUP($A112,Entries!$B$203:$I$406,8)</f>
        <v/>
      </c>
      <c r="M112" s="7" t="str">
        <f>VLOOKUP($A112,Entries!$B$203:$J$406,9)</f>
        <v/>
      </c>
      <c r="N112" s="29"/>
    </row>
    <row r="113" spans="1:14" x14ac:dyDescent="0.25">
      <c r="A113" s="7" t="s">
        <v>25</v>
      </c>
      <c r="B113" s="88" t="s">
        <v>25</v>
      </c>
      <c r="D113" s="7">
        <v>7</v>
      </c>
      <c r="E113" t="str">
        <f>VLOOKUP($A113,Entries!$B$203:$J$406,2)</f>
        <v/>
      </c>
      <c r="F113" t="str">
        <f>VLOOKUP($A113,Entries!$B$203:$J$406,3)</f>
        <v/>
      </c>
      <c r="G113" t="str">
        <f>VLOOKUP($A113,Entries!$B$203:$F$406,5)</f>
        <v/>
      </c>
      <c r="H113" s="27" t="str">
        <f t="shared" si="7"/>
        <v xml:space="preserve"> </v>
      </c>
      <c r="J113" s="7" t="str">
        <f>VLOOKUP($A113,Entries!$B$203:$G$406,6)</f>
        <v/>
      </c>
      <c r="K113" s="7" t="str">
        <f>VLOOKUP($A113,Entries!$B$203:$FH508,7)</f>
        <v/>
      </c>
      <c r="L113" s="7" t="str">
        <f>VLOOKUP($A113,Entries!$B$203:$I$406,8)</f>
        <v/>
      </c>
      <c r="M113" s="7" t="str">
        <f>VLOOKUP($A113,Entries!$B$203:$J$406,9)</f>
        <v/>
      </c>
      <c r="N113" s="29"/>
    </row>
    <row r="114" spans="1:14" x14ac:dyDescent="0.25">
      <c r="A114" s="7" t="s">
        <v>25</v>
      </c>
      <c r="B114" s="88" t="s">
        <v>25</v>
      </c>
      <c r="D114" s="7">
        <v>8</v>
      </c>
      <c r="E114" t="str">
        <f>VLOOKUP($A114,Entries!$B$203:$J$406,2)</f>
        <v/>
      </c>
      <c r="F114" t="str">
        <f>VLOOKUP($A114,Entries!$B$203:$J$406,3)</f>
        <v/>
      </c>
      <c r="G114" t="str">
        <f>VLOOKUP($A114,Entries!$B$203:$F$406,5)</f>
        <v/>
      </c>
      <c r="H114" s="27" t="str">
        <f t="shared" si="7"/>
        <v xml:space="preserve"> </v>
      </c>
      <c r="J114" s="7" t="str">
        <f>VLOOKUP($A114,Entries!$B$203:$G$406,6)</f>
        <v/>
      </c>
      <c r="K114" s="7" t="str">
        <f>VLOOKUP($A114,Entries!$B$203:$FH509,7)</f>
        <v/>
      </c>
      <c r="L114" s="7" t="str">
        <f>VLOOKUP($A114,Entries!$B$203:$I$406,8)</f>
        <v/>
      </c>
      <c r="M114" s="7" t="str">
        <f>VLOOKUP($A114,Entries!$B$203:$J$406,9)</f>
        <v/>
      </c>
      <c r="N114" s="29"/>
    </row>
    <row r="115" spans="1:14" x14ac:dyDescent="0.25">
      <c r="A115" s="7" t="s">
        <v>25</v>
      </c>
      <c r="B115" s="88" t="s">
        <v>25</v>
      </c>
      <c r="C115" t="s">
        <v>279</v>
      </c>
      <c r="D115" s="7">
        <v>1</v>
      </c>
      <c r="E115" t="str">
        <f>VLOOKUP($A115,Entries!$B$203:$J$406,2)</f>
        <v/>
      </c>
      <c r="F115" t="str">
        <f>VLOOKUP($A115,Entries!$B$203:$J$406,3)</f>
        <v/>
      </c>
      <c r="G115" t="str">
        <f>VLOOKUP($A115,Entries!$B$203:$F$406,5)</f>
        <v/>
      </c>
      <c r="H115" s="27" t="str">
        <f t="shared" si="7"/>
        <v xml:space="preserve"> </v>
      </c>
      <c r="I115" s="7" t="str">
        <f t="shared" ref="I115" si="12">IF(H115=" "," ",IF(H115&lt;N115,"CBP",IF(H115=N115,"=CBP"," ")))</f>
        <v xml:space="preserve"> </v>
      </c>
      <c r="J115" s="7" t="str">
        <f>VLOOKUP($A115,Entries!$B$203:$G$406,6)</f>
        <v/>
      </c>
      <c r="K115" s="7" t="str">
        <f>VLOOKUP($A115,Entries!$B$203:$FH510,7)</f>
        <v/>
      </c>
      <c r="L115" s="7" t="str">
        <f>VLOOKUP($A115,Entries!$B$203:$I$406,8)</f>
        <v/>
      </c>
      <c r="M115" s="7" t="str">
        <f>VLOOKUP($A115,Entries!$B$203:$J$406,9)</f>
        <v/>
      </c>
      <c r="N115" s="29">
        <v>0</v>
      </c>
    </row>
    <row r="116" spans="1:14" x14ac:dyDescent="0.25">
      <c r="A116" s="7" t="s">
        <v>25</v>
      </c>
      <c r="B116" s="88" t="s">
        <v>25</v>
      </c>
      <c r="D116" s="7">
        <v>2</v>
      </c>
      <c r="E116" t="str">
        <f>VLOOKUP($A116,Entries!$B$203:$J$406,2)</f>
        <v/>
      </c>
      <c r="F116" t="str">
        <f>VLOOKUP($A116,Entries!$B$203:$J$406,3)</f>
        <v/>
      </c>
      <c r="G116" t="str">
        <f>VLOOKUP($A116,Entries!$B$203:$F$406,5)</f>
        <v/>
      </c>
      <c r="H116" s="27" t="str">
        <f t="shared" si="7"/>
        <v xml:space="preserve"> </v>
      </c>
      <c r="J116" s="7" t="str">
        <f>VLOOKUP($A116,Entries!$B$203:$G$406,6)</f>
        <v/>
      </c>
      <c r="K116" s="7" t="str">
        <f>VLOOKUP($A116,Entries!$B$203:$FH511,7)</f>
        <v/>
      </c>
      <c r="L116" s="7" t="str">
        <f>VLOOKUP($A116,Entries!$B$203:$I$406,8)</f>
        <v/>
      </c>
      <c r="M116" s="7" t="str">
        <f>VLOOKUP($A116,Entries!$B$203:$J$406,9)</f>
        <v/>
      </c>
      <c r="N116" s="29"/>
    </row>
    <row r="117" spans="1:14" x14ac:dyDescent="0.25">
      <c r="A117" s="7" t="s">
        <v>25</v>
      </c>
      <c r="B117" s="88" t="s">
        <v>25</v>
      </c>
      <c r="D117" s="7">
        <v>3</v>
      </c>
      <c r="E117" t="str">
        <f>VLOOKUP($A117,Entries!$B$203:$J$406,2)</f>
        <v/>
      </c>
      <c r="F117" t="str">
        <f>VLOOKUP($A117,Entries!$B$203:$J$406,3)</f>
        <v/>
      </c>
      <c r="G117" t="str">
        <f>VLOOKUP($A117,Entries!$B$203:$F$406,5)</f>
        <v/>
      </c>
      <c r="H117" s="27" t="str">
        <f t="shared" si="7"/>
        <v xml:space="preserve"> </v>
      </c>
      <c r="J117" s="7" t="str">
        <f>VLOOKUP($A117,Entries!$B$203:$G$406,6)</f>
        <v/>
      </c>
      <c r="K117" s="7" t="str">
        <f>VLOOKUP($A117,Entries!$B$203:$FH512,7)</f>
        <v/>
      </c>
      <c r="L117" s="7" t="str">
        <f>VLOOKUP($A117,Entries!$B$203:$I$406,8)</f>
        <v/>
      </c>
      <c r="M117" s="7" t="str">
        <f>VLOOKUP($A117,Entries!$B$203:$J$406,9)</f>
        <v/>
      </c>
      <c r="N117" s="29"/>
    </row>
    <row r="118" spans="1:14" x14ac:dyDescent="0.25">
      <c r="A118" s="7" t="s">
        <v>25</v>
      </c>
      <c r="B118" s="88" t="s">
        <v>25</v>
      </c>
      <c r="D118" s="7">
        <v>4</v>
      </c>
      <c r="E118" t="str">
        <f>VLOOKUP($A118,Entries!$B$203:$J$406,2)</f>
        <v/>
      </c>
      <c r="F118" t="str">
        <f>VLOOKUP($A118,Entries!$B$203:$J$406,3)</f>
        <v/>
      </c>
      <c r="G118" t="str">
        <f>VLOOKUP($A118,Entries!$B$203:$F$406,5)</f>
        <v/>
      </c>
      <c r="H118" s="27" t="str">
        <f t="shared" si="7"/>
        <v xml:space="preserve"> </v>
      </c>
      <c r="J118" s="7" t="str">
        <f>VLOOKUP($A118,Entries!$B$203:$G$406,6)</f>
        <v/>
      </c>
      <c r="K118" s="7" t="str">
        <f>VLOOKUP($A118,Entries!$B$203:$FH513,7)</f>
        <v/>
      </c>
      <c r="L118" s="7" t="str">
        <f>VLOOKUP($A118,Entries!$B$203:$I$406,8)</f>
        <v/>
      </c>
      <c r="M118" s="7" t="str">
        <f>VLOOKUP($A118,Entries!$B$203:$J$406,9)</f>
        <v/>
      </c>
      <c r="N118" s="29"/>
    </row>
    <row r="119" spans="1:14" x14ac:dyDescent="0.25">
      <c r="A119" s="7" t="s">
        <v>25</v>
      </c>
      <c r="B119" s="88" t="s">
        <v>25</v>
      </c>
      <c r="D119" s="7">
        <v>5</v>
      </c>
      <c r="E119" t="str">
        <f>VLOOKUP($A119,Entries!$B$203:$J$406,2)</f>
        <v/>
      </c>
      <c r="F119" t="str">
        <f>VLOOKUP($A119,Entries!$B$203:$J$406,3)</f>
        <v/>
      </c>
      <c r="G119" t="str">
        <f>VLOOKUP($A119,Entries!$B$203:$F$406,5)</f>
        <v/>
      </c>
      <c r="H119" s="27" t="str">
        <f t="shared" si="7"/>
        <v xml:space="preserve"> </v>
      </c>
      <c r="J119" s="7" t="str">
        <f>VLOOKUP($A119,Entries!$B$203:$G$406,6)</f>
        <v/>
      </c>
      <c r="K119" s="7" t="str">
        <f>VLOOKUP($A119,Entries!$B$203:$FH514,7)</f>
        <v/>
      </c>
      <c r="L119" s="7" t="str">
        <f>VLOOKUP($A119,Entries!$B$203:$I$406,8)</f>
        <v/>
      </c>
      <c r="M119" s="7" t="str">
        <f>VLOOKUP($A119,Entries!$B$203:$J$406,9)</f>
        <v/>
      </c>
      <c r="N119" s="29"/>
    </row>
    <row r="120" spans="1:14" x14ac:dyDescent="0.25">
      <c r="A120" s="7" t="s">
        <v>25</v>
      </c>
      <c r="B120" s="88" t="s">
        <v>25</v>
      </c>
      <c r="D120" s="7">
        <v>6</v>
      </c>
      <c r="E120" t="str">
        <f>VLOOKUP($A120,Entries!$B$203:$J$406,2)</f>
        <v/>
      </c>
      <c r="F120" t="str">
        <f>VLOOKUP($A120,Entries!$B$203:$J$406,3)</f>
        <v/>
      </c>
      <c r="G120" t="str">
        <f>VLOOKUP($A120,Entries!$B$203:$F$406,5)</f>
        <v/>
      </c>
      <c r="H120" s="27" t="str">
        <f t="shared" si="7"/>
        <v xml:space="preserve"> </v>
      </c>
      <c r="J120" s="7" t="str">
        <f>VLOOKUP($A120,Entries!$B$203:$G$406,6)</f>
        <v/>
      </c>
      <c r="K120" s="7" t="str">
        <f>VLOOKUP($A120,Entries!$B$203:$FH515,7)</f>
        <v/>
      </c>
      <c r="L120" s="7" t="str">
        <f>VLOOKUP($A120,Entries!$B$203:$I$406,8)</f>
        <v/>
      </c>
      <c r="M120" s="7" t="str">
        <f>VLOOKUP($A120,Entries!$B$203:$J$406,9)</f>
        <v/>
      </c>
      <c r="N120" s="29"/>
    </row>
    <row r="121" spans="1:14" x14ac:dyDescent="0.25">
      <c r="A121" s="7" t="s">
        <v>25</v>
      </c>
      <c r="B121" s="88" t="s">
        <v>25</v>
      </c>
      <c r="D121" s="7">
        <v>7</v>
      </c>
      <c r="E121" t="str">
        <f>VLOOKUP($A121,Entries!$B$203:$J$406,2)</f>
        <v/>
      </c>
      <c r="F121" t="str">
        <f>VLOOKUP($A121,Entries!$B$203:$J$406,3)</f>
        <v/>
      </c>
      <c r="G121" t="str">
        <f>VLOOKUP($A121,Entries!$B$203:$F$406,5)</f>
        <v/>
      </c>
      <c r="H121" s="27" t="str">
        <f t="shared" si="7"/>
        <v xml:space="preserve"> </v>
      </c>
      <c r="J121" s="7" t="str">
        <f>VLOOKUP($A121,Entries!$B$203:$G$406,6)</f>
        <v/>
      </c>
      <c r="K121" s="7" t="str">
        <f>VLOOKUP($A121,Entries!$B$203:$FH516,7)</f>
        <v/>
      </c>
      <c r="L121" s="7" t="str">
        <f>VLOOKUP($A121,Entries!$B$203:$I$406,8)</f>
        <v/>
      </c>
      <c r="M121" s="7" t="str">
        <f>VLOOKUP($A121,Entries!$B$203:$J$406,9)</f>
        <v/>
      </c>
      <c r="N121" s="29"/>
    </row>
    <row r="122" spans="1:14" x14ac:dyDescent="0.25">
      <c r="A122" s="7" t="s">
        <v>25</v>
      </c>
      <c r="B122" s="88" t="s">
        <v>25</v>
      </c>
      <c r="D122" s="7">
        <v>8</v>
      </c>
      <c r="E122" t="str">
        <f>VLOOKUP($A122,Entries!$B$203:$J$406,2)</f>
        <v/>
      </c>
      <c r="F122" t="str">
        <f>VLOOKUP($A122,Entries!$B$203:$J$406,3)</f>
        <v/>
      </c>
      <c r="G122" t="str">
        <f>VLOOKUP($A122,Entries!$B$203:$F$406,5)</f>
        <v/>
      </c>
      <c r="H122" s="27" t="str">
        <f t="shared" si="7"/>
        <v xml:space="preserve"> </v>
      </c>
      <c r="J122" s="7" t="str">
        <f>VLOOKUP($A122,Entries!$B$203:$G$406,6)</f>
        <v/>
      </c>
      <c r="K122" s="7" t="str">
        <f>VLOOKUP($A122,Entries!$B$203:$FH517,7)</f>
        <v/>
      </c>
      <c r="L122" s="7" t="str">
        <f>VLOOKUP($A122,Entries!$B$203:$I$406,8)</f>
        <v/>
      </c>
      <c r="M122" s="7" t="str">
        <f>VLOOKUP($A122,Entries!$B$203:$J$406,9)</f>
        <v/>
      </c>
      <c r="N122" s="29"/>
    </row>
    <row r="123" spans="1:14" x14ac:dyDescent="0.25">
      <c r="A123" s="7" t="s">
        <v>25</v>
      </c>
      <c r="B123" s="88" t="s">
        <v>25</v>
      </c>
      <c r="C123" t="s">
        <v>280</v>
      </c>
      <c r="D123" s="7">
        <v>1</v>
      </c>
      <c r="E123" t="str">
        <f>VLOOKUP($A123,Entries!$B$203:$J$406,2)</f>
        <v/>
      </c>
      <c r="F123" t="str">
        <f>VLOOKUP($A123,Entries!$B$203:$J$406,3)</f>
        <v/>
      </c>
      <c r="G123" t="str">
        <f>VLOOKUP($A123,Entries!$B$203:$F$406,5)</f>
        <v/>
      </c>
      <c r="H123" s="27" t="str">
        <f t="shared" si="7"/>
        <v xml:space="preserve"> </v>
      </c>
      <c r="J123" s="7" t="str">
        <f>VLOOKUP($A123,Entries!$B$203:$G$406,6)</f>
        <v/>
      </c>
      <c r="K123" s="7" t="str">
        <f>VLOOKUP($A123,Entries!$B$203:$FH518,7)</f>
        <v/>
      </c>
      <c r="L123" s="7" t="str">
        <f>VLOOKUP($A123,Entries!$B$203:$I$406,8)</f>
        <v/>
      </c>
      <c r="M123" s="7" t="str">
        <f>VLOOKUP($A123,Entries!$B$203:$J$406,9)</f>
        <v/>
      </c>
      <c r="N123" s="29"/>
    </row>
    <row r="124" spans="1:14" x14ac:dyDescent="0.25">
      <c r="A124" s="7" t="s">
        <v>25</v>
      </c>
      <c r="B124" s="88" t="s">
        <v>25</v>
      </c>
      <c r="D124" s="7">
        <v>2</v>
      </c>
      <c r="E124" t="str">
        <f>VLOOKUP($A124,Entries!$B$203:$J$406,2)</f>
        <v/>
      </c>
      <c r="F124" t="str">
        <f>VLOOKUP($A124,Entries!$B$203:$J$406,3)</f>
        <v/>
      </c>
      <c r="G124" t="str">
        <f>VLOOKUP($A124,Entries!$B$203:$F$406,5)</f>
        <v/>
      </c>
      <c r="H124" s="27" t="str">
        <f t="shared" si="7"/>
        <v xml:space="preserve"> </v>
      </c>
      <c r="J124" s="7" t="str">
        <f>VLOOKUP($A124,Entries!$B$203:$G$406,6)</f>
        <v/>
      </c>
      <c r="K124" s="7" t="str">
        <f>VLOOKUP($A124,Entries!$B$203:$FH519,7)</f>
        <v/>
      </c>
      <c r="L124" s="7" t="str">
        <f>VLOOKUP($A124,Entries!$B$203:$I$406,8)</f>
        <v/>
      </c>
      <c r="M124" s="7" t="str">
        <f>VLOOKUP($A124,Entries!$B$203:$J$406,9)</f>
        <v/>
      </c>
      <c r="N124" s="29"/>
    </row>
    <row r="125" spans="1:14" x14ac:dyDescent="0.25">
      <c r="A125" s="7" t="s">
        <v>25</v>
      </c>
      <c r="B125" s="88" t="s">
        <v>25</v>
      </c>
      <c r="D125" s="7">
        <v>3</v>
      </c>
      <c r="E125" t="str">
        <f>VLOOKUP($A125,Entries!$B$203:$J$406,2)</f>
        <v/>
      </c>
      <c r="F125" t="str">
        <f>VLOOKUP($A125,Entries!$B$203:$J$406,3)</f>
        <v/>
      </c>
      <c r="G125" t="str">
        <f>VLOOKUP($A125,Entries!$B$203:$F$406,5)</f>
        <v/>
      </c>
      <c r="H125" s="27" t="str">
        <f t="shared" si="7"/>
        <v xml:space="preserve"> </v>
      </c>
      <c r="J125" s="7" t="str">
        <f>VLOOKUP($A125,Entries!$B$203:$G$406,6)</f>
        <v/>
      </c>
      <c r="K125" s="7" t="str">
        <f>VLOOKUP($A125,Entries!$B$203:$FH520,7)</f>
        <v/>
      </c>
      <c r="L125" s="7" t="str">
        <f>VLOOKUP($A125,Entries!$B$203:$I$406,8)</f>
        <v/>
      </c>
      <c r="M125" s="7" t="str">
        <f>VLOOKUP($A125,Entries!$B$203:$J$406,9)</f>
        <v/>
      </c>
      <c r="N125" s="29"/>
    </row>
    <row r="126" spans="1:14" x14ac:dyDescent="0.25">
      <c r="A126" s="7" t="s">
        <v>25</v>
      </c>
      <c r="B126" s="88" t="s">
        <v>25</v>
      </c>
      <c r="D126" s="7">
        <v>4</v>
      </c>
      <c r="E126" t="str">
        <f>VLOOKUP($A126,Entries!$B$203:$J$406,2)</f>
        <v/>
      </c>
      <c r="F126" t="str">
        <f>VLOOKUP($A126,Entries!$B$203:$J$406,3)</f>
        <v/>
      </c>
      <c r="G126" t="str">
        <f>VLOOKUP($A126,Entries!$B$203:$F$406,5)</f>
        <v/>
      </c>
      <c r="H126" s="27" t="str">
        <f t="shared" si="7"/>
        <v xml:space="preserve"> </v>
      </c>
      <c r="J126" s="7" t="str">
        <f>VLOOKUP($A126,Entries!$B$203:$G$406,6)</f>
        <v/>
      </c>
      <c r="K126" s="7" t="str">
        <f>VLOOKUP($A126,Entries!$B$203:$FH521,7)</f>
        <v/>
      </c>
      <c r="L126" s="7" t="str">
        <f>VLOOKUP($A126,Entries!$B$203:$I$406,8)</f>
        <v/>
      </c>
      <c r="M126" s="7" t="str">
        <f>VLOOKUP($A126,Entries!$B$203:$J$406,9)</f>
        <v/>
      </c>
      <c r="N126" s="29"/>
    </row>
    <row r="127" spans="1:14" x14ac:dyDescent="0.25">
      <c r="A127" s="7" t="s">
        <v>25</v>
      </c>
      <c r="B127" s="88" t="s">
        <v>25</v>
      </c>
      <c r="D127" s="7">
        <v>5</v>
      </c>
      <c r="E127" t="str">
        <f>VLOOKUP($A127,Entries!$B$203:$J$406,2)</f>
        <v/>
      </c>
      <c r="F127" t="str">
        <f>VLOOKUP($A127,Entries!$B$203:$J$406,3)</f>
        <v/>
      </c>
      <c r="G127" t="str">
        <f>VLOOKUP($A127,Entries!$B$203:$F$406,5)</f>
        <v/>
      </c>
      <c r="H127" s="27" t="str">
        <f t="shared" si="7"/>
        <v xml:space="preserve"> </v>
      </c>
      <c r="J127" s="7" t="str">
        <f>VLOOKUP($A127,Entries!$B$203:$G$406,6)</f>
        <v/>
      </c>
      <c r="K127" s="7" t="str">
        <f>VLOOKUP($A127,Entries!$B$203:$FH522,7)</f>
        <v/>
      </c>
      <c r="L127" s="7" t="str">
        <f>VLOOKUP($A127,Entries!$B$203:$I$406,8)</f>
        <v/>
      </c>
      <c r="M127" s="7" t="str">
        <f>VLOOKUP($A127,Entries!$B$203:$J$406,9)</f>
        <v/>
      </c>
      <c r="N127" s="29"/>
    </row>
    <row r="128" spans="1:14" x14ac:dyDescent="0.25">
      <c r="A128" s="7" t="s">
        <v>25</v>
      </c>
      <c r="B128" s="88" t="s">
        <v>25</v>
      </c>
      <c r="D128" s="7">
        <v>6</v>
      </c>
      <c r="E128" t="str">
        <f>VLOOKUP($A128,Entries!$B$203:$J$406,2)</f>
        <v/>
      </c>
      <c r="F128" t="str">
        <f>VLOOKUP($A128,Entries!$B$203:$J$406,3)</f>
        <v/>
      </c>
      <c r="G128" t="str">
        <f>VLOOKUP($A128,Entries!$B$203:$F$406,5)</f>
        <v/>
      </c>
      <c r="H128" s="27" t="str">
        <f t="shared" si="7"/>
        <v xml:space="preserve"> </v>
      </c>
      <c r="J128" s="7" t="str">
        <f>VLOOKUP($A128,Entries!$B$203:$G$406,6)</f>
        <v/>
      </c>
      <c r="K128" s="7" t="str">
        <f>VLOOKUP($A128,Entries!$B$203:$FH523,7)</f>
        <v/>
      </c>
      <c r="L128" s="7" t="str">
        <f>VLOOKUP($A128,Entries!$B$203:$I$406,8)</f>
        <v/>
      </c>
      <c r="M128" s="7" t="str">
        <f>VLOOKUP($A128,Entries!$B$203:$J$406,9)</f>
        <v/>
      </c>
      <c r="N128" s="29"/>
    </row>
    <row r="129" spans="1:14" x14ac:dyDescent="0.25">
      <c r="A129" s="7" t="s">
        <v>25</v>
      </c>
      <c r="B129" s="88" t="s">
        <v>25</v>
      </c>
      <c r="D129" s="7">
        <v>7</v>
      </c>
      <c r="E129" t="str">
        <f>VLOOKUP($A129,Entries!$B$203:$J$406,2)</f>
        <v/>
      </c>
      <c r="F129" t="str">
        <f>VLOOKUP($A129,Entries!$B$203:$J$406,3)</f>
        <v/>
      </c>
      <c r="G129" t="str">
        <f>VLOOKUP($A129,Entries!$B$203:$F$406,5)</f>
        <v/>
      </c>
      <c r="H129" s="27" t="str">
        <f t="shared" si="7"/>
        <v xml:space="preserve"> </v>
      </c>
      <c r="J129" s="7" t="str">
        <f>VLOOKUP($A129,Entries!$B$203:$G$406,6)</f>
        <v/>
      </c>
      <c r="K129" s="7" t="str">
        <f>VLOOKUP($A129,Entries!$B$203:$FH524,7)</f>
        <v/>
      </c>
      <c r="L129" s="7" t="str">
        <f>VLOOKUP($A129,Entries!$B$203:$I$406,8)</f>
        <v/>
      </c>
      <c r="M129" s="7" t="str">
        <f>VLOOKUP($A129,Entries!$B$203:$J$406,9)</f>
        <v/>
      </c>
      <c r="N129" s="29"/>
    </row>
    <row r="130" spans="1:14" x14ac:dyDescent="0.25">
      <c r="A130" s="7" t="s">
        <v>25</v>
      </c>
      <c r="B130" s="88" t="s">
        <v>25</v>
      </c>
      <c r="D130" s="7">
        <v>8</v>
      </c>
      <c r="E130" t="str">
        <f>VLOOKUP($A130,Entries!$B$203:$J$406,2)</f>
        <v/>
      </c>
      <c r="F130" t="str">
        <f>VLOOKUP($A130,Entries!$B$203:$J$406,3)</f>
        <v/>
      </c>
      <c r="G130" t="str">
        <f>VLOOKUP($A130,Entries!$B$203:$F$406,5)</f>
        <v/>
      </c>
      <c r="H130" s="27" t="str">
        <f t="shared" si="7"/>
        <v xml:space="preserve"> </v>
      </c>
      <c r="J130" s="7" t="str">
        <f>VLOOKUP($A130,Entries!$B$203:$G$406,6)</f>
        <v/>
      </c>
      <c r="K130" s="7" t="str">
        <f>VLOOKUP($A130,Entries!$B$203:$FH525,7)</f>
        <v/>
      </c>
      <c r="L130" s="7" t="str">
        <f>VLOOKUP($A130,Entries!$B$203:$I$406,8)</f>
        <v/>
      </c>
      <c r="M130" s="7" t="str">
        <f>VLOOKUP($A130,Entries!$B$203:$J$406,9)</f>
        <v/>
      </c>
      <c r="N130" s="29"/>
    </row>
    <row r="131" spans="1:14" x14ac:dyDescent="0.25">
      <c r="A131" s="7">
        <v>51</v>
      </c>
      <c r="B131" s="88">
        <v>4.78</v>
      </c>
      <c r="C131" t="s">
        <v>138</v>
      </c>
      <c r="D131" s="7">
        <v>1</v>
      </c>
      <c r="E131" t="str">
        <f>VLOOKUP($A131,Entries!$B$203:$J$406,2)</f>
        <v>Isla</v>
      </c>
      <c r="F131" t="str">
        <f>VLOOKUP($A131,Entries!$B$203:$J$406,3)</f>
        <v>Barker</v>
      </c>
      <c r="G131" t="str">
        <f>VLOOKUP($A131,Entries!$B$203:$F$406,5)</f>
        <v>Ipswich Harriers</v>
      </c>
      <c r="H131" s="109">
        <f>B131</f>
        <v>4.78</v>
      </c>
      <c r="I131" s="7" t="str">
        <f>IF(H131=" "," ",IF(H131&gt;N131,"CBP",IF(H131=N131,"=CBP"," ")))</f>
        <v xml:space="preserve"> </v>
      </c>
      <c r="J131" s="7" t="str">
        <f>VLOOKUP($A131,Entries!$B$203:$G$406,6)</f>
        <v>c</v>
      </c>
      <c r="K131" s="7" t="str">
        <f>VLOOKUP($A131,Entries!$B$203:$FH526,7)</f>
        <v>s</v>
      </c>
      <c r="L131" s="7" t="str">
        <f>VLOOKUP($A131,Entries!$B$203:$I$406,8)</f>
        <v/>
      </c>
      <c r="M131" s="7">
        <f>VLOOKUP($A131,Entries!$B$203:$J$406,9)</f>
        <v>4001632</v>
      </c>
      <c r="N131" s="10">
        <v>5.17</v>
      </c>
    </row>
    <row r="132" spans="1:14" x14ac:dyDescent="0.25">
      <c r="A132" s="7">
        <v>40</v>
      </c>
      <c r="B132" s="88">
        <v>4.76</v>
      </c>
      <c r="D132" s="7">
        <v>2</v>
      </c>
      <c r="E132" t="str">
        <f>VLOOKUP($A132,Entries!$B$203:$J$406,2)</f>
        <v>Lotachi</v>
      </c>
      <c r="F132" t="str">
        <f>VLOOKUP($A132,Entries!$B$203:$J$406,3)</f>
        <v>Adigwe</v>
      </c>
      <c r="G132" t="str">
        <f>VLOOKUP($A132,Entries!$B$203:$F$406,5)</f>
        <v>Ipswich Harriers</v>
      </c>
      <c r="H132" s="109">
        <f t="shared" ref="H132:H135" si="13">B132</f>
        <v>4.76</v>
      </c>
      <c r="J132" s="7" t="str">
        <f>VLOOKUP($A132,Entries!$B$203:$G$406,6)</f>
        <v>c</v>
      </c>
      <c r="K132" s="7" t="str">
        <f>VLOOKUP($A132,Entries!$B$203:$FH527,7)</f>
        <v>s</v>
      </c>
      <c r="L132" s="7" t="str">
        <f>VLOOKUP($A132,Entries!$B$203:$I$406,8)</f>
        <v>St Albans Catholic High School</v>
      </c>
      <c r="M132" s="7">
        <f>VLOOKUP($A132,Entries!$B$203:$J$406,9)</f>
        <v>4060724</v>
      </c>
      <c r="N132" s="10"/>
    </row>
    <row r="133" spans="1:14" x14ac:dyDescent="0.25">
      <c r="A133" s="7">
        <v>46</v>
      </c>
      <c r="B133" s="88">
        <v>4.59</v>
      </c>
      <c r="D133" s="7">
        <v>3</v>
      </c>
      <c r="E133" t="str">
        <f>VLOOKUP($A133,Entries!$B$203:$J$406,2)</f>
        <v>Nell</v>
      </c>
      <c r="F133" t="str">
        <f>VLOOKUP($A133,Entries!$B$203:$J$406,3)</f>
        <v>Mills</v>
      </c>
      <c r="G133" t="str">
        <f>VLOOKUP($A133,Entries!$B$203:$F$406,5)</f>
        <v>Ipswich Harriers</v>
      </c>
      <c r="H133" s="109">
        <f t="shared" si="13"/>
        <v>4.59</v>
      </c>
      <c r="J133" s="7" t="str">
        <f>VLOOKUP($A133,Entries!$B$203:$G$406,6)</f>
        <v>c</v>
      </c>
      <c r="K133" s="7" t="str">
        <f>VLOOKUP($A133,Entries!$B$203:$FH528,7)</f>
        <v>s</v>
      </c>
      <c r="L133" s="7" t="str">
        <f>VLOOKUP($A133,Entries!$B$203:$I$406,8)</f>
        <v>Kesgrave High School</v>
      </c>
      <c r="M133" s="7">
        <f>VLOOKUP($A133,Entries!$B$203:$J$406,9)</f>
        <v>3680079</v>
      </c>
      <c r="N133" s="10"/>
    </row>
    <row r="134" spans="1:14" x14ac:dyDescent="0.25">
      <c r="A134" s="7">
        <v>33</v>
      </c>
      <c r="B134" s="88">
        <v>4.0999999999999996</v>
      </c>
      <c r="D134" s="7">
        <v>4</v>
      </c>
      <c r="E134" t="str">
        <f>VLOOKUP($A134,Entries!$B$203:$J$406,2)</f>
        <v>Erin</v>
      </c>
      <c r="F134" t="str">
        <f>VLOOKUP($A134,Entries!$B$203:$J$406,3)</f>
        <v>Stocking</v>
      </c>
      <c r="G134" t="str">
        <f>VLOOKUP($A134,Entries!$B$203:$F$406,5)</f>
        <v>Waveney Valley AC</v>
      </c>
      <c r="H134" s="109">
        <f t="shared" si="13"/>
        <v>4.0999999999999996</v>
      </c>
      <c r="J134" s="7" t="str">
        <f>VLOOKUP($A134,Entries!$B$203:$G$406,6)</f>
        <v>c</v>
      </c>
      <c r="K134" s="7" t="str">
        <f>VLOOKUP($A134,Entries!$B$203:$FH529,7)</f>
        <v/>
      </c>
      <c r="L134" s="7" t="str">
        <f>VLOOKUP($A134,Entries!$B$203:$I$406,8)</f>
        <v/>
      </c>
      <c r="M134" s="7">
        <f>VLOOKUP($A134,Entries!$B$203:$J$406,9)</f>
        <v>3960813</v>
      </c>
      <c r="N134" s="10"/>
    </row>
    <row r="135" spans="1:14" x14ac:dyDescent="0.25">
      <c r="A135" s="7">
        <v>52</v>
      </c>
      <c r="B135" s="88">
        <v>3.7</v>
      </c>
      <c r="D135" s="7">
        <v>5</v>
      </c>
      <c r="E135" t="str">
        <f>VLOOKUP($A135,Entries!$B$203:$J$406,2)</f>
        <v>Grace</v>
      </c>
      <c r="F135" t="str">
        <f>VLOOKUP($A135,Entries!$B$203:$J$406,3)</f>
        <v>Keogh</v>
      </c>
      <c r="G135" t="str">
        <f>VLOOKUP($A135,Entries!$B$203:$F$406,5)</f>
        <v>Farlingaye High School</v>
      </c>
      <c r="H135" s="109">
        <f t="shared" si="13"/>
        <v>3.7</v>
      </c>
      <c r="J135" s="7" t="str">
        <f>VLOOKUP($A135,Entries!$B$203:$G$406,6)</f>
        <v>c</v>
      </c>
      <c r="K135" s="7" t="str">
        <f>VLOOKUP($A135,Entries!$B$203:$FH530,7)</f>
        <v>s</v>
      </c>
      <c r="L135" s="7" t="str">
        <f>VLOOKUP($A135,Entries!$B$203:$I$406,8)</f>
        <v>Farlingaye High School</v>
      </c>
      <c r="M135" s="7">
        <f>VLOOKUP($A135,Entries!$B$203:$J$406,9)</f>
        <v>0</v>
      </c>
      <c r="N135" s="10"/>
    </row>
    <row r="136" spans="1:14" x14ac:dyDescent="0.25">
      <c r="A136" s="7">
        <v>65</v>
      </c>
      <c r="B136" s="88">
        <v>3.57</v>
      </c>
      <c r="D136" s="7">
        <v>6</v>
      </c>
      <c r="E136" t="str">
        <f>VLOOKUP($A136,Entries!$B$203:$J$406,2)</f>
        <v>Amber</v>
      </c>
      <c r="F136" t="str">
        <f>VLOOKUP($A136,Entries!$B$203:$J$406,3)</f>
        <v>Sharp</v>
      </c>
      <c r="G136" t="str">
        <f>VLOOKUP($A136,Entries!$B$203:$F$406,5)</f>
        <v>West Suffolk AC</v>
      </c>
      <c r="H136" s="109">
        <f t="shared" si="7"/>
        <v>3.57</v>
      </c>
      <c r="J136" s="7" t="str">
        <f>VLOOKUP($A136,Entries!$B$203:$G$406,6)</f>
        <v>c</v>
      </c>
      <c r="K136" s="7" t="str">
        <f>VLOOKUP($A136,Entries!$B$203:$FH531,7)</f>
        <v/>
      </c>
      <c r="L136" s="7" t="str">
        <f>VLOOKUP($A136,Entries!$B$203:$I$406,8)</f>
        <v/>
      </c>
      <c r="M136" s="7">
        <f>VLOOKUP($A136,Entries!$B$203:$J$406,9)</f>
        <v>4094023</v>
      </c>
      <c r="N136" s="10"/>
    </row>
    <row r="137" spans="1:14" x14ac:dyDescent="0.25">
      <c r="A137" s="7" t="s">
        <v>25</v>
      </c>
      <c r="B137" s="88" t="s">
        <v>25</v>
      </c>
      <c r="D137" s="7">
        <v>7</v>
      </c>
      <c r="E137" t="str">
        <f>VLOOKUP($A137,Entries!$B$203:$J$406,2)</f>
        <v/>
      </c>
      <c r="F137" t="str">
        <f>VLOOKUP($A137,Entries!$B$203:$J$406,3)</f>
        <v/>
      </c>
      <c r="G137" t="str">
        <f>VLOOKUP($A137,Entries!$B$203:$F$406,5)</f>
        <v/>
      </c>
      <c r="H137" s="109" t="str">
        <f t="shared" si="7"/>
        <v xml:space="preserve"> </v>
      </c>
      <c r="J137" s="7" t="str">
        <f>VLOOKUP($A137,Entries!$B$203:$G$406,6)</f>
        <v/>
      </c>
      <c r="K137" s="7" t="str">
        <f>VLOOKUP($A137,Entries!$B$203:$FH532,7)</f>
        <v/>
      </c>
      <c r="L137" s="7" t="str">
        <f>VLOOKUP($A137,Entries!$B$203:$I$406,8)</f>
        <v/>
      </c>
      <c r="M137" s="7" t="str">
        <f>VLOOKUP($A137,Entries!$B$203:$J$406,9)</f>
        <v/>
      </c>
      <c r="N137" s="10"/>
    </row>
    <row r="138" spans="1:14" x14ac:dyDescent="0.25">
      <c r="A138" s="7" t="s">
        <v>25</v>
      </c>
      <c r="B138" s="88" t="s">
        <v>25</v>
      </c>
      <c r="D138" s="7">
        <v>8</v>
      </c>
      <c r="E138" t="str">
        <f>VLOOKUP($A138,Entries!$B$203:$J$406,2)</f>
        <v/>
      </c>
      <c r="F138" t="str">
        <f>VLOOKUP($A138,Entries!$B$203:$J$406,3)</f>
        <v/>
      </c>
      <c r="G138" t="str">
        <f>VLOOKUP($A138,Entries!$B$203:$F$406,5)</f>
        <v/>
      </c>
      <c r="H138" s="109" t="str">
        <f t="shared" si="7"/>
        <v xml:space="preserve"> </v>
      </c>
      <c r="J138" s="7" t="str">
        <f>VLOOKUP($A138,Entries!$B$203:$G$406,6)</f>
        <v/>
      </c>
      <c r="K138" s="7" t="str">
        <f>VLOOKUP($A138,Entries!$B$203:$FH533,7)</f>
        <v/>
      </c>
      <c r="L138" s="7" t="str">
        <f>VLOOKUP($A138,Entries!$B$203:$I$406,8)</f>
        <v/>
      </c>
      <c r="M138" s="7" t="str">
        <f>VLOOKUP($A138,Entries!$B$203:$J$406,9)</f>
        <v/>
      </c>
      <c r="N138" s="10"/>
    </row>
    <row r="139" spans="1:14" x14ac:dyDescent="0.25">
      <c r="A139" s="7">
        <v>33</v>
      </c>
      <c r="B139" s="88">
        <v>9.06</v>
      </c>
      <c r="C139" t="s">
        <v>81</v>
      </c>
      <c r="D139" s="7">
        <v>1</v>
      </c>
      <c r="E139" t="str">
        <f>VLOOKUP($A139,Entries!$B$203:$J$406,2)</f>
        <v>Erin</v>
      </c>
      <c r="F139" t="str">
        <f>VLOOKUP($A139,Entries!$B$203:$J$406,3)</f>
        <v>Stocking</v>
      </c>
      <c r="G139" t="str">
        <f>VLOOKUP($A139,Entries!$B$203:$F$406,5)</f>
        <v>Waveney Valley AC</v>
      </c>
      <c r="H139" s="109">
        <f t="shared" si="7"/>
        <v>9.06</v>
      </c>
      <c r="I139" s="7" t="str">
        <f>IF(H139=" "," ",IF(H139&gt;N139,"CBP",IF(H139=N139,"=CBP"," ")))</f>
        <v xml:space="preserve"> </v>
      </c>
      <c r="J139" s="7" t="str">
        <f>VLOOKUP($A139,Entries!$B$203:$G$406,6)</f>
        <v>c</v>
      </c>
      <c r="K139" s="7" t="str">
        <f>VLOOKUP($A139,Entries!$B$203:$FH534,7)</f>
        <v/>
      </c>
      <c r="L139" s="7" t="str">
        <f>VLOOKUP($A139,Entries!$B$203:$I$406,8)</f>
        <v/>
      </c>
      <c r="M139" s="7">
        <f>VLOOKUP($A139,Entries!$B$203:$J$406,9)</f>
        <v>3960813</v>
      </c>
      <c r="N139" s="10">
        <v>9.6199999999999992</v>
      </c>
    </row>
    <row r="140" spans="1:14" x14ac:dyDescent="0.25">
      <c r="A140" s="7">
        <v>58</v>
      </c>
      <c r="B140" s="88">
        <v>8.69</v>
      </c>
      <c r="D140" s="7">
        <v>2</v>
      </c>
      <c r="E140" t="str">
        <f>VLOOKUP($A140,Entries!$B$203:$J$406,2)</f>
        <v>Phoebe</v>
      </c>
      <c r="F140" t="str">
        <f>VLOOKUP($A140,Entries!$B$203:$J$406,3)</f>
        <v>Nottingham</v>
      </c>
      <c r="G140" t="str">
        <f>VLOOKUP($A140,Entries!$B$203:$F$406,5)</f>
        <v>Ipswich Harriers</v>
      </c>
      <c r="H140" s="109">
        <f t="shared" si="7"/>
        <v>8.69</v>
      </c>
      <c r="J140" s="7" t="str">
        <f>VLOOKUP($A140,Entries!$B$203:$G$406,6)</f>
        <v>c</v>
      </c>
      <c r="K140" s="7" t="str">
        <f>VLOOKUP($A140,Entries!$B$203:$FH535,7)</f>
        <v>s</v>
      </c>
      <c r="L140" s="7" t="str">
        <f>VLOOKUP($A140,Entries!$B$203:$I$406,8)</f>
        <v>Thomas Mills High School</v>
      </c>
      <c r="M140" s="7">
        <f>VLOOKUP($A140,Entries!$B$203:$J$406,9)</f>
        <v>4085669</v>
      </c>
      <c r="N140" s="10"/>
    </row>
    <row r="141" spans="1:14" x14ac:dyDescent="0.25">
      <c r="A141" s="7">
        <v>49</v>
      </c>
      <c r="B141" s="88">
        <v>7.28</v>
      </c>
      <c r="D141" s="7">
        <v>3</v>
      </c>
      <c r="E141" t="str">
        <f>VLOOKUP($A141,Entries!$B$203:$J$406,2)</f>
        <v>Ella</v>
      </c>
      <c r="F141" t="str">
        <f>VLOOKUP($A141,Entries!$B$203:$J$406,3)</f>
        <v>Kading</v>
      </c>
      <c r="G141" t="str">
        <f>VLOOKUP($A141,Entries!$B$203:$F$406,5)</f>
        <v>Stowmarket Striders RC</v>
      </c>
      <c r="H141" s="109">
        <f t="shared" si="7"/>
        <v>7.28</v>
      </c>
      <c r="J141" s="7" t="str">
        <f>VLOOKUP($A141,Entries!$B$203:$G$406,6)</f>
        <v>c</v>
      </c>
      <c r="K141" s="7" t="str">
        <f>VLOOKUP($A141,Entries!$B$203:$FH536,7)</f>
        <v>s</v>
      </c>
      <c r="L141" s="7" t="str">
        <f>VLOOKUP($A141,Entries!$B$203:$I$406,8)</f>
        <v>Debenham</v>
      </c>
      <c r="M141" s="7">
        <f>VLOOKUP($A141,Entries!$B$203:$J$406,9)</f>
        <v>3849676</v>
      </c>
      <c r="N141" s="10"/>
    </row>
    <row r="142" spans="1:14" x14ac:dyDescent="0.25">
      <c r="A142" s="7">
        <v>50</v>
      </c>
      <c r="B142" s="88">
        <v>7.08</v>
      </c>
      <c r="D142" s="7">
        <v>4</v>
      </c>
      <c r="E142" t="str">
        <f>VLOOKUP($A142,Entries!$B$203:$J$406,2)</f>
        <v>Ella</v>
      </c>
      <c r="F142" t="str">
        <f>VLOOKUP($A142,Entries!$B$203:$J$406,3)</f>
        <v>Douglas</v>
      </c>
      <c r="G142" t="str">
        <f>VLOOKUP($A142,Entries!$B$203:$F$406,5)</f>
        <v>Farlingaye High School</v>
      </c>
      <c r="H142" s="109">
        <f t="shared" si="7"/>
        <v>7.08</v>
      </c>
      <c r="J142" s="7" t="str">
        <f>VLOOKUP($A142,Entries!$B$203:$G$406,6)</f>
        <v>c</v>
      </c>
      <c r="K142" s="7" t="str">
        <f>VLOOKUP($A142,Entries!$B$203:$FH537,7)</f>
        <v>s</v>
      </c>
      <c r="L142" s="7" t="str">
        <f>VLOOKUP($A142,Entries!$B$203:$I$406,8)</f>
        <v>Farlingaye High School</v>
      </c>
      <c r="M142" s="7">
        <f>VLOOKUP($A142,Entries!$B$203:$J$406,9)</f>
        <v>0</v>
      </c>
      <c r="N142" s="10"/>
    </row>
    <row r="143" spans="1:14" x14ac:dyDescent="0.25">
      <c r="A143" s="7" t="s">
        <v>25</v>
      </c>
      <c r="B143" s="88" t="s">
        <v>25</v>
      </c>
      <c r="D143" s="7">
        <v>5</v>
      </c>
      <c r="E143" t="str">
        <f>VLOOKUP($A143,Entries!$B$203:$J$406,2)</f>
        <v/>
      </c>
      <c r="F143" t="str">
        <f>VLOOKUP($A143,Entries!$B$203:$J$406,3)</f>
        <v/>
      </c>
      <c r="G143" t="str">
        <f>VLOOKUP($A143,Entries!$B$203:$F$406,5)</f>
        <v/>
      </c>
      <c r="H143" s="109" t="str">
        <f t="shared" si="7"/>
        <v xml:space="preserve"> </v>
      </c>
      <c r="J143" s="7" t="str">
        <f>VLOOKUP($A143,Entries!$B$203:$G$406,6)</f>
        <v/>
      </c>
      <c r="K143" s="7" t="str">
        <f>VLOOKUP($A143,Entries!$B$203:$FH538,7)</f>
        <v/>
      </c>
      <c r="L143" s="7" t="str">
        <f>VLOOKUP($A143,Entries!$B$203:$I$406,8)</f>
        <v/>
      </c>
      <c r="M143" s="7" t="str">
        <f>VLOOKUP($A143,Entries!$B$203:$J$406,9)</f>
        <v/>
      </c>
      <c r="N143" s="10"/>
    </row>
    <row r="144" spans="1:14" x14ac:dyDescent="0.25">
      <c r="A144" s="7" t="s">
        <v>25</v>
      </c>
      <c r="B144" s="88" t="s">
        <v>25</v>
      </c>
      <c r="D144" s="7">
        <v>6</v>
      </c>
      <c r="E144" t="str">
        <f>VLOOKUP($A144,Entries!$B$203:$J$406,2)</f>
        <v/>
      </c>
      <c r="F144" t="str">
        <f>VLOOKUP($A144,Entries!$B$203:$J$406,3)</f>
        <v/>
      </c>
      <c r="G144" t="str">
        <f>VLOOKUP($A144,Entries!$B$203:$F$406,5)</f>
        <v/>
      </c>
      <c r="H144" s="109" t="str">
        <f t="shared" si="7"/>
        <v xml:space="preserve"> </v>
      </c>
      <c r="J144" s="7" t="str">
        <f>VLOOKUP($A144,Entries!$B$203:$G$406,6)</f>
        <v/>
      </c>
      <c r="K144" s="7" t="str">
        <f>VLOOKUP($A144,Entries!$B$203:$FH539,7)</f>
        <v/>
      </c>
      <c r="L144" s="7" t="str">
        <f>VLOOKUP($A144,Entries!$B$203:$I$406,8)</f>
        <v/>
      </c>
      <c r="M144" s="7" t="str">
        <f>VLOOKUP($A144,Entries!$B$203:$J$406,9)</f>
        <v/>
      </c>
      <c r="N144" s="10"/>
    </row>
    <row r="145" spans="1:14" x14ac:dyDescent="0.25">
      <c r="A145" s="7" t="s">
        <v>25</v>
      </c>
      <c r="B145" s="88" t="s">
        <v>25</v>
      </c>
      <c r="D145" s="7">
        <v>7</v>
      </c>
      <c r="E145" t="str">
        <f>VLOOKUP($A145,Entries!$B$203:$J$406,2)</f>
        <v/>
      </c>
      <c r="F145" t="str">
        <f>VLOOKUP($A145,Entries!$B$203:$J$406,3)</f>
        <v/>
      </c>
      <c r="G145" t="str">
        <f>VLOOKUP($A145,Entries!$B$203:$F$406,5)</f>
        <v/>
      </c>
      <c r="H145" s="109" t="str">
        <f t="shared" si="7"/>
        <v xml:space="preserve"> </v>
      </c>
      <c r="J145" s="7" t="str">
        <f>VLOOKUP($A145,Entries!$B$203:$G$406,6)</f>
        <v/>
      </c>
      <c r="K145" s="7" t="str">
        <f>VLOOKUP($A145,Entries!$B$203:$FH540,7)</f>
        <v/>
      </c>
      <c r="L145" s="7" t="str">
        <f>VLOOKUP($A145,Entries!$B$203:$I$406,8)</f>
        <v/>
      </c>
      <c r="M145" s="7" t="str">
        <f>VLOOKUP($A145,Entries!$B$203:$J$406,9)</f>
        <v/>
      </c>
      <c r="N145" s="10"/>
    </row>
    <row r="146" spans="1:14" x14ac:dyDescent="0.25">
      <c r="A146" s="7" t="s">
        <v>25</v>
      </c>
      <c r="B146" s="88" t="s">
        <v>25</v>
      </c>
      <c r="D146" s="7">
        <v>8</v>
      </c>
      <c r="E146" t="str">
        <f>VLOOKUP($A146,Entries!$B$203:$J$406,2)</f>
        <v/>
      </c>
      <c r="F146" t="str">
        <f>VLOOKUP($A146,Entries!$B$203:$J$406,3)</f>
        <v/>
      </c>
      <c r="G146" t="str">
        <f>VLOOKUP($A146,Entries!$B$203:$F$406,5)</f>
        <v/>
      </c>
      <c r="H146" s="109" t="str">
        <f t="shared" si="7"/>
        <v xml:space="preserve"> </v>
      </c>
      <c r="J146" s="7" t="str">
        <f>VLOOKUP($A146,Entries!$B$203:$G$406,6)</f>
        <v/>
      </c>
      <c r="K146" s="7" t="str">
        <f>VLOOKUP($A146,Entries!$B$203:$FH541,7)</f>
        <v/>
      </c>
      <c r="L146" s="7" t="str">
        <f>VLOOKUP($A146,Entries!$B$203:$I$406,8)</f>
        <v/>
      </c>
      <c r="M146" s="7" t="str">
        <f>VLOOKUP($A146,Entries!$B$203:$J$406,9)</f>
        <v/>
      </c>
      <c r="N146" s="10"/>
    </row>
    <row r="147" spans="1:14" x14ac:dyDescent="0.25">
      <c r="A147" s="7">
        <v>46</v>
      </c>
      <c r="B147" s="88">
        <v>1.35</v>
      </c>
      <c r="C147" t="s">
        <v>79</v>
      </c>
      <c r="D147" s="7">
        <v>1</v>
      </c>
      <c r="E147" t="str">
        <f>VLOOKUP($A147,Entries!$B$203:$J$406,2)</f>
        <v>Nell</v>
      </c>
      <c r="F147" t="str">
        <f>VLOOKUP($A147,Entries!$B$203:$J$406,3)</f>
        <v>Mills</v>
      </c>
      <c r="G147" t="str">
        <f>VLOOKUP($A147,Entries!$B$203:$F$406,5)</f>
        <v>Ipswich Harriers</v>
      </c>
      <c r="H147" s="109">
        <f>B147</f>
        <v>1.35</v>
      </c>
      <c r="I147" s="7" t="str">
        <f>IF(H147=" "," ",IF(H147&gt;N147,"CBP",IF(H147=N147,"=CBP"," ")))</f>
        <v xml:space="preserve"> </v>
      </c>
      <c r="J147" s="7" t="str">
        <f>VLOOKUP($A147,Entries!$B$203:$G$406,6)</f>
        <v>c</v>
      </c>
      <c r="K147" s="7" t="str">
        <f>VLOOKUP($A147,Entries!$B$203:$FH542,7)</f>
        <v>s</v>
      </c>
      <c r="L147" s="7" t="str">
        <f>VLOOKUP($A147,Entries!$B$203:$I$406,8)</f>
        <v>Kesgrave High School</v>
      </c>
      <c r="M147" s="7">
        <f>VLOOKUP($A147,Entries!$B$203:$J$406,9)</f>
        <v>3680079</v>
      </c>
      <c r="N147" s="10">
        <v>1.69</v>
      </c>
    </row>
    <row r="148" spans="1:14" x14ac:dyDescent="0.25">
      <c r="A148" s="7" t="s">
        <v>25</v>
      </c>
      <c r="B148" s="88" t="s">
        <v>25</v>
      </c>
      <c r="D148" s="7">
        <v>2</v>
      </c>
      <c r="E148" t="str">
        <f>VLOOKUP($A148,Entries!$B$203:$J$406,2)</f>
        <v/>
      </c>
      <c r="F148" t="str">
        <f>VLOOKUP($A148,Entries!$B$203:$J$406,3)</f>
        <v/>
      </c>
      <c r="G148" t="str">
        <f>VLOOKUP($A148,Entries!$B$203:$F$406,5)</f>
        <v/>
      </c>
      <c r="H148" s="109" t="str">
        <f t="shared" ref="H148:H149" si="14">B148</f>
        <v xml:space="preserve"> </v>
      </c>
      <c r="J148" s="7" t="str">
        <f>VLOOKUP($A148,Entries!$B$203:$G$406,6)</f>
        <v/>
      </c>
      <c r="K148" s="7" t="str">
        <f>VLOOKUP($A148,Entries!$B$203:$FH543,7)</f>
        <v/>
      </c>
      <c r="L148" s="7" t="str">
        <f>VLOOKUP($A148,Entries!$B$203:$I$406,8)</f>
        <v/>
      </c>
      <c r="M148" s="7" t="str">
        <f>VLOOKUP($A148,Entries!$B$203:$J$406,9)</f>
        <v/>
      </c>
      <c r="N148" s="10"/>
    </row>
    <row r="149" spans="1:14" x14ac:dyDescent="0.25">
      <c r="A149" s="7" t="s">
        <v>25</v>
      </c>
      <c r="B149" s="88" t="s">
        <v>25</v>
      </c>
      <c r="D149" s="7">
        <v>3</v>
      </c>
      <c r="E149" t="str">
        <f>VLOOKUP($A149,Entries!$B$203:$J$406,2)</f>
        <v/>
      </c>
      <c r="F149" t="str">
        <f>VLOOKUP($A149,Entries!$B$203:$J$406,3)</f>
        <v/>
      </c>
      <c r="G149" t="str">
        <f>VLOOKUP($A149,Entries!$B$203:$F$406,5)</f>
        <v/>
      </c>
      <c r="H149" s="109" t="str">
        <f t="shared" si="14"/>
        <v xml:space="preserve"> </v>
      </c>
      <c r="J149" s="7" t="str">
        <f>VLOOKUP($A149,Entries!$B$203:$G$406,6)</f>
        <v/>
      </c>
      <c r="K149" s="7" t="str">
        <f>VLOOKUP($A149,Entries!$B$203:$FH544,7)</f>
        <v/>
      </c>
      <c r="L149" s="7" t="str">
        <f>VLOOKUP($A149,Entries!$B$203:$I$406,8)</f>
        <v/>
      </c>
      <c r="M149" s="7" t="str">
        <f>VLOOKUP($A149,Entries!$B$203:$J$406,9)</f>
        <v/>
      </c>
      <c r="N149" s="10"/>
    </row>
    <row r="150" spans="1:14" x14ac:dyDescent="0.25">
      <c r="A150" s="7" t="s">
        <v>25</v>
      </c>
      <c r="B150" s="88" t="s">
        <v>25</v>
      </c>
      <c r="D150" s="7">
        <v>4</v>
      </c>
      <c r="E150" t="str">
        <f>VLOOKUP($A150,Entries!$B$203:$J$406,2)</f>
        <v/>
      </c>
      <c r="F150" t="str">
        <f>VLOOKUP($A150,Entries!$B$203:$J$406,3)</f>
        <v/>
      </c>
      <c r="G150" t="str">
        <f>VLOOKUP($A150,Entries!$B$203:$F$406,5)</f>
        <v/>
      </c>
      <c r="H150" s="109" t="str">
        <f t="shared" si="7"/>
        <v xml:space="preserve"> </v>
      </c>
      <c r="J150" s="7" t="str">
        <f>VLOOKUP($A150,Entries!$B$203:$G$406,6)</f>
        <v/>
      </c>
      <c r="K150" s="7" t="str">
        <f>VLOOKUP($A150,Entries!$B$203:$FH545,7)</f>
        <v/>
      </c>
      <c r="L150" s="7" t="str">
        <f>VLOOKUP($A150,Entries!$B$203:$I$406,8)</f>
        <v/>
      </c>
      <c r="M150" s="7" t="str">
        <f>VLOOKUP($A150,Entries!$B$203:$J$406,9)</f>
        <v/>
      </c>
      <c r="N150" s="10"/>
    </row>
    <row r="151" spans="1:14" x14ac:dyDescent="0.25">
      <c r="A151" s="7" t="s">
        <v>25</v>
      </c>
      <c r="B151" s="88" t="s">
        <v>25</v>
      </c>
      <c r="D151" s="7">
        <v>5</v>
      </c>
      <c r="E151" t="str">
        <f>VLOOKUP($A151,Entries!$B$203:$J$406,2)</f>
        <v/>
      </c>
      <c r="F151" t="str">
        <f>VLOOKUP($A151,Entries!$B$203:$J$406,3)</f>
        <v/>
      </c>
      <c r="G151" t="str">
        <f>VLOOKUP($A151,Entries!$B$203:$F$406,5)</f>
        <v/>
      </c>
      <c r="H151" s="109" t="str">
        <f t="shared" si="7"/>
        <v xml:space="preserve"> </v>
      </c>
      <c r="J151" s="7" t="str">
        <f>VLOOKUP($A151,Entries!$B$203:$G$406,6)</f>
        <v/>
      </c>
      <c r="K151" s="7" t="str">
        <f>VLOOKUP($A151,Entries!$B$203:$FH546,7)</f>
        <v/>
      </c>
      <c r="L151" s="7" t="str">
        <f>VLOOKUP($A151,Entries!$B$203:$I$406,8)</f>
        <v/>
      </c>
      <c r="M151" s="7" t="str">
        <f>VLOOKUP($A151,Entries!$B$203:$J$406,9)</f>
        <v/>
      </c>
      <c r="N151" s="10"/>
    </row>
    <row r="152" spans="1:14" x14ac:dyDescent="0.25">
      <c r="A152" s="7" t="s">
        <v>25</v>
      </c>
      <c r="B152" s="88" t="s">
        <v>25</v>
      </c>
      <c r="D152" s="7">
        <v>6</v>
      </c>
      <c r="E152" t="str">
        <f>VLOOKUP($A152,Entries!$B$203:$J$406,2)</f>
        <v/>
      </c>
      <c r="F152" t="str">
        <f>VLOOKUP($A152,Entries!$B$203:$J$406,3)</f>
        <v/>
      </c>
      <c r="G152" t="str">
        <f>VLOOKUP($A152,Entries!$B$203:$F$406,5)</f>
        <v/>
      </c>
      <c r="H152" s="109" t="str">
        <f t="shared" si="7"/>
        <v xml:space="preserve"> </v>
      </c>
      <c r="J152" s="7" t="str">
        <f>VLOOKUP($A152,Entries!$B$203:$G$406,6)</f>
        <v/>
      </c>
      <c r="K152" s="7" t="str">
        <f>VLOOKUP($A152,Entries!$B$203:$FH547,7)</f>
        <v/>
      </c>
      <c r="L152" s="7" t="str">
        <f>VLOOKUP($A152,Entries!$B$203:$I$406,8)</f>
        <v/>
      </c>
      <c r="M152" s="7" t="str">
        <f>VLOOKUP($A152,Entries!$B$203:$J$406,9)</f>
        <v/>
      </c>
      <c r="N152" s="10"/>
    </row>
    <row r="153" spans="1:14" x14ac:dyDescent="0.25">
      <c r="A153" s="7" t="s">
        <v>25</v>
      </c>
      <c r="B153" s="88" t="s">
        <v>25</v>
      </c>
      <c r="D153" s="7">
        <v>7</v>
      </c>
      <c r="E153" t="str">
        <f>VLOOKUP($A153,Entries!$B$203:$J$406,2)</f>
        <v/>
      </c>
      <c r="F153" t="str">
        <f>VLOOKUP($A153,Entries!$B$203:$J$406,3)</f>
        <v/>
      </c>
      <c r="G153" t="str">
        <f>VLOOKUP($A153,Entries!$B$203:$F$406,5)</f>
        <v/>
      </c>
      <c r="H153" s="109" t="str">
        <f t="shared" si="7"/>
        <v xml:space="preserve"> </v>
      </c>
      <c r="J153" s="7" t="str">
        <f>VLOOKUP($A153,Entries!$B$203:$G$406,6)</f>
        <v/>
      </c>
      <c r="K153" s="7" t="str">
        <f>VLOOKUP($A153,Entries!$B$203:$FH548,7)</f>
        <v/>
      </c>
      <c r="L153" s="7" t="str">
        <f>VLOOKUP($A153,Entries!$B$203:$I$406,8)</f>
        <v/>
      </c>
      <c r="M153" s="7" t="str">
        <f>VLOOKUP($A153,Entries!$B$203:$J$406,9)</f>
        <v/>
      </c>
      <c r="N153" s="10"/>
    </row>
    <row r="154" spans="1:14" x14ac:dyDescent="0.25">
      <c r="A154" s="7" t="s">
        <v>25</v>
      </c>
      <c r="B154" s="88" t="s">
        <v>25</v>
      </c>
      <c r="D154" s="7">
        <v>8</v>
      </c>
      <c r="E154" t="str">
        <f>VLOOKUP($A154,Entries!$B$203:$J$406,2)</f>
        <v/>
      </c>
      <c r="F154" t="str">
        <f>VLOOKUP($A154,Entries!$B$203:$J$406,3)</f>
        <v/>
      </c>
      <c r="G154" t="str">
        <f>VLOOKUP($A154,Entries!$B$203:$F$406,5)</f>
        <v/>
      </c>
      <c r="H154" s="109" t="str">
        <f t="shared" si="7"/>
        <v xml:space="preserve"> </v>
      </c>
      <c r="J154" s="7" t="str">
        <f>VLOOKUP($A154,Entries!$B$203:$G$406,6)</f>
        <v/>
      </c>
      <c r="K154" s="7" t="str">
        <f>VLOOKUP($A154,Entries!$B$203:$FH549,7)</f>
        <v/>
      </c>
      <c r="L154" s="7" t="str">
        <f>VLOOKUP($A154,Entries!$B$203:$I$406,8)</f>
        <v/>
      </c>
      <c r="M154" s="7" t="str">
        <f>VLOOKUP($A154,Entries!$B$203:$J$406,9)</f>
        <v/>
      </c>
      <c r="N154" s="10"/>
    </row>
    <row r="155" spans="1:14" x14ac:dyDescent="0.25">
      <c r="A155" s="7" t="s">
        <v>25</v>
      </c>
      <c r="B155" s="88" t="s">
        <v>25</v>
      </c>
      <c r="C155" t="s">
        <v>135</v>
      </c>
      <c r="D155" s="7">
        <v>1</v>
      </c>
      <c r="E155" t="str">
        <f>VLOOKUP($A155,Entries!$B$203:$J$406,2)</f>
        <v/>
      </c>
      <c r="F155" t="str">
        <f>VLOOKUP($A155,Entries!$B$203:$J$406,3)</f>
        <v/>
      </c>
      <c r="G155" t="str">
        <f>VLOOKUP($A155,Entries!$B$203:$F$406,5)</f>
        <v/>
      </c>
      <c r="H155" s="109" t="str">
        <f t="shared" si="7"/>
        <v xml:space="preserve"> </v>
      </c>
      <c r="I155" s="7" t="str">
        <f>IF(H155=" "," ",IF(H155&gt;N155,"CBP",IF(H155=N155,"=CBP"," ")))</f>
        <v xml:space="preserve"> </v>
      </c>
      <c r="J155" s="7" t="str">
        <f>VLOOKUP($A155,Entries!$B$203:$G$406,6)</f>
        <v/>
      </c>
      <c r="K155" s="7" t="str">
        <f>VLOOKUP($A155,Entries!$B$203:$FH550,7)</f>
        <v/>
      </c>
      <c r="L155" s="7" t="str">
        <f>VLOOKUP($A155,Entries!$B$203:$I$406,8)</f>
        <v/>
      </c>
      <c r="M155" s="7" t="str">
        <f>VLOOKUP($A155,Entries!$B$203:$J$406,9)</f>
        <v/>
      </c>
      <c r="N155" s="10">
        <v>2.35</v>
      </c>
    </row>
    <row r="156" spans="1:14" x14ac:dyDescent="0.25">
      <c r="A156" s="7" t="s">
        <v>25</v>
      </c>
      <c r="B156" s="88" t="s">
        <v>25</v>
      </c>
      <c r="D156" s="7">
        <v>2</v>
      </c>
      <c r="E156" t="str">
        <f>VLOOKUP($A156,Entries!$B$203:$J$406,2)</f>
        <v/>
      </c>
      <c r="F156" t="str">
        <f>VLOOKUP($A156,Entries!$B$203:$J$406,3)</f>
        <v/>
      </c>
      <c r="G156" t="str">
        <f>VLOOKUP($A156,Entries!$B$203:$F$406,5)</f>
        <v/>
      </c>
      <c r="H156" s="109" t="str">
        <f t="shared" ref="H156:H190" si="15">B156</f>
        <v xml:space="preserve"> </v>
      </c>
      <c r="J156" s="7" t="str">
        <f>VLOOKUP($A156,Entries!$B$203:$G$406,6)</f>
        <v/>
      </c>
      <c r="K156" s="7" t="str">
        <f>VLOOKUP($A156,Entries!$B$203:$FH551,7)</f>
        <v/>
      </c>
      <c r="L156" s="7" t="str">
        <f>VLOOKUP($A156,Entries!$B$203:$I$406,8)</f>
        <v/>
      </c>
      <c r="M156" s="7" t="str">
        <f>VLOOKUP($A156,Entries!$B$203:$J$406,9)</f>
        <v/>
      </c>
      <c r="N156" s="10"/>
    </row>
    <row r="157" spans="1:14" x14ac:dyDescent="0.25">
      <c r="A157" s="7" t="s">
        <v>25</v>
      </c>
      <c r="B157" s="88" t="s">
        <v>25</v>
      </c>
      <c r="D157" s="7">
        <v>3</v>
      </c>
      <c r="E157" t="str">
        <f>VLOOKUP($A157,Entries!$B$203:$J$406,2)</f>
        <v/>
      </c>
      <c r="F157" t="str">
        <f>VLOOKUP($A157,Entries!$B$203:$J$406,3)</f>
        <v/>
      </c>
      <c r="G157" t="str">
        <f>VLOOKUP($A157,Entries!$B$203:$F$406,5)</f>
        <v/>
      </c>
      <c r="H157" s="109" t="str">
        <f t="shared" si="15"/>
        <v xml:space="preserve"> </v>
      </c>
      <c r="J157" s="7" t="str">
        <f>VLOOKUP($A157,Entries!$B$203:$G$406,6)</f>
        <v/>
      </c>
      <c r="K157" s="7" t="str">
        <f>VLOOKUP($A157,Entries!$B$203:$FH552,7)</f>
        <v/>
      </c>
      <c r="L157" s="7" t="str">
        <f>VLOOKUP($A157,Entries!$B$203:$I$406,8)</f>
        <v/>
      </c>
      <c r="M157" s="7" t="str">
        <f>VLOOKUP($A157,Entries!$B$203:$J$406,9)</f>
        <v/>
      </c>
      <c r="N157" s="10"/>
    </row>
    <row r="158" spans="1:14" x14ac:dyDescent="0.25">
      <c r="A158" s="7" t="s">
        <v>25</v>
      </c>
      <c r="B158" s="88" t="s">
        <v>25</v>
      </c>
      <c r="D158" s="7">
        <v>4</v>
      </c>
      <c r="E158" t="str">
        <f>VLOOKUP($A158,Entries!$B$203:$J$406,2)</f>
        <v/>
      </c>
      <c r="F158" t="str">
        <f>VLOOKUP($A158,Entries!$B$203:$J$406,3)</f>
        <v/>
      </c>
      <c r="G158" t="str">
        <f>VLOOKUP($A158,Entries!$B$203:$F$406,5)</f>
        <v/>
      </c>
      <c r="H158" s="109" t="str">
        <f t="shared" si="15"/>
        <v xml:space="preserve"> </v>
      </c>
      <c r="J158" s="7" t="str">
        <f>VLOOKUP($A158,Entries!$B$203:$G$406,6)</f>
        <v/>
      </c>
      <c r="K158" s="7" t="str">
        <f>VLOOKUP($A158,Entries!$B$203:$FH553,7)</f>
        <v/>
      </c>
      <c r="L158" s="7" t="str">
        <f>VLOOKUP($A158,Entries!$B$203:$I$406,8)</f>
        <v/>
      </c>
      <c r="M158" s="7" t="str">
        <f>VLOOKUP($A158,Entries!$B$203:$J$406,9)</f>
        <v/>
      </c>
      <c r="N158" s="10"/>
    </row>
    <row r="159" spans="1:14" x14ac:dyDescent="0.25">
      <c r="A159" s="7">
        <v>67</v>
      </c>
      <c r="B159" s="88">
        <v>7.26</v>
      </c>
      <c r="C159" t="s">
        <v>133</v>
      </c>
      <c r="D159" s="7">
        <v>1</v>
      </c>
      <c r="E159" t="str">
        <f>VLOOKUP($A159,Entries!$B$203:$J$406,2)</f>
        <v>Annabel</v>
      </c>
      <c r="F159" t="str">
        <f>VLOOKUP($A159,Entries!$B$203:$J$406,3)</f>
        <v>Mott</v>
      </c>
      <c r="G159" t="str">
        <f>VLOOKUP($A159,Entries!$B$203:$F$406,5)</f>
        <v>Woodbridge School</v>
      </c>
      <c r="H159" s="109">
        <f t="shared" si="15"/>
        <v>7.26</v>
      </c>
      <c r="I159" s="7" t="str">
        <f>IF(H159=" "," ",IF(H159&gt;N159,"CBP",IF(H159=N159,"=CBP"," ")))</f>
        <v xml:space="preserve"> </v>
      </c>
      <c r="J159" s="7" t="str">
        <f>VLOOKUP($A159,Entries!$B$203:$G$406,6)</f>
        <v>c</v>
      </c>
      <c r="K159" s="7" t="str">
        <f>VLOOKUP($A159,Entries!$B$203:$FH554,7)</f>
        <v>s</v>
      </c>
      <c r="L159" s="7" t="str">
        <f>VLOOKUP($A159,Entries!$B$203:$I$406,8)</f>
        <v>Woodbridge School</v>
      </c>
      <c r="M159" s="7" t="str">
        <f>VLOOKUP($A159,Entries!$B$203:$J$406,9)</f>
        <v>a1</v>
      </c>
      <c r="N159" s="10">
        <v>11.85</v>
      </c>
    </row>
    <row r="160" spans="1:14" x14ac:dyDescent="0.25">
      <c r="A160" s="7">
        <v>54</v>
      </c>
      <c r="B160" s="88">
        <v>7.06</v>
      </c>
      <c r="D160" s="7">
        <v>2</v>
      </c>
      <c r="E160" t="str">
        <f>VLOOKUP($A160,Entries!$B$203:$J$406,2)</f>
        <v>Lola</v>
      </c>
      <c r="F160" t="str">
        <f>VLOOKUP($A160,Entries!$B$203:$J$406,3)</f>
        <v>Hill</v>
      </c>
      <c r="G160" t="str">
        <f>VLOOKUP($A160,Entries!$B$203:$F$406,5)</f>
        <v>Woodbridge School</v>
      </c>
      <c r="H160" s="109">
        <f t="shared" si="15"/>
        <v>7.06</v>
      </c>
      <c r="J160" s="7" t="str">
        <f>VLOOKUP($A160,Entries!$B$203:$G$406,6)</f>
        <v>c</v>
      </c>
      <c r="K160" s="7" t="str">
        <f>VLOOKUP($A160,Entries!$B$203:$FH555,7)</f>
        <v>s</v>
      </c>
      <c r="L160" s="7" t="str">
        <f>VLOOKUP($A160,Entries!$B$203:$I$406,8)</f>
        <v>Woodbridge School</v>
      </c>
      <c r="M160" s="7">
        <f>VLOOKUP($A160,Entries!$B$203:$J$406,9)</f>
        <v>3586940</v>
      </c>
      <c r="N160" s="10"/>
    </row>
    <row r="161" spans="1:14" x14ac:dyDescent="0.25">
      <c r="A161" s="7" t="s">
        <v>25</v>
      </c>
      <c r="B161" s="88" t="s">
        <v>25</v>
      </c>
      <c r="D161" s="7">
        <v>3</v>
      </c>
      <c r="E161" t="str">
        <f>VLOOKUP($A161,Entries!$B$203:$J$406,2)</f>
        <v/>
      </c>
      <c r="F161" t="str">
        <f>VLOOKUP($A161,Entries!$B$203:$J$406,3)</f>
        <v/>
      </c>
      <c r="G161" t="str">
        <f>VLOOKUP($A161,Entries!$B$203:$F$406,5)</f>
        <v/>
      </c>
      <c r="H161" s="109" t="str">
        <f t="shared" si="15"/>
        <v xml:space="preserve"> </v>
      </c>
      <c r="J161" s="7" t="str">
        <f>VLOOKUP($A161,Entries!$B$203:$G$406,6)</f>
        <v/>
      </c>
      <c r="K161" s="7" t="str">
        <f>VLOOKUP($A161,Entries!$B$203:$FH556,7)</f>
        <v/>
      </c>
      <c r="L161" s="7" t="str">
        <f>VLOOKUP($A161,Entries!$B$203:$I$406,8)</f>
        <v/>
      </c>
      <c r="M161" s="7" t="str">
        <f>VLOOKUP($A161,Entries!$B$203:$J$406,9)</f>
        <v/>
      </c>
      <c r="N161" s="10"/>
    </row>
    <row r="162" spans="1:14" x14ac:dyDescent="0.25">
      <c r="A162" s="7" t="s">
        <v>25</v>
      </c>
      <c r="B162" s="88" t="s">
        <v>25</v>
      </c>
      <c r="D162" s="7">
        <v>4</v>
      </c>
      <c r="E162" t="str">
        <f>VLOOKUP($A162,Entries!$B$203:$J$406,2)</f>
        <v/>
      </c>
      <c r="F162" t="str">
        <f>VLOOKUP($A162,Entries!$B$203:$J$406,3)</f>
        <v/>
      </c>
      <c r="G162" t="str">
        <f>VLOOKUP($A162,Entries!$B$203:$F$406,5)</f>
        <v/>
      </c>
      <c r="H162" s="109" t="str">
        <f t="shared" si="15"/>
        <v xml:space="preserve"> </v>
      </c>
      <c r="J162" s="7" t="str">
        <f>VLOOKUP($A162,Entries!$B$203:$G$406,6)</f>
        <v/>
      </c>
      <c r="K162" s="7" t="str">
        <f>VLOOKUP($A162,Entries!$B$203:$FH557,7)</f>
        <v/>
      </c>
      <c r="L162" s="7" t="str">
        <f>VLOOKUP($A162,Entries!$B$203:$I$406,8)</f>
        <v/>
      </c>
      <c r="M162" s="7" t="str">
        <f>VLOOKUP($A162,Entries!$B$203:$J$406,9)</f>
        <v/>
      </c>
      <c r="N162" s="10"/>
    </row>
    <row r="163" spans="1:14" x14ac:dyDescent="0.25">
      <c r="A163" s="7" t="s">
        <v>25</v>
      </c>
      <c r="B163" s="88" t="s">
        <v>25</v>
      </c>
      <c r="D163" s="7">
        <v>5</v>
      </c>
      <c r="E163" t="str">
        <f>VLOOKUP($A163,Entries!$B$203:$J$406,2)</f>
        <v/>
      </c>
      <c r="F163" t="str">
        <f>VLOOKUP($A163,Entries!$B$203:$J$406,3)</f>
        <v/>
      </c>
      <c r="G163" t="str">
        <f>VLOOKUP($A163,Entries!$B$203:$F$406,5)</f>
        <v/>
      </c>
      <c r="H163" s="109" t="str">
        <f t="shared" si="15"/>
        <v xml:space="preserve"> </v>
      </c>
      <c r="J163" s="7" t="str">
        <f>VLOOKUP($A163,Entries!$B$203:$G$406,6)</f>
        <v/>
      </c>
      <c r="K163" s="7" t="str">
        <f>VLOOKUP($A163,Entries!$B$203:$FH558,7)</f>
        <v/>
      </c>
      <c r="L163" s="7" t="str">
        <f>VLOOKUP($A163,Entries!$B$203:$I$406,8)</f>
        <v/>
      </c>
      <c r="M163" s="7" t="str">
        <f>VLOOKUP($A163,Entries!$B$203:$J$406,9)</f>
        <v/>
      </c>
      <c r="N163" s="10"/>
    </row>
    <row r="164" spans="1:14" x14ac:dyDescent="0.25">
      <c r="A164" s="7" t="s">
        <v>25</v>
      </c>
      <c r="B164" s="88" t="s">
        <v>25</v>
      </c>
      <c r="D164" s="7">
        <v>6</v>
      </c>
      <c r="E164" t="str">
        <f>VLOOKUP($A164,Entries!$B$203:$J$406,2)</f>
        <v/>
      </c>
      <c r="F164" t="str">
        <f>VLOOKUP($A164,Entries!$B$203:$J$406,3)</f>
        <v/>
      </c>
      <c r="G164" t="str">
        <f>VLOOKUP($A164,Entries!$B$203:$F$406,5)</f>
        <v/>
      </c>
      <c r="H164" s="109" t="str">
        <f t="shared" si="15"/>
        <v xml:space="preserve"> </v>
      </c>
      <c r="J164" s="7" t="str">
        <f>VLOOKUP($A164,Entries!$B$203:$G$406,6)</f>
        <v/>
      </c>
      <c r="K164" s="7" t="str">
        <f>VLOOKUP($A164,Entries!$B$203:$FH559,7)</f>
        <v/>
      </c>
      <c r="L164" s="7" t="str">
        <f>VLOOKUP($A164,Entries!$B$203:$I$406,8)</f>
        <v/>
      </c>
      <c r="M164" s="7" t="str">
        <f>VLOOKUP($A164,Entries!$B$203:$J$406,9)</f>
        <v/>
      </c>
      <c r="N164" s="10"/>
    </row>
    <row r="165" spans="1:14" x14ac:dyDescent="0.25">
      <c r="A165" s="7" t="s">
        <v>25</v>
      </c>
      <c r="B165" s="88" t="s">
        <v>25</v>
      </c>
      <c r="D165" s="7">
        <v>7</v>
      </c>
      <c r="E165" t="str">
        <f>VLOOKUP($A165,Entries!$B$203:$J$406,2)</f>
        <v/>
      </c>
      <c r="F165" t="str">
        <f>VLOOKUP($A165,Entries!$B$203:$J$406,3)</f>
        <v/>
      </c>
      <c r="G165" t="str">
        <f>VLOOKUP($A165,Entries!$B$203:$F$406,5)</f>
        <v/>
      </c>
      <c r="H165" s="109" t="str">
        <f t="shared" si="15"/>
        <v xml:space="preserve"> </v>
      </c>
      <c r="J165" s="7" t="str">
        <f>VLOOKUP($A165,Entries!$B$203:$G$406,6)</f>
        <v/>
      </c>
      <c r="K165" s="7" t="str">
        <f>VLOOKUP($A165,Entries!$B$203:$FH560,7)</f>
        <v/>
      </c>
      <c r="L165" s="7" t="str">
        <f>VLOOKUP($A165,Entries!$B$203:$I$406,8)</f>
        <v/>
      </c>
      <c r="M165" s="7" t="str">
        <f>VLOOKUP($A165,Entries!$B$203:$J$406,9)</f>
        <v/>
      </c>
      <c r="N165" s="10"/>
    </row>
    <row r="166" spans="1:14" x14ac:dyDescent="0.25">
      <c r="A166" s="7" t="s">
        <v>25</v>
      </c>
      <c r="B166" s="88" t="s">
        <v>25</v>
      </c>
      <c r="D166" s="7">
        <v>8</v>
      </c>
      <c r="E166" t="str">
        <f>VLOOKUP($A166,Entries!$B$203:$J$406,2)</f>
        <v/>
      </c>
      <c r="F166" t="str">
        <f>VLOOKUP($A166,Entries!$B$203:$J$406,3)</f>
        <v/>
      </c>
      <c r="G166" t="str">
        <f>VLOOKUP($A166,Entries!$B$203:$F$406,5)</f>
        <v/>
      </c>
      <c r="H166" s="109" t="str">
        <f t="shared" si="15"/>
        <v xml:space="preserve"> </v>
      </c>
      <c r="J166" s="7" t="str">
        <f>VLOOKUP($A166,Entries!$B$203:$G$406,6)</f>
        <v/>
      </c>
      <c r="K166" s="7" t="str">
        <f>VLOOKUP($A166,Entries!$B$203:$FH561,7)</f>
        <v/>
      </c>
      <c r="L166" s="7" t="str">
        <f>VLOOKUP($A166,Entries!$B$203:$I$406,8)</f>
        <v/>
      </c>
      <c r="M166" s="7" t="str">
        <f>VLOOKUP($A166,Entries!$B$203:$J$406,9)</f>
        <v/>
      </c>
      <c r="N166" s="10"/>
    </row>
    <row r="167" spans="1:14" x14ac:dyDescent="0.25">
      <c r="A167" s="7">
        <v>45</v>
      </c>
      <c r="B167" s="88">
        <v>27.69</v>
      </c>
      <c r="C167" t="s">
        <v>121</v>
      </c>
      <c r="D167" s="7">
        <v>1</v>
      </c>
      <c r="E167" t="str">
        <f>VLOOKUP($A167,Entries!$B$203:$J$406,2)</f>
        <v>Francesca</v>
      </c>
      <c r="F167" t="str">
        <f>VLOOKUP($A167,Entries!$B$203:$J$406,3)</f>
        <v>Birch</v>
      </c>
      <c r="G167" t="str">
        <f>VLOOKUP($A167,Entries!$B$203:$F$406,5)</f>
        <v>Ipswich Harriers</v>
      </c>
      <c r="H167" s="109">
        <f t="shared" si="15"/>
        <v>27.69</v>
      </c>
      <c r="I167" s="7" t="str">
        <f>IF(H167=" "," ",IF(H167&gt;N167,"CBP",IF(H167=N167,"=CBP"," ")))</f>
        <v xml:space="preserve"> </v>
      </c>
      <c r="J167" s="7" t="str">
        <f>VLOOKUP($A167,Entries!$B$203:$G$406,6)</f>
        <v>c</v>
      </c>
      <c r="K167" s="7" t="str">
        <f>VLOOKUP($A167,Entries!$B$203:$FH562,7)</f>
        <v>s</v>
      </c>
      <c r="L167" s="7" t="str">
        <f>VLOOKUP($A167,Entries!$B$203:$I$406,8)</f>
        <v>Northgate High School</v>
      </c>
      <c r="M167" s="7">
        <f>VLOOKUP($A167,Entries!$B$203:$J$406,9)</f>
        <v>4019318</v>
      </c>
      <c r="N167" s="10">
        <v>31.38</v>
      </c>
    </row>
    <row r="168" spans="1:14" x14ac:dyDescent="0.25">
      <c r="A168" s="7">
        <v>67</v>
      </c>
      <c r="B168" s="88">
        <v>17.04</v>
      </c>
      <c r="D168" s="7">
        <v>2</v>
      </c>
      <c r="E168" t="str">
        <f>VLOOKUP($A168,Entries!$B$203:$J$406,2)</f>
        <v>Annabel</v>
      </c>
      <c r="F168" t="str">
        <f>VLOOKUP($A168,Entries!$B$203:$J$406,3)</f>
        <v>Mott</v>
      </c>
      <c r="G168" t="str">
        <f>VLOOKUP($A168,Entries!$B$203:$F$406,5)</f>
        <v>Woodbridge School</v>
      </c>
      <c r="H168" s="109">
        <f t="shared" si="15"/>
        <v>17.04</v>
      </c>
      <c r="J168" s="7" t="str">
        <f>VLOOKUP($A168,Entries!$B$203:$G$406,6)</f>
        <v>c</v>
      </c>
      <c r="K168" s="7" t="str">
        <f>VLOOKUP($A168,Entries!$B$203:$FH563,7)</f>
        <v>s</v>
      </c>
      <c r="L168" s="7" t="str">
        <f>VLOOKUP($A168,Entries!$B$203:$I$406,8)</f>
        <v>Woodbridge School</v>
      </c>
      <c r="M168" s="7" t="str">
        <f>VLOOKUP($A168,Entries!$B$203:$J$406,9)</f>
        <v>a1</v>
      </c>
      <c r="N168" s="10"/>
    </row>
    <row r="169" spans="1:14" x14ac:dyDescent="0.25">
      <c r="A169" s="7" t="s">
        <v>25</v>
      </c>
      <c r="B169" s="88" t="s">
        <v>25</v>
      </c>
      <c r="D169" s="7">
        <v>3</v>
      </c>
      <c r="E169" t="str">
        <f>VLOOKUP($A169,Entries!$B$203:$J$406,2)</f>
        <v/>
      </c>
      <c r="F169" t="str">
        <f>VLOOKUP($A169,Entries!$B$203:$J$406,3)</f>
        <v/>
      </c>
      <c r="G169" t="str">
        <f>VLOOKUP($A169,Entries!$B$203:$F$406,5)</f>
        <v/>
      </c>
      <c r="H169" s="109" t="str">
        <f t="shared" si="15"/>
        <v xml:space="preserve"> </v>
      </c>
      <c r="J169" s="7" t="str">
        <f>VLOOKUP($A169,Entries!$B$203:$G$406,6)</f>
        <v/>
      </c>
      <c r="K169" s="7" t="str">
        <f>VLOOKUP($A169,Entries!$B$203:$FH564,7)</f>
        <v/>
      </c>
      <c r="L169" s="7" t="str">
        <f>VLOOKUP($A169,Entries!$B$203:$I$406,8)</f>
        <v/>
      </c>
      <c r="M169" s="7" t="str">
        <f>VLOOKUP($A169,Entries!$B$203:$J$406,9)</f>
        <v/>
      </c>
      <c r="N169" s="10"/>
    </row>
    <row r="170" spans="1:14" x14ac:dyDescent="0.25">
      <c r="A170" s="7" t="s">
        <v>25</v>
      </c>
      <c r="B170" s="88" t="s">
        <v>25</v>
      </c>
      <c r="D170" s="7">
        <v>4</v>
      </c>
      <c r="E170" t="str">
        <f>VLOOKUP($A170,Entries!$B$203:$J$406,2)</f>
        <v/>
      </c>
      <c r="F170" t="str">
        <f>VLOOKUP($A170,Entries!$B$203:$J$406,3)</f>
        <v/>
      </c>
      <c r="G170" t="str">
        <f>VLOOKUP($A170,Entries!$B$203:$F$406,5)</f>
        <v/>
      </c>
      <c r="H170" s="109" t="str">
        <f t="shared" si="15"/>
        <v xml:space="preserve"> </v>
      </c>
      <c r="J170" s="7" t="str">
        <f>VLOOKUP($A170,Entries!$B$203:$G$406,6)</f>
        <v/>
      </c>
      <c r="K170" s="7" t="str">
        <f>VLOOKUP($A170,Entries!$B$203:$FH565,7)</f>
        <v/>
      </c>
      <c r="L170" s="7" t="str">
        <f>VLOOKUP($A170,Entries!$B$203:$I$406,8)</f>
        <v/>
      </c>
      <c r="M170" s="7" t="str">
        <f>VLOOKUP($A170,Entries!$B$203:$J$406,9)</f>
        <v/>
      </c>
      <c r="N170" s="10"/>
    </row>
    <row r="171" spans="1:14" x14ac:dyDescent="0.25">
      <c r="A171" s="7" t="s">
        <v>25</v>
      </c>
      <c r="B171" s="88" t="s">
        <v>25</v>
      </c>
      <c r="D171" s="7">
        <v>5</v>
      </c>
      <c r="E171" t="str">
        <f>VLOOKUP($A171,Entries!$B$203:$J$406,2)</f>
        <v/>
      </c>
      <c r="F171" t="str">
        <f>VLOOKUP($A171,Entries!$B$203:$J$406,3)</f>
        <v/>
      </c>
      <c r="G171" t="str">
        <f>VLOOKUP($A171,Entries!$B$203:$F$406,5)</f>
        <v/>
      </c>
      <c r="H171" s="109" t="str">
        <f t="shared" si="15"/>
        <v xml:space="preserve"> </v>
      </c>
      <c r="J171" s="7" t="str">
        <f>VLOOKUP($A171,Entries!$B$203:$G$406,6)</f>
        <v/>
      </c>
      <c r="K171" s="7" t="str">
        <f>VLOOKUP($A171,Entries!$B$203:$FH566,7)</f>
        <v/>
      </c>
      <c r="L171" s="7" t="str">
        <f>VLOOKUP($A171,Entries!$B$203:$I$406,8)</f>
        <v/>
      </c>
      <c r="M171" s="7" t="str">
        <f>VLOOKUP($A171,Entries!$B$203:$J$406,9)</f>
        <v/>
      </c>
      <c r="N171" s="10"/>
    </row>
    <row r="172" spans="1:14" x14ac:dyDescent="0.25">
      <c r="A172" s="7" t="s">
        <v>25</v>
      </c>
      <c r="B172" s="88" t="s">
        <v>25</v>
      </c>
      <c r="D172" s="7">
        <v>6</v>
      </c>
      <c r="E172" t="str">
        <f>VLOOKUP($A172,Entries!$B$203:$J$406,2)</f>
        <v/>
      </c>
      <c r="F172" t="str">
        <f>VLOOKUP($A172,Entries!$B$203:$J$406,3)</f>
        <v/>
      </c>
      <c r="G172" t="str">
        <f>VLOOKUP($A172,Entries!$B$203:$F$406,5)</f>
        <v/>
      </c>
      <c r="H172" s="109" t="str">
        <f t="shared" si="15"/>
        <v xml:space="preserve"> </v>
      </c>
      <c r="J172" s="7" t="str">
        <f>VLOOKUP($A172,Entries!$B$203:$G$406,6)</f>
        <v/>
      </c>
      <c r="K172" s="7" t="str">
        <f>VLOOKUP($A172,Entries!$B$203:$FH567,7)</f>
        <v/>
      </c>
      <c r="L172" s="7" t="str">
        <f>VLOOKUP($A172,Entries!$B$203:$I$406,8)</f>
        <v/>
      </c>
      <c r="M172" s="7" t="str">
        <f>VLOOKUP($A172,Entries!$B$203:$J$406,9)</f>
        <v/>
      </c>
      <c r="N172" s="10"/>
    </row>
    <row r="173" spans="1:14" x14ac:dyDescent="0.25">
      <c r="A173" s="7" t="s">
        <v>25</v>
      </c>
      <c r="B173" s="88" t="s">
        <v>25</v>
      </c>
      <c r="D173" s="7">
        <v>7</v>
      </c>
      <c r="E173" t="str">
        <f>VLOOKUP($A173,Entries!$B$203:$J$406,2)</f>
        <v/>
      </c>
      <c r="F173" t="str">
        <f>VLOOKUP($A173,Entries!$B$203:$J$406,3)</f>
        <v/>
      </c>
      <c r="G173" t="str">
        <f>VLOOKUP($A173,Entries!$B$203:$F$406,5)</f>
        <v/>
      </c>
      <c r="H173" s="109" t="str">
        <f t="shared" si="15"/>
        <v xml:space="preserve"> </v>
      </c>
      <c r="J173" s="7" t="str">
        <f>VLOOKUP($A173,Entries!$B$203:$G$406,6)</f>
        <v/>
      </c>
      <c r="K173" s="7" t="str">
        <f>VLOOKUP($A173,Entries!$B$203:$FH568,7)</f>
        <v/>
      </c>
      <c r="L173" s="7" t="str">
        <f>VLOOKUP($A173,Entries!$B$203:$I$406,8)</f>
        <v/>
      </c>
      <c r="M173" s="7" t="str">
        <f>VLOOKUP($A173,Entries!$B$203:$J$406,9)</f>
        <v/>
      </c>
      <c r="N173" s="10"/>
    </row>
    <row r="174" spans="1:14" x14ac:dyDescent="0.25">
      <c r="A174" s="7" t="s">
        <v>25</v>
      </c>
      <c r="B174" s="88" t="s">
        <v>25</v>
      </c>
      <c r="D174" s="7">
        <v>8</v>
      </c>
      <c r="E174" t="str">
        <f>VLOOKUP($A174,Entries!$B$203:$J$406,2)</f>
        <v/>
      </c>
      <c r="F174" t="str">
        <f>VLOOKUP($A174,Entries!$B$203:$J$406,3)</f>
        <v/>
      </c>
      <c r="G174" t="str">
        <f>VLOOKUP($A174,Entries!$B$203:$F$406,5)</f>
        <v/>
      </c>
      <c r="H174" s="109" t="str">
        <f t="shared" si="15"/>
        <v xml:space="preserve"> </v>
      </c>
      <c r="J174" s="7" t="str">
        <f>VLOOKUP($A174,Entries!$B$203:$G$406,6)</f>
        <v/>
      </c>
      <c r="K174" s="7" t="str">
        <f>VLOOKUP($A174,Entries!$B$203:$FH569,7)</f>
        <v/>
      </c>
      <c r="L174" s="7" t="str">
        <f>VLOOKUP($A174,Entries!$B$203:$I$406,8)</f>
        <v/>
      </c>
      <c r="M174" s="7" t="str">
        <f>VLOOKUP($A174,Entries!$B$203:$J$406,9)</f>
        <v/>
      </c>
      <c r="N174" s="10"/>
    </row>
    <row r="175" spans="1:14" x14ac:dyDescent="0.25">
      <c r="A175" s="7">
        <v>45</v>
      </c>
      <c r="B175" s="88">
        <v>32.61</v>
      </c>
      <c r="C175" t="s">
        <v>125</v>
      </c>
      <c r="D175" s="7">
        <v>1</v>
      </c>
      <c r="E175" t="str">
        <f>VLOOKUP($A175,Entries!$B$203:$J$406,2)</f>
        <v>Francesca</v>
      </c>
      <c r="F175" t="str">
        <f>VLOOKUP($A175,Entries!$B$203:$J$406,3)</f>
        <v>Birch</v>
      </c>
      <c r="G175" t="str">
        <f>VLOOKUP($A175,Entries!$B$203:$F$406,5)</f>
        <v>Ipswich Harriers</v>
      </c>
      <c r="H175" s="109">
        <f t="shared" si="15"/>
        <v>32.61</v>
      </c>
      <c r="I175" s="7" t="str">
        <f>IF(H175=" "," ",IF(H175&gt;N175,"CBP",IF(H175=N175,"=CBP"," ")))</f>
        <v xml:space="preserve"> </v>
      </c>
      <c r="J175" s="7" t="str">
        <f>VLOOKUP($A175,Entries!$B$203:$G$406,6)</f>
        <v>c</v>
      </c>
      <c r="K175" s="7" t="str">
        <f>VLOOKUP($A175,Entries!$B$203:$FH570,7)</f>
        <v>s</v>
      </c>
      <c r="L175" s="7" t="str">
        <f>VLOOKUP($A175,Entries!$B$203:$I$406,8)</f>
        <v>Northgate High School</v>
      </c>
      <c r="M175" s="7">
        <f>VLOOKUP($A175,Entries!$B$203:$J$406,9)</f>
        <v>4019318</v>
      </c>
      <c r="N175" s="10">
        <v>39.450000000000003</v>
      </c>
    </row>
    <row r="176" spans="1:14" x14ac:dyDescent="0.25">
      <c r="A176" s="7" t="s">
        <v>25</v>
      </c>
      <c r="B176" s="88" t="s">
        <v>25</v>
      </c>
      <c r="D176" s="7">
        <v>2</v>
      </c>
      <c r="E176" t="str">
        <f>VLOOKUP($A176,Entries!$B$203:$J$406,2)</f>
        <v/>
      </c>
      <c r="F176" t="str">
        <f>VLOOKUP($A176,Entries!$B$203:$J$406,3)</f>
        <v/>
      </c>
      <c r="G176" t="str">
        <f>VLOOKUP($A176,Entries!$B$203:$F$406,5)</f>
        <v/>
      </c>
      <c r="H176" s="109" t="str">
        <f t="shared" si="15"/>
        <v xml:space="preserve"> </v>
      </c>
      <c r="J176" s="7" t="str">
        <f>VLOOKUP($A176,Entries!$B$203:$G$406,6)</f>
        <v/>
      </c>
      <c r="K176" s="7" t="str">
        <f>VLOOKUP($A176,Entries!$B$203:$FH571,7)</f>
        <v/>
      </c>
      <c r="L176" s="7" t="str">
        <f>VLOOKUP($A176,Entries!$B$203:$I$406,8)</f>
        <v/>
      </c>
      <c r="M176" s="7" t="str">
        <f>VLOOKUP($A176,Entries!$B$203:$J$406,9)</f>
        <v/>
      </c>
      <c r="N176" s="10"/>
    </row>
    <row r="177" spans="1:14" x14ac:dyDescent="0.25">
      <c r="A177" s="7" t="s">
        <v>25</v>
      </c>
      <c r="B177" s="88" t="s">
        <v>25</v>
      </c>
      <c r="D177" s="7">
        <v>3</v>
      </c>
      <c r="E177" t="str">
        <f>VLOOKUP($A177,Entries!$B$203:$J$406,2)</f>
        <v/>
      </c>
      <c r="F177" t="str">
        <f>VLOOKUP($A177,Entries!$B$203:$J$406,3)</f>
        <v/>
      </c>
      <c r="G177" t="str">
        <f>VLOOKUP($A177,Entries!$B$203:$F$406,5)</f>
        <v/>
      </c>
      <c r="H177" s="109" t="str">
        <f t="shared" si="15"/>
        <v xml:space="preserve"> </v>
      </c>
      <c r="J177" s="7" t="str">
        <f>VLOOKUP($A177,Entries!$B$203:$G$406,6)</f>
        <v/>
      </c>
      <c r="K177" s="7" t="str">
        <f>VLOOKUP($A177,Entries!$B$203:$FH572,7)</f>
        <v/>
      </c>
      <c r="L177" s="7" t="str">
        <f>VLOOKUP($A177,Entries!$B$203:$I$406,8)</f>
        <v/>
      </c>
      <c r="M177" s="7" t="str">
        <f>VLOOKUP($A177,Entries!$B$203:$J$406,9)</f>
        <v/>
      </c>
      <c r="N177" s="10"/>
    </row>
    <row r="178" spans="1:14" x14ac:dyDescent="0.25">
      <c r="A178" s="7" t="s">
        <v>25</v>
      </c>
      <c r="B178" s="88" t="s">
        <v>25</v>
      </c>
      <c r="D178" s="7">
        <v>4</v>
      </c>
      <c r="E178" t="str">
        <f>VLOOKUP($A178,Entries!$B$203:$J$406,2)</f>
        <v/>
      </c>
      <c r="F178" t="str">
        <f>VLOOKUP($A178,Entries!$B$203:$J$406,3)</f>
        <v/>
      </c>
      <c r="G178" t="str">
        <f>VLOOKUP($A178,Entries!$B$203:$F$406,5)</f>
        <v/>
      </c>
      <c r="H178" s="109" t="str">
        <f t="shared" si="15"/>
        <v xml:space="preserve"> </v>
      </c>
      <c r="J178" s="7" t="str">
        <f>VLOOKUP($A178,Entries!$B$203:$G$406,6)</f>
        <v/>
      </c>
      <c r="K178" s="7" t="str">
        <f>VLOOKUP($A178,Entries!$B$203:$FH573,7)</f>
        <v/>
      </c>
      <c r="L178" s="7" t="str">
        <f>VLOOKUP($A178,Entries!$B$203:$I$406,8)</f>
        <v/>
      </c>
      <c r="M178" s="7" t="str">
        <f>VLOOKUP($A178,Entries!$B$203:$J$406,9)</f>
        <v/>
      </c>
      <c r="N178" s="10"/>
    </row>
    <row r="179" spans="1:14" x14ac:dyDescent="0.25">
      <c r="A179" s="7" t="s">
        <v>25</v>
      </c>
      <c r="B179" s="88" t="s">
        <v>25</v>
      </c>
      <c r="D179" s="7">
        <v>5</v>
      </c>
      <c r="E179" t="str">
        <f>VLOOKUP($A179,Entries!$B$203:$J$406,2)</f>
        <v/>
      </c>
      <c r="F179" t="str">
        <f>VLOOKUP($A179,Entries!$B$203:$J$406,3)</f>
        <v/>
      </c>
      <c r="G179" t="str">
        <f>VLOOKUP($A179,Entries!$B$203:$F$406,5)</f>
        <v/>
      </c>
      <c r="H179" s="109" t="str">
        <f t="shared" si="15"/>
        <v xml:space="preserve"> </v>
      </c>
      <c r="J179" s="7" t="str">
        <f>VLOOKUP($A179,Entries!$B$203:$G$406,6)</f>
        <v/>
      </c>
      <c r="K179" s="7" t="str">
        <f>VLOOKUP($A179,Entries!$B$203:$FH574,7)</f>
        <v/>
      </c>
      <c r="L179" s="7" t="str">
        <f>VLOOKUP($A179,Entries!$B$203:$I$406,8)</f>
        <v/>
      </c>
      <c r="M179" s="7" t="str">
        <f>VLOOKUP($A179,Entries!$B$203:$J$406,9)</f>
        <v/>
      </c>
      <c r="N179" s="10"/>
    </row>
    <row r="180" spans="1:14" x14ac:dyDescent="0.25">
      <c r="A180" s="7" t="s">
        <v>25</v>
      </c>
      <c r="B180" s="88" t="s">
        <v>25</v>
      </c>
      <c r="D180" s="7">
        <v>6</v>
      </c>
      <c r="E180" t="str">
        <f>VLOOKUP($A180,Entries!$B$203:$J$406,2)</f>
        <v/>
      </c>
      <c r="F180" t="str">
        <f>VLOOKUP($A180,Entries!$B$203:$J$406,3)</f>
        <v/>
      </c>
      <c r="G180" t="str">
        <f>VLOOKUP($A180,Entries!$B$203:$F$406,5)</f>
        <v/>
      </c>
      <c r="H180" s="109" t="str">
        <f t="shared" si="15"/>
        <v xml:space="preserve"> </v>
      </c>
      <c r="J180" s="7" t="str">
        <f>VLOOKUP($A180,Entries!$B$203:$G$406,6)</f>
        <v/>
      </c>
      <c r="K180" s="7" t="str">
        <f>VLOOKUP($A180,Entries!$B$203:$FH575,7)</f>
        <v/>
      </c>
      <c r="L180" s="7" t="str">
        <f>VLOOKUP($A180,Entries!$B$203:$I$406,8)</f>
        <v/>
      </c>
      <c r="M180" s="7" t="str">
        <f>VLOOKUP($A180,Entries!$B$203:$J$406,9)</f>
        <v/>
      </c>
      <c r="N180" s="10"/>
    </row>
    <row r="181" spans="1:14" x14ac:dyDescent="0.25">
      <c r="A181" s="7" t="s">
        <v>25</v>
      </c>
      <c r="B181" s="88" t="s">
        <v>25</v>
      </c>
      <c r="D181" s="7">
        <v>7</v>
      </c>
      <c r="E181" t="str">
        <f>VLOOKUP($A181,Entries!$B$203:$J$406,2)</f>
        <v/>
      </c>
      <c r="F181" t="str">
        <f>VLOOKUP($A181,Entries!$B$203:$J$406,3)</f>
        <v/>
      </c>
      <c r="G181" t="str">
        <f>VLOOKUP($A181,Entries!$B$203:$F$406,5)</f>
        <v/>
      </c>
      <c r="H181" s="109" t="str">
        <f t="shared" si="15"/>
        <v xml:space="preserve"> </v>
      </c>
      <c r="J181" s="7" t="str">
        <f>VLOOKUP($A181,Entries!$B$203:$G$406,6)</f>
        <v/>
      </c>
      <c r="K181" s="7" t="str">
        <f>VLOOKUP($A181,Entries!$B$203:$FH576,7)</f>
        <v/>
      </c>
      <c r="L181" s="7" t="str">
        <f>VLOOKUP($A181,Entries!$B$203:$I$406,8)</f>
        <v/>
      </c>
      <c r="M181" s="7" t="str">
        <f>VLOOKUP($A181,Entries!$B$203:$J$406,9)</f>
        <v/>
      </c>
      <c r="N181" s="10"/>
    </row>
    <row r="182" spans="1:14" x14ac:dyDescent="0.25">
      <c r="A182" s="7" t="s">
        <v>25</v>
      </c>
      <c r="B182" s="88" t="s">
        <v>25</v>
      </c>
      <c r="D182" s="7">
        <v>8</v>
      </c>
      <c r="E182" t="str">
        <f>VLOOKUP($A182,Entries!$B$203:$J$406,2)</f>
        <v/>
      </c>
      <c r="F182" t="str">
        <f>VLOOKUP($A182,Entries!$B$203:$J$406,3)</f>
        <v/>
      </c>
      <c r="G182" t="str">
        <f>VLOOKUP($A182,Entries!$B$203:$F$406,5)</f>
        <v/>
      </c>
      <c r="H182" s="109" t="str">
        <f t="shared" si="15"/>
        <v xml:space="preserve"> </v>
      </c>
      <c r="J182" s="7" t="str">
        <f>VLOOKUP($A182,Entries!$B$203:$G$406,6)</f>
        <v/>
      </c>
      <c r="K182" s="7" t="str">
        <f>VLOOKUP($A182,Entries!$B$203:$FH577,7)</f>
        <v/>
      </c>
      <c r="L182" s="7" t="str">
        <f>VLOOKUP($A182,Entries!$B$203:$I$406,8)</f>
        <v/>
      </c>
      <c r="M182" s="7" t="str">
        <f>VLOOKUP($A182,Entries!$B$203:$J$406,9)</f>
        <v/>
      </c>
      <c r="N182" s="10"/>
    </row>
    <row r="183" spans="1:14" x14ac:dyDescent="0.25">
      <c r="A183" s="7">
        <v>61</v>
      </c>
      <c r="B183" s="88">
        <v>19.98</v>
      </c>
      <c r="C183" t="s">
        <v>129</v>
      </c>
      <c r="D183" s="7">
        <v>1</v>
      </c>
      <c r="E183" t="str">
        <f>VLOOKUP($A183,Entries!$B$203:$J$406,2)</f>
        <v>Eirann</v>
      </c>
      <c r="F183" t="str">
        <f>VLOOKUP($A183,Entries!$B$203:$J$406,3)</f>
        <v>Cheale</v>
      </c>
      <c r="G183" t="str">
        <f>VLOOKUP($A183,Entries!$B$203:$F$406,5)</f>
        <v>Woodbridge School</v>
      </c>
      <c r="H183" s="109">
        <f t="shared" si="15"/>
        <v>19.98</v>
      </c>
      <c r="I183" s="7" t="str">
        <f>IF(H183=" "," ",IF(H183&gt;N183,"CBP",IF(H183=N183,"=CBP"," ")))</f>
        <v xml:space="preserve"> </v>
      </c>
      <c r="J183" s="7" t="str">
        <f>VLOOKUP($A183,Entries!$B$203:$G$406,6)</f>
        <v>c</v>
      </c>
      <c r="K183" s="7" t="str">
        <f>VLOOKUP($A183,Entries!$B$203:$FH578,7)</f>
        <v>s</v>
      </c>
      <c r="L183" s="7" t="str">
        <f>VLOOKUP($A183,Entries!$B$203:$I$406,8)</f>
        <v>woodbridge</v>
      </c>
      <c r="M183" s="7" t="str">
        <f>VLOOKUP($A183,Entries!$B$203:$J$406,9)</f>
        <v>a1</v>
      </c>
      <c r="N183" s="10">
        <v>38.909999999999997</v>
      </c>
    </row>
    <row r="184" spans="1:14" x14ac:dyDescent="0.25">
      <c r="A184" s="7" t="s">
        <v>25</v>
      </c>
      <c r="B184" s="88" t="s">
        <v>25</v>
      </c>
      <c r="D184" s="7">
        <v>2</v>
      </c>
      <c r="E184" t="str">
        <f>VLOOKUP($A184,Entries!$B$203:$J$406,2)</f>
        <v/>
      </c>
      <c r="F184" t="str">
        <f>VLOOKUP($A184,Entries!$B$203:$J$406,3)</f>
        <v/>
      </c>
      <c r="G184" t="str">
        <f>VLOOKUP($A184,Entries!$B$203:$F$406,5)</f>
        <v/>
      </c>
      <c r="H184" s="109" t="str">
        <f t="shared" si="15"/>
        <v xml:space="preserve"> </v>
      </c>
      <c r="J184" s="7" t="str">
        <f>VLOOKUP($A184,Entries!$B$203:$G$406,6)</f>
        <v/>
      </c>
      <c r="K184" s="7" t="str">
        <f>VLOOKUP($A184,Entries!$B$203:$FH579,7)</f>
        <v/>
      </c>
      <c r="L184" s="7" t="str">
        <f>VLOOKUP($A184,Entries!$B$203:$I$406,8)</f>
        <v/>
      </c>
      <c r="M184" s="7" t="str">
        <f>VLOOKUP($A184,Entries!$B$203:$J$406,9)</f>
        <v/>
      </c>
      <c r="N184" s="10"/>
    </row>
    <row r="185" spans="1:14" x14ac:dyDescent="0.25">
      <c r="A185" s="7" t="s">
        <v>25</v>
      </c>
      <c r="B185" s="88" t="s">
        <v>25</v>
      </c>
      <c r="D185" s="7">
        <v>3</v>
      </c>
      <c r="E185" t="str">
        <f>VLOOKUP($A185,Entries!$B$203:$J$406,2)</f>
        <v/>
      </c>
      <c r="F185" t="str">
        <f>VLOOKUP($A185,Entries!$B$203:$J$406,3)</f>
        <v/>
      </c>
      <c r="G185" t="str">
        <f>VLOOKUP($A185,Entries!$B$203:$F$406,5)</f>
        <v/>
      </c>
      <c r="H185" s="109" t="str">
        <f t="shared" si="15"/>
        <v xml:space="preserve"> </v>
      </c>
      <c r="J185" s="7" t="str">
        <f>VLOOKUP($A185,Entries!$B$203:$G$406,6)</f>
        <v/>
      </c>
      <c r="K185" s="7" t="str">
        <f>VLOOKUP($A185,Entries!$B$203:$FH580,7)</f>
        <v/>
      </c>
      <c r="L185" s="7" t="str">
        <f>VLOOKUP($A185,Entries!$B$203:$I$406,8)</f>
        <v/>
      </c>
      <c r="M185" s="7" t="str">
        <f>VLOOKUP($A185,Entries!$B$203:$J$406,9)</f>
        <v/>
      </c>
      <c r="N185" s="10"/>
    </row>
    <row r="186" spans="1:14" x14ac:dyDescent="0.25">
      <c r="A186" s="7" t="s">
        <v>25</v>
      </c>
      <c r="B186" s="88" t="s">
        <v>25</v>
      </c>
      <c r="D186" s="7">
        <v>4</v>
      </c>
      <c r="E186" t="str">
        <f>VLOOKUP($A186,Entries!$B$203:$J$406,2)</f>
        <v/>
      </c>
      <c r="F186" t="str">
        <f>VLOOKUP($A186,Entries!$B$203:$J$406,3)</f>
        <v/>
      </c>
      <c r="G186" t="str">
        <f>VLOOKUP($A186,Entries!$B$203:$F$406,5)</f>
        <v/>
      </c>
      <c r="H186" s="109" t="str">
        <f t="shared" si="15"/>
        <v xml:space="preserve"> </v>
      </c>
      <c r="J186" s="7" t="str">
        <f>VLOOKUP($A186,Entries!$B$203:$G$406,6)</f>
        <v/>
      </c>
      <c r="K186" s="7" t="str">
        <f>VLOOKUP($A186,Entries!$B$203:$FH581,7)</f>
        <v/>
      </c>
      <c r="L186" s="7" t="str">
        <f>VLOOKUP($A186,Entries!$B$203:$I$406,8)</f>
        <v/>
      </c>
      <c r="M186" s="7" t="str">
        <f>VLOOKUP($A186,Entries!$B$203:$J$406,9)</f>
        <v/>
      </c>
      <c r="N186" s="10"/>
    </row>
    <row r="187" spans="1:14" x14ac:dyDescent="0.25">
      <c r="A187" s="7" t="s">
        <v>25</v>
      </c>
      <c r="B187" s="88" t="s">
        <v>25</v>
      </c>
      <c r="D187" s="7">
        <v>5</v>
      </c>
      <c r="E187" t="str">
        <f>VLOOKUP($A187,Entries!$B$203:$J$406,2)</f>
        <v/>
      </c>
      <c r="F187" t="str">
        <f>VLOOKUP($A187,Entries!$B$203:$J$406,3)</f>
        <v/>
      </c>
      <c r="G187" t="str">
        <f>VLOOKUP($A187,Entries!$B$203:$F$406,5)</f>
        <v/>
      </c>
      <c r="H187" s="109" t="str">
        <f t="shared" si="15"/>
        <v xml:space="preserve"> </v>
      </c>
      <c r="J187" s="7" t="str">
        <f>VLOOKUP($A187,Entries!$B$203:$G$406,6)</f>
        <v/>
      </c>
      <c r="K187" s="7" t="str">
        <f>VLOOKUP($A187,Entries!$B$203:$FH582,7)</f>
        <v/>
      </c>
      <c r="L187" s="7" t="str">
        <f>VLOOKUP($A187,Entries!$B$203:$I$406,8)</f>
        <v/>
      </c>
      <c r="M187" s="7" t="str">
        <f>VLOOKUP($A187,Entries!$B$203:$J$406,9)</f>
        <v/>
      </c>
      <c r="N187" s="10"/>
    </row>
    <row r="188" spans="1:14" x14ac:dyDescent="0.25">
      <c r="A188" s="7" t="s">
        <v>25</v>
      </c>
      <c r="B188" s="88" t="s">
        <v>25</v>
      </c>
      <c r="D188" s="7">
        <v>6</v>
      </c>
      <c r="E188" t="str">
        <f>VLOOKUP($A188,Entries!$B$203:$J$406,2)</f>
        <v/>
      </c>
      <c r="F188" t="str">
        <f>VLOOKUP($A188,Entries!$B$203:$J$406,3)</f>
        <v/>
      </c>
      <c r="G188" t="str">
        <f>VLOOKUP($A188,Entries!$B$203:$F$406,5)</f>
        <v/>
      </c>
      <c r="H188" s="109" t="str">
        <f t="shared" si="15"/>
        <v xml:space="preserve"> </v>
      </c>
      <c r="J188" s="7" t="str">
        <f>VLOOKUP($A188,Entries!$B$203:$G$406,6)</f>
        <v/>
      </c>
      <c r="K188" s="7" t="str">
        <f>VLOOKUP($A188,Entries!$B$203:$FH583,7)</f>
        <v/>
      </c>
      <c r="L188" s="7" t="str">
        <f>VLOOKUP($A188,Entries!$B$203:$I$406,8)</f>
        <v/>
      </c>
      <c r="M188" s="7" t="str">
        <f>VLOOKUP($A188,Entries!$B$203:$J$406,9)</f>
        <v/>
      </c>
      <c r="N188" s="10"/>
    </row>
    <row r="189" spans="1:14" x14ac:dyDescent="0.25">
      <c r="A189" s="7" t="s">
        <v>25</v>
      </c>
      <c r="B189" s="88" t="s">
        <v>25</v>
      </c>
      <c r="D189" s="7">
        <v>7</v>
      </c>
      <c r="E189" t="str">
        <f>VLOOKUP($A189,Entries!$B$203:$J$406,2)</f>
        <v/>
      </c>
      <c r="F189" t="str">
        <f>VLOOKUP($A189,Entries!$B$203:$J$406,3)</f>
        <v/>
      </c>
      <c r="G189" t="str">
        <f>VLOOKUP($A189,Entries!$B$203:$F$406,5)</f>
        <v/>
      </c>
      <c r="H189" s="109" t="str">
        <f t="shared" si="15"/>
        <v xml:space="preserve"> </v>
      </c>
      <c r="J189" s="7" t="str">
        <f>VLOOKUP($A189,Entries!$B$203:$G$406,6)</f>
        <v/>
      </c>
      <c r="K189" s="7" t="str">
        <f>VLOOKUP($A189,Entries!$B$203:$FH584,7)</f>
        <v/>
      </c>
      <c r="L189" s="7" t="str">
        <f>VLOOKUP($A189,Entries!$B$203:$I$406,8)</f>
        <v/>
      </c>
      <c r="M189" s="7" t="str">
        <f>VLOOKUP($A189,Entries!$B$203:$J$406,9)</f>
        <v/>
      </c>
      <c r="N189" s="10"/>
    </row>
    <row r="190" spans="1:14" x14ac:dyDescent="0.25">
      <c r="A190" s="7" t="s">
        <v>25</v>
      </c>
      <c r="B190" s="110" t="s">
        <v>26</v>
      </c>
      <c r="D190" s="7">
        <v>8</v>
      </c>
      <c r="E190" t="str">
        <f>VLOOKUP($A190,Entries!$B$203:$J$406,2)</f>
        <v/>
      </c>
      <c r="F190" t="str">
        <f>VLOOKUP($A190,Entries!$B$203:$J$406,3)</f>
        <v/>
      </c>
      <c r="G190" t="str">
        <f>VLOOKUP($A190,Entries!$B$203:$F$406,5)</f>
        <v/>
      </c>
      <c r="H190" s="109" t="str">
        <f t="shared" si="15"/>
        <v/>
      </c>
      <c r="J190" s="7" t="str">
        <f>VLOOKUP($A190,Entries!$B$203:$G$406,6)</f>
        <v/>
      </c>
      <c r="K190" s="7" t="str">
        <f>VLOOKUP($A190,Entries!$B$203:$FH585,7)</f>
        <v/>
      </c>
      <c r="L190" s="7" t="str">
        <f>VLOOKUP($A190,Entries!$B$203:$I$406,8)</f>
        <v/>
      </c>
      <c r="M190" s="7" t="str">
        <f>VLOOKUP($A190,Entries!$B$203:$J$406,9)</f>
        <v/>
      </c>
      <c r="N190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/>
  </sheetViews>
  <sheetFormatPr defaultRowHeight="18.75" x14ac:dyDescent="0.3"/>
  <cols>
    <col min="1" max="1" width="7.7109375" style="12" customWidth="1"/>
    <col min="2" max="2" width="14.42578125" style="22" bestFit="1" customWidth="1"/>
    <col min="3" max="3" width="18.42578125" style="22" bestFit="1" customWidth="1"/>
    <col min="4" max="4" width="24.5703125" style="26" bestFit="1" customWidth="1"/>
    <col min="5" max="5" width="9.7109375" style="23" customWidth="1"/>
    <col min="6" max="9" width="5.7109375" customWidth="1"/>
    <col min="10" max="10" width="9.7109375" customWidth="1"/>
  </cols>
  <sheetData>
    <row r="1" spans="1:9" ht="21.95" customHeight="1" x14ac:dyDescent="0.3">
      <c r="A1" s="12" t="s">
        <v>43</v>
      </c>
      <c r="B1" s="22" t="s">
        <v>1</v>
      </c>
      <c r="C1" s="22" t="s">
        <v>2</v>
      </c>
      <c r="D1" s="22" t="s">
        <v>3</v>
      </c>
      <c r="E1" s="23" t="s">
        <v>6</v>
      </c>
      <c r="F1" s="21"/>
      <c r="G1" s="1"/>
      <c r="H1" s="1"/>
      <c r="I1" s="1"/>
    </row>
    <row r="2" spans="1:9" ht="21.95" customHeight="1" x14ac:dyDescent="0.25">
      <c r="A2" s="14">
        <v>110</v>
      </c>
      <c r="B2" s="24">
        <f>VLOOKUP(A2,Entries!B$2:L$300,2)</f>
        <v>0</v>
      </c>
      <c r="C2" s="24">
        <f>VLOOKUP($A2,Entries!$B$2:$L$300,3)</f>
        <v>0</v>
      </c>
      <c r="D2" s="24">
        <f>VLOOKUP($A2,Entries!$B$2:$L$300,5)</f>
        <v>0</v>
      </c>
      <c r="E2" s="25" t="str">
        <f>VLOOKUP($A2,Entries!$B$2:L$300,7)</f>
        <v/>
      </c>
      <c r="F2" s="19"/>
      <c r="G2" s="19"/>
      <c r="H2" s="19"/>
      <c r="I2" s="19"/>
    </row>
    <row r="3" spans="1:9" ht="21.95" customHeight="1" x14ac:dyDescent="0.25">
      <c r="A3" s="14">
        <v>111</v>
      </c>
      <c r="B3" s="24" t="str">
        <f>VLOOKUP(A3,Entries!B$2:L$300,2)</f>
        <v/>
      </c>
      <c r="C3" s="24" t="str">
        <f>VLOOKUP($A3,Entries!$B$2:$L$300,3)</f>
        <v/>
      </c>
      <c r="D3" s="24" t="str">
        <f>VLOOKUP($A3,Entries!$B$2:$L$300,5)</f>
        <v/>
      </c>
      <c r="E3" s="25" t="str">
        <f>VLOOKUP($A3,Entries!$B$2:L$300,7)</f>
        <v/>
      </c>
      <c r="F3" s="19"/>
      <c r="G3" s="19"/>
      <c r="H3" s="19"/>
      <c r="I3" s="19"/>
    </row>
    <row r="4" spans="1:9" ht="21.95" customHeight="1" x14ac:dyDescent="0.25">
      <c r="A4" s="14">
        <v>112</v>
      </c>
      <c r="B4" s="24">
        <f>VLOOKUP(A4,Entries!B$2:L$300,2)</f>
        <v>0</v>
      </c>
      <c r="C4" s="24">
        <f>VLOOKUP($A4,Entries!$B$2:$L$300,3)</f>
        <v>0</v>
      </c>
      <c r="D4" s="24">
        <f>VLOOKUP($A4,Entries!$B$2:$L$300,5)</f>
        <v>0</v>
      </c>
      <c r="E4" s="25" t="str">
        <f>VLOOKUP($A4,Entries!$B$2:L$300,7)</f>
        <v/>
      </c>
      <c r="F4" s="19"/>
      <c r="G4" s="19"/>
      <c r="H4" s="19"/>
      <c r="I4" s="19"/>
    </row>
    <row r="5" spans="1:9" ht="21.95" customHeight="1" x14ac:dyDescent="0.25">
      <c r="A5" s="14">
        <v>113</v>
      </c>
      <c r="B5" s="24" t="str">
        <f>VLOOKUP(A5,Entries!B$2:L$300,2)</f>
        <v/>
      </c>
      <c r="C5" s="24" t="str">
        <f>VLOOKUP($A5,Entries!$B$2:$L$300,3)</f>
        <v/>
      </c>
      <c r="D5" s="24" t="str">
        <f>VLOOKUP($A5,Entries!$B$2:$L$300,5)</f>
        <v/>
      </c>
      <c r="E5" s="25" t="str">
        <f>VLOOKUP($A5,Entries!$B$2:L$300,7)</f>
        <v/>
      </c>
      <c r="F5" s="19"/>
      <c r="G5" s="19"/>
      <c r="H5" s="19"/>
      <c r="I5" s="19"/>
    </row>
    <row r="6" spans="1:9" ht="21.95" customHeight="1" x14ac:dyDescent="0.25">
      <c r="A6" s="14">
        <v>114</v>
      </c>
      <c r="B6" s="24">
        <f>VLOOKUP(A6,Entries!B$2:L$300,2)</f>
        <v>0</v>
      </c>
      <c r="C6" s="24">
        <f>VLOOKUP($A6,Entries!$B$2:$L$300,3)</f>
        <v>0</v>
      </c>
      <c r="D6" s="24">
        <f>VLOOKUP($A6,Entries!$B$2:$L$300,5)</f>
        <v>0</v>
      </c>
      <c r="E6" s="25" t="str">
        <f>VLOOKUP($A6,Entries!$B$2:L$300,7)</f>
        <v/>
      </c>
      <c r="F6" s="19"/>
      <c r="G6" s="19"/>
      <c r="H6" s="19"/>
      <c r="I6" s="19"/>
    </row>
    <row r="7" spans="1:9" ht="21.95" customHeight="1" x14ac:dyDescent="0.25">
      <c r="A7" s="14">
        <v>115</v>
      </c>
      <c r="B7" s="24" t="str">
        <f>VLOOKUP(A7,Entries!B$2:L$300,2)</f>
        <v/>
      </c>
      <c r="C7" s="24" t="str">
        <f>VLOOKUP($A7,Entries!$B$2:$L$300,3)</f>
        <v/>
      </c>
      <c r="D7" s="24" t="str">
        <f>VLOOKUP($A7,Entries!$B$2:$L$300,5)</f>
        <v/>
      </c>
      <c r="E7" s="25" t="str">
        <f>VLOOKUP($A7,Entries!$B$2:L$300,7)</f>
        <v/>
      </c>
      <c r="F7" s="19"/>
      <c r="G7" s="19"/>
      <c r="H7" s="19"/>
      <c r="I7" s="19"/>
    </row>
    <row r="8" spans="1:9" ht="21.95" customHeight="1" x14ac:dyDescent="0.25">
      <c r="A8" s="14">
        <v>116</v>
      </c>
      <c r="B8" s="24">
        <f>VLOOKUP(A8,Entries!B$2:L$300,2)</f>
        <v>0</v>
      </c>
      <c r="C8" s="24">
        <f>VLOOKUP($A8,Entries!$B$2:$L$300,3)</f>
        <v>0</v>
      </c>
      <c r="D8" s="24">
        <f>VLOOKUP($A8,Entries!$B$2:$L$300,5)</f>
        <v>0</v>
      </c>
      <c r="E8" s="25" t="str">
        <f>VLOOKUP($A8,Entries!$B$2:L$300,7)</f>
        <v/>
      </c>
      <c r="F8" s="19"/>
      <c r="G8" s="19"/>
      <c r="H8" s="19"/>
      <c r="I8" s="19"/>
    </row>
    <row r="9" spans="1:9" ht="21.95" customHeight="1" x14ac:dyDescent="0.25">
      <c r="A9" s="14">
        <v>117</v>
      </c>
      <c r="B9" s="24" t="str">
        <f>VLOOKUP(A9,Entries!B$2:L$300,2)</f>
        <v/>
      </c>
      <c r="C9" s="24" t="str">
        <f>VLOOKUP($A9,Entries!$B$2:$L$300,3)</f>
        <v/>
      </c>
      <c r="D9" s="24" t="str">
        <f>VLOOKUP($A9,Entries!$B$2:$L$300,5)</f>
        <v/>
      </c>
      <c r="E9" s="25" t="str">
        <f>VLOOKUP($A9,Entries!$B$2:L$300,7)</f>
        <v/>
      </c>
      <c r="F9" s="19"/>
      <c r="G9" s="19"/>
      <c r="H9" s="19"/>
      <c r="I9" s="19"/>
    </row>
    <row r="10" spans="1:9" ht="21.95" customHeight="1" x14ac:dyDescent="0.25">
      <c r="A10" s="14">
        <v>118</v>
      </c>
      <c r="B10" s="24">
        <f>VLOOKUP(A10,Entries!B$2:L$300,2)</f>
        <v>0</v>
      </c>
      <c r="C10" s="24">
        <f>VLOOKUP($A10,Entries!$B$2:$L$300,3)</f>
        <v>0</v>
      </c>
      <c r="D10" s="24">
        <f>VLOOKUP($A10,Entries!$B$2:$L$300,5)</f>
        <v>0</v>
      </c>
      <c r="E10" s="25" t="str">
        <f>VLOOKUP($A10,Entries!$B$2:L$300,7)</f>
        <v/>
      </c>
      <c r="F10" s="19"/>
      <c r="G10" s="19"/>
      <c r="H10" s="19"/>
      <c r="I10" s="19"/>
    </row>
    <row r="11" spans="1:9" ht="21.95" customHeight="1" x14ac:dyDescent="0.25">
      <c r="A11" s="14">
        <v>119</v>
      </c>
      <c r="B11" s="24" t="str">
        <f>VLOOKUP(A11,Entries!B$2:L$300,2)</f>
        <v>Sid</v>
      </c>
      <c r="C11" s="24" t="str">
        <f>VLOOKUP($A11,Entries!$B$2:$L$300,3)</f>
        <v>Tilley</v>
      </c>
      <c r="D11" s="24" t="str">
        <f>VLOOKUP($A11,Entries!$B$2:$L$300,5)</f>
        <v>Ipswich Harriers</v>
      </c>
      <c r="E11" s="25" t="str">
        <f>VLOOKUP($A11,Entries!$B$2:L$300,7)</f>
        <v/>
      </c>
      <c r="F11" s="19"/>
      <c r="G11" s="19"/>
      <c r="H11" s="19"/>
      <c r="I11" s="19"/>
    </row>
    <row r="12" spans="1:9" ht="21.95" customHeight="1" x14ac:dyDescent="0.25">
      <c r="A12" s="14">
        <v>120</v>
      </c>
      <c r="B12" s="24" t="str">
        <f>VLOOKUP(A12,Entries!B$2:L$300,2)</f>
        <v/>
      </c>
      <c r="C12" s="24" t="str">
        <f>VLOOKUP($A12,Entries!$B$2:$L$300,3)</f>
        <v/>
      </c>
      <c r="D12" s="24" t="str">
        <f>VLOOKUP($A12,Entries!$B$2:$L$300,5)</f>
        <v/>
      </c>
      <c r="E12" s="25" t="str">
        <f>VLOOKUP($A12,Entries!$B$2:L$300,7)</f>
        <v/>
      </c>
      <c r="F12" s="19"/>
      <c r="G12" s="19"/>
      <c r="H12" s="19"/>
      <c r="I12" s="19"/>
    </row>
    <row r="13" spans="1:9" ht="21.95" customHeight="1" x14ac:dyDescent="0.25">
      <c r="A13" s="14">
        <v>121</v>
      </c>
      <c r="B13" s="24" t="str">
        <f>VLOOKUP(A13,Entries!B$2:L$300,2)</f>
        <v>Sean</v>
      </c>
      <c r="C13" s="24" t="str">
        <f>VLOOKUP($A13,Entries!$B$2:$L$300,3)</f>
        <v>Eales</v>
      </c>
      <c r="D13" s="24" t="str">
        <f>VLOOKUP($A13,Entries!$B$2:$L$300,5)</f>
        <v>Colchester Harriers AC</v>
      </c>
      <c r="E13" s="25" t="str">
        <f>VLOOKUP($A13,Entries!$B$2:L$300,7)</f>
        <v/>
      </c>
      <c r="F13" s="19"/>
      <c r="G13" s="19"/>
      <c r="H13" s="19"/>
      <c r="I13" s="19"/>
    </row>
    <row r="14" spans="1:9" ht="21.95" customHeight="1" x14ac:dyDescent="0.25">
      <c r="A14" s="14">
        <v>122</v>
      </c>
      <c r="B14" s="24" t="str">
        <f>VLOOKUP(A14,Entries!B$2:L$300,2)</f>
        <v>Rowan</v>
      </c>
      <c r="C14" s="24" t="str">
        <f>VLOOKUP($A14,Entries!$B$2:$L$300,3)</f>
        <v>Shearer</v>
      </c>
      <c r="D14" s="24" t="str">
        <f>VLOOKUP($A14,Entries!$B$2:$L$300,5)</f>
        <v>Saint Edmund Pacers</v>
      </c>
      <c r="E14" s="25" t="str">
        <f>VLOOKUP($A14,Entries!$B$2:L$300,7)</f>
        <v/>
      </c>
      <c r="F14" s="19"/>
      <c r="G14" s="19"/>
      <c r="H14" s="19"/>
      <c r="I14" s="19"/>
    </row>
    <row r="15" spans="1:9" ht="21.95" customHeight="1" x14ac:dyDescent="0.25">
      <c r="A15" s="14">
        <v>1</v>
      </c>
      <c r="B15" s="24" t="str">
        <f>VLOOKUP(A15,Entries!B$2:L$300,2)</f>
        <v>Bob</v>
      </c>
      <c r="C15" s="24" t="str">
        <f>VLOOKUP($A15,Entries!$B$2:$L$300,3)</f>
        <v>Woolliams</v>
      </c>
      <c r="D15" s="24" t="str">
        <f>VLOOKUP($A15,Entries!$B$2:$L$300,5)</f>
        <v>Ipswich Harriers</v>
      </c>
      <c r="E15" s="25" t="str">
        <f>VLOOKUP($A15,Entries!$B$2:L$300,7)</f>
        <v/>
      </c>
      <c r="F15" s="19" t="s">
        <v>482</v>
      </c>
      <c r="G15" s="19"/>
      <c r="H15" s="19"/>
      <c r="I15" s="19"/>
    </row>
    <row r="16" spans="1:9" ht="21.95" customHeight="1" x14ac:dyDescent="0.25">
      <c r="A16" s="14">
        <v>2</v>
      </c>
      <c r="B16" s="24" t="str">
        <f>VLOOKUP(A16,Entries!B$2:L$300,2)</f>
        <v>Jared</v>
      </c>
      <c r="C16" s="24" t="str">
        <f>VLOOKUP($A16,Entries!$B$2:$L$300,3)</f>
        <v>Fortune</v>
      </c>
      <c r="D16" s="24" t="str">
        <f>VLOOKUP($A16,Entries!$B$2:$L$300,5)</f>
        <v>Ipswich Harriers</v>
      </c>
      <c r="E16" s="25" t="str">
        <f>VLOOKUP($A16,Entries!$B$2:L$300,7)</f>
        <v/>
      </c>
      <c r="F16" s="19" t="s">
        <v>484</v>
      </c>
      <c r="G16" s="19" t="s">
        <v>483</v>
      </c>
      <c r="H16" s="19" t="s">
        <v>482</v>
      </c>
      <c r="I16" s="19"/>
    </row>
    <row r="17" spans="1:9" ht="21.95" customHeight="1" x14ac:dyDescent="0.25">
      <c r="A17" s="14">
        <v>3</v>
      </c>
      <c r="B17" s="24" t="str">
        <f>VLOOKUP(A17,Entries!B$2:L$300,2)</f>
        <v>Oliver</v>
      </c>
      <c r="C17" s="24" t="str">
        <f>VLOOKUP($A17,Entries!$B$2:$L$300,3)</f>
        <v>Graham</v>
      </c>
      <c r="D17" s="24" t="str">
        <f>VLOOKUP($A17,Entries!$B$2:$L$300,5)</f>
        <v>Chelmsford AC</v>
      </c>
      <c r="E17" s="25" t="str">
        <f>VLOOKUP($A17,Entries!$B$2:L$300,7)</f>
        <v/>
      </c>
      <c r="F17" s="19" t="s">
        <v>485</v>
      </c>
      <c r="G17" s="19" t="s">
        <v>482</v>
      </c>
      <c r="H17" s="19"/>
      <c r="I17" s="19"/>
    </row>
    <row r="18" spans="1:9" ht="21.95" customHeight="1" x14ac:dyDescent="0.25">
      <c r="A18" s="14">
        <v>4</v>
      </c>
      <c r="B18" s="24" t="str">
        <f>VLOOKUP(A18,Entries!B$2:L$300,2)</f>
        <v>Shane</v>
      </c>
      <c r="C18" s="24" t="str">
        <f>VLOOKUP($A18,Entries!$B$2:$L$300,3)</f>
        <v>Lawrence</v>
      </c>
      <c r="D18" s="24" t="str">
        <f>VLOOKUP($A18,Entries!$B$2:$L$300,5)</f>
        <v>Eastern Masters AC</v>
      </c>
      <c r="E18" s="25" t="str">
        <f>VLOOKUP($A18,Entries!$B$2:L$300,7)</f>
        <v/>
      </c>
      <c r="F18" s="19" t="s">
        <v>482</v>
      </c>
      <c r="G18" s="19"/>
      <c r="H18" s="19"/>
      <c r="I18" s="19"/>
    </row>
    <row r="19" spans="1:9" ht="21.95" customHeight="1" x14ac:dyDescent="0.25">
      <c r="A19" s="14">
        <v>5</v>
      </c>
      <c r="B19" s="24" t="str">
        <f>VLOOKUP(A19,Entries!B$2:L$300,2)</f>
        <v>Nathan</v>
      </c>
      <c r="C19" s="24" t="str">
        <f>VLOOKUP($A19,Entries!$B$2:$L$300,3)</f>
        <v>Laud</v>
      </c>
      <c r="D19" s="24" t="str">
        <f>VLOOKUP($A19,Entries!$B$2:$L$300,5)</f>
        <v>Ipswich Harriers</v>
      </c>
      <c r="E19" s="25" t="str">
        <f>VLOOKUP($A19,Entries!$B$2:L$300,7)</f>
        <v/>
      </c>
      <c r="F19" s="19" t="s">
        <v>484</v>
      </c>
      <c r="G19" s="19" t="s">
        <v>483</v>
      </c>
      <c r="H19" s="19" t="s">
        <v>482</v>
      </c>
      <c r="I19" s="19"/>
    </row>
    <row r="20" spans="1:9" ht="21.95" customHeight="1" x14ac:dyDescent="0.25">
      <c r="A20" s="14">
        <v>109</v>
      </c>
      <c r="B20" s="24" t="str">
        <f>VLOOKUP(A20,Entries!B$2:L$300,2)</f>
        <v/>
      </c>
      <c r="C20" s="24" t="str">
        <f>VLOOKUP($A20,Entries!$B$2:$L$300,3)</f>
        <v/>
      </c>
      <c r="D20" s="24" t="str">
        <f>VLOOKUP($A20,Entries!$B$2:$L$300,5)</f>
        <v/>
      </c>
      <c r="E20" s="25" t="str">
        <f>VLOOKUP($A20,Entries!$B$2:L$300,7)</f>
        <v/>
      </c>
      <c r="F20" s="19" t="s">
        <v>497</v>
      </c>
      <c r="G20" s="19" t="s">
        <v>489</v>
      </c>
      <c r="H20" s="19" t="s">
        <v>482</v>
      </c>
      <c r="I20" s="19"/>
    </row>
    <row r="21" spans="1:9" ht="21.95" customHeight="1" x14ac:dyDescent="0.25">
      <c r="A21" s="14">
        <v>6</v>
      </c>
      <c r="B21" s="24" t="str">
        <f>VLOOKUP(A21,Entries!B$2:L$300,2)</f>
        <v>Christopher</v>
      </c>
      <c r="C21" s="24" t="str">
        <f>VLOOKUP($A21,Entries!$B$2:$L$300,3)</f>
        <v>Kent</v>
      </c>
      <c r="D21" s="24" t="str">
        <f>VLOOKUP($A21,Entries!$B$2:$L$300,5)</f>
        <v>West Suffolk AC</v>
      </c>
      <c r="E21" s="25" t="str">
        <f>VLOOKUP($A21,Entries!$B$2:L$300,7)</f>
        <v/>
      </c>
      <c r="F21" s="19">
        <v>400</v>
      </c>
      <c r="G21" s="20">
        <v>800</v>
      </c>
      <c r="H21" s="19">
        <v>1500</v>
      </c>
      <c r="I21" s="19"/>
    </row>
    <row r="22" spans="1:9" ht="21.95" customHeight="1" x14ac:dyDescent="0.25">
      <c r="A22" s="14">
        <v>7</v>
      </c>
      <c r="B22" s="24" t="str">
        <f>VLOOKUP(A22,Entries!B$2:L$300,2)</f>
        <v>David</v>
      </c>
      <c r="C22" s="24" t="str">
        <f>VLOOKUP($A22,Entries!$B$2:$L$300,3)</f>
        <v>Bush</v>
      </c>
      <c r="D22" s="24" t="str">
        <f>VLOOKUP($A22,Entries!$B$2:$L$300,5)</f>
        <v>Peterborough &amp; Nene Valley AC</v>
      </c>
      <c r="E22" s="25" t="str">
        <f>VLOOKUP($A22,Entries!$B$2:L$300,7)</f>
        <v/>
      </c>
      <c r="F22" s="19">
        <v>800</v>
      </c>
      <c r="G22" s="19">
        <v>1500</v>
      </c>
      <c r="H22" s="19">
        <v>5000</v>
      </c>
      <c r="I22" s="19" t="s">
        <v>485</v>
      </c>
    </row>
    <row r="23" spans="1:9" ht="21.95" customHeight="1" x14ac:dyDescent="0.25">
      <c r="A23" s="14">
        <v>8</v>
      </c>
      <c r="B23" s="24" t="str">
        <f>VLOOKUP(A23,Entries!B$2:L$300,2)</f>
        <v>James</v>
      </c>
      <c r="C23" s="24" t="str">
        <f>VLOOKUP($A23,Entries!$B$2:$L$300,3)</f>
        <v>Smith</v>
      </c>
      <c r="D23" s="24" t="str">
        <f>VLOOKUP($A23,Entries!$B$2:$L$300,5)</f>
        <v>Newmarket Joggers</v>
      </c>
      <c r="E23" s="25" t="str">
        <f>VLOOKUP($A23,Entries!$B$2:L$300,7)</f>
        <v/>
      </c>
      <c r="F23" s="19">
        <v>400</v>
      </c>
      <c r="G23" s="19">
        <v>800</v>
      </c>
      <c r="H23" s="19"/>
      <c r="I23" s="19"/>
    </row>
    <row r="24" spans="1:9" ht="21.95" customHeight="1" x14ac:dyDescent="0.25">
      <c r="A24" s="14">
        <v>9</v>
      </c>
      <c r="B24" s="24" t="str">
        <f>VLOOKUP(A24,Entries!B$2:L$300,2)</f>
        <v>Rhys</v>
      </c>
      <c r="C24" s="24" t="str">
        <f>VLOOKUP($A24,Entries!$B$2:$L$300,3)</f>
        <v>MacDonald</v>
      </c>
      <c r="D24" s="24" t="str">
        <f>VLOOKUP($A24,Entries!$B$2:$L$300,5)</f>
        <v>Ipswich Harriers</v>
      </c>
      <c r="E24" s="25" t="str">
        <f>VLOOKUP($A24,Entries!$B$2:L$300,7)</f>
        <v>s</v>
      </c>
      <c r="F24" s="19" t="s">
        <v>484</v>
      </c>
      <c r="G24" s="19"/>
      <c r="H24" s="19"/>
      <c r="I24" s="19"/>
    </row>
    <row r="25" spans="1:9" ht="24.95" customHeight="1" x14ac:dyDescent="0.25">
      <c r="A25" s="14">
        <v>10</v>
      </c>
      <c r="B25" s="24" t="str">
        <f>VLOOKUP(A25,Entries!B$2:L$300,2)</f>
        <v>Aiden</v>
      </c>
      <c r="C25" s="24" t="str">
        <f>VLOOKUP($A25,Entries!$B$2:$L$300,3)</f>
        <v>Thompson</v>
      </c>
      <c r="D25" s="24" t="str">
        <f>VLOOKUP($A25,Entries!$B$2:$L$300,5)</f>
        <v>Waveney Valley AC</v>
      </c>
      <c r="E25" s="25" t="str">
        <f>VLOOKUP($A25,Entries!$B$2:L$300,7)</f>
        <v>s</v>
      </c>
      <c r="F25" s="19"/>
      <c r="G25" s="19"/>
      <c r="H25" s="19"/>
      <c r="I25" s="19"/>
    </row>
    <row r="26" spans="1:9" ht="24.95" customHeight="1" x14ac:dyDescent="0.25">
      <c r="A26" s="14">
        <v>11</v>
      </c>
      <c r="B26" s="24" t="str">
        <f>VLOOKUP(A26,Entries!B$2:L$300,2)</f>
        <v>Thomas</v>
      </c>
      <c r="C26" s="24" t="str">
        <f>VLOOKUP($A26,Entries!$B$2:$L$300,3)</f>
        <v>Freeman</v>
      </c>
      <c r="D26" s="24" t="str">
        <f>VLOOKUP($A26,Entries!$B$2:$L$300,5)</f>
        <v>Ipswich Harriers</v>
      </c>
      <c r="E26" s="25" t="str">
        <f>VLOOKUP($A26,Entries!$B$2:L$300,7)</f>
        <v>s</v>
      </c>
      <c r="F26" s="19" t="s">
        <v>484</v>
      </c>
      <c r="G26" s="19" t="s">
        <v>483</v>
      </c>
      <c r="H26" s="19"/>
      <c r="I26" s="19"/>
    </row>
    <row r="27" spans="1:9" ht="24.95" customHeight="1" x14ac:dyDescent="0.25">
      <c r="A27" s="14">
        <v>12</v>
      </c>
      <c r="B27" s="24" t="str">
        <f>VLOOKUP(A27,Entries!B$2:L$300,2)</f>
        <v>Arthur</v>
      </c>
      <c r="C27" s="24" t="str">
        <f>VLOOKUP($A27,Entries!$B$2:$L$300,3)</f>
        <v>Robinson</v>
      </c>
      <c r="D27" s="24" t="str">
        <f>VLOOKUP($A27,Entries!$B$2:$L$300,5)</f>
        <v>Thetford AC</v>
      </c>
      <c r="E27" s="25" t="str">
        <f>VLOOKUP($A27,Entries!$B$2:L$300,7)</f>
        <v/>
      </c>
      <c r="F27" s="19" t="s">
        <v>483</v>
      </c>
      <c r="G27" s="19" t="s">
        <v>489</v>
      </c>
      <c r="H27" s="19" t="s">
        <v>482</v>
      </c>
      <c r="I27" s="19"/>
    </row>
    <row r="28" spans="1:9" ht="24.95" customHeight="1" x14ac:dyDescent="0.25">
      <c r="A28" s="14">
        <v>13</v>
      </c>
      <c r="B28" s="24" t="str">
        <f>VLOOKUP(A28,Entries!B$2:L$300,2)</f>
        <v>Charles</v>
      </c>
      <c r="C28" s="24" t="str">
        <f>VLOOKUP($A28,Entries!$B$2:$L$300,3)</f>
        <v>Cass-Courtney</v>
      </c>
      <c r="D28" s="24" t="str">
        <f>VLOOKUP($A28,Entries!$B$2:$L$300,5)</f>
        <v>West Suffolk AC</v>
      </c>
      <c r="E28" s="25" t="str">
        <f>VLOOKUP($A28,Entries!$B$2:L$300,7)</f>
        <v/>
      </c>
      <c r="F28" s="19" t="s">
        <v>485</v>
      </c>
      <c r="G28" s="19" t="s">
        <v>491</v>
      </c>
      <c r="H28" s="19"/>
      <c r="I28" s="19"/>
    </row>
    <row r="29" spans="1:9" ht="24.95" customHeight="1" x14ac:dyDescent="0.25">
      <c r="A29" s="14">
        <v>14</v>
      </c>
      <c r="B29" s="24" t="str">
        <f>VLOOKUP(A29,Entries!B$2:L$300,2)</f>
        <v>Matthew</v>
      </c>
      <c r="C29" s="24" t="str">
        <f>VLOOKUP($A29,Entries!$B$2:$L$300,3)</f>
        <v>Blackwell</v>
      </c>
      <c r="D29" s="24" t="str">
        <f>VLOOKUP($A29,Entries!$B$2:$L$300,5)</f>
        <v>Saint Edmund Pacers</v>
      </c>
      <c r="E29" s="25" t="str">
        <f>VLOOKUP($A29,Entries!$B$2:L$300,7)</f>
        <v>s</v>
      </c>
      <c r="F29" s="19">
        <v>100</v>
      </c>
      <c r="G29" s="19">
        <v>200</v>
      </c>
      <c r="H29" s="19" t="s">
        <v>482</v>
      </c>
      <c r="I29" s="19" t="s">
        <v>491</v>
      </c>
    </row>
    <row r="30" spans="1:9" ht="24.95" customHeight="1" x14ac:dyDescent="0.25">
      <c r="A30" s="14">
        <v>15</v>
      </c>
      <c r="B30" s="24" t="str">
        <f>VLOOKUP(A30,Entries!B$2:L$300,2)</f>
        <v>Charles</v>
      </c>
      <c r="C30" s="24" t="str">
        <f>VLOOKUP($A30,Entries!$B$2:$L$300,3)</f>
        <v>Parry</v>
      </c>
      <c r="D30" s="24" t="str">
        <f>VLOOKUP($A30,Entries!$B$2:$L$300,5)</f>
        <v xml:space="preserve">Framlingham College </v>
      </c>
      <c r="E30" s="25" t="str">
        <f>VLOOKUP($A30,Entries!$B$2:L$300,7)</f>
        <v>s</v>
      </c>
      <c r="F30" s="19">
        <v>400</v>
      </c>
      <c r="G30" s="19">
        <v>800</v>
      </c>
      <c r="H30" s="19" t="s">
        <v>485</v>
      </c>
      <c r="I30" s="19"/>
    </row>
    <row r="31" spans="1:9" ht="24.95" customHeight="1" x14ac:dyDescent="0.25">
      <c r="A31" s="14">
        <v>16</v>
      </c>
      <c r="B31" s="24" t="str">
        <f>VLOOKUP(A31,Entries!B$2:L$300,2)</f>
        <v>Bay</v>
      </c>
      <c r="C31" s="24" t="str">
        <f>VLOOKUP($A31,Entries!$B$2:$L$300,3)</f>
        <v>Lyles</v>
      </c>
      <c r="D31" s="24" t="str">
        <f>VLOOKUP($A31,Entries!$B$2:$L$300,5)</f>
        <v>Framlingham Prep S</v>
      </c>
      <c r="E31" s="25" t="str">
        <f>VLOOKUP($A31,Entries!$B$2:L$300,7)</f>
        <v>s</v>
      </c>
      <c r="F31" s="19"/>
      <c r="G31" s="19"/>
      <c r="H31" s="19"/>
      <c r="I31" s="19"/>
    </row>
    <row r="32" spans="1:9" ht="24.95" customHeight="1" x14ac:dyDescent="0.25">
      <c r="A32" s="14">
        <v>17</v>
      </c>
      <c r="B32" s="24" t="str">
        <f>VLOOKUP(A32,Entries!B$2:L$300,2)</f>
        <v>Stanley</v>
      </c>
      <c r="C32" s="24" t="str">
        <f>VLOOKUP($A32,Entries!$B$2:$L$300,3)</f>
        <v>Aldred</v>
      </c>
      <c r="D32" s="24" t="str">
        <f>VLOOKUP($A32,Entries!$B$2:$L$300,5)</f>
        <v>Framlingham Flyers</v>
      </c>
      <c r="E32" s="25" t="str">
        <f>VLOOKUP($A32,Entries!$B$2:L$300,7)</f>
        <v>s</v>
      </c>
      <c r="F32" s="19">
        <v>100</v>
      </c>
      <c r="G32" s="19">
        <v>200</v>
      </c>
      <c r="H32" s="19"/>
      <c r="I32" s="19"/>
    </row>
    <row r="33" spans="1:9" ht="24.95" customHeight="1" x14ac:dyDescent="0.25">
      <c r="A33" s="14">
        <v>18</v>
      </c>
      <c r="B33" s="24" t="str">
        <f>VLOOKUP(A33,Entries!B$2:L$300,2)</f>
        <v>Luke</v>
      </c>
      <c r="C33" s="24" t="str">
        <f>VLOOKUP($A33,Entries!$B$2:$L$300,3)</f>
        <v>Birch</v>
      </c>
      <c r="D33" s="24" t="str">
        <f>VLOOKUP($A33,Entries!$B$2:$L$300,5)</f>
        <v>Ipswich Harriers</v>
      </c>
      <c r="E33" s="25" t="str">
        <f>VLOOKUP($A33,Entries!$B$2:L$300,7)</f>
        <v>s</v>
      </c>
      <c r="F33" s="19" t="s">
        <v>500</v>
      </c>
      <c r="G33" s="19"/>
      <c r="H33" s="19"/>
      <c r="I33" s="19"/>
    </row>
    <row r="34" spans="1:9" ht="24.95" customHeight="1" x14ac:dyDescent="0.25">
      <c r="A34" s="14">
        <v>19</v>
      </c>
      <c r="B34" s="24" t="str">
        <f>VLOOKUP(A34,Entries!B$2:L$300,2)</f>
        <v>Joe</v>
      </c>
      <c r="C34" s="24" t="str">
        <f>VLOOKUP($A34,Entries!$B$2:$L$300,3)</f>
        <v>Armes</v>
      </c>
      <c r="D34" s="24" t="str">
        <f>VLOOKUP($A34,Entries!$B$2:$L$300,5)</f>
        <v>Waveney Valley AC</v>
      </c>
      <c r="E34" s="25" t="str">
        <f>VLOOKUP($A34,Entries!$B$2:L$300,7)</f>
        <v/>
      </c>
      <c r="F34" s="19">
        <v>100</v>
      </c>
      <c r="G34" s="19" t="s">
        <v>485</v>
      </c>
      <c r="H34" s="19"/>
      <c r="I34" s="19"/>
    </row>
    <row r="35" spans="1:9" ht="24.95" customHeight="1" x14ac:dyDescent="0.25">
      <c r="A35" s="14">
        <v>20</v>
      </c>
      <c r="B35" s="24" t="str">
        <f>VLOOKUP(A35,Entries!B$2:L$300,2)</f>
        <v>Charlie</v>
      </c>
      <c r="C35" s="24" t="str">
        <f>VLOOKUP($A35,Entries!$B$2:$L$300,3)</f>
        <v>Stennett</v>
      </c>
      <c r="D35" s="24" t="str">
        <f>VLOOKUP($A35,Entries!$B$2:$L$300,5)</f>
        <v>Framlingham Prep S</v>
      </c>
      <c r="E35" s="25" t="str">
        <f>VLOOKUP($A35,Entries!$B$2:L$300,7)</f>
        <v>s</v>
      </c>
      <c r="F35" s="19">
        <v>100</v>
      </c>
      <c r="G35" s="19">
        <v>200</v>
      </c>
      <c r="H35" s="19" t="s">
        <v>485</v>
      </c>
      <c r="I35" s="19"/>
    </row>
    <row r="36" spans="1:9" ht="24.95" customHeight="1" x14ac:dyDescent="0.25">
      <c r="A36" s="14">
        <v>21</v>
      </c>
      <c r="B36" s="24" t="str">
        <f>VLOOKUP(A36,Entries!B$2:L$300,2)</f>
        <v>Seth</v>
      </c>
      <c r="C36" s="24" t="str">
        <f>VLOOKUP($A36,Entries!$B$2:$L$300,3)</f>
        <v>Bowman</v>
      </c>
      <c r="D36" s="24" t="str">
        <f>VLOOKUP($A36,Entries!$B$2:$L$300,5)</f>
        <v>Ipswich Jaffa RC</v>
      </c>
      <c r="E36" s="25" t="str">
        <f>VLOOKUP($A36,Entries!$B$2:L$300,7)</f>
        <v/>
      </c>
      <c r="F36" s="19" t="s">
        <v>488</v>
      </c>
      <c r="G36" s="20"/>
      <c r="H36" s="19"/>
      <c r="I36" s="19"/>
    </row>
    <row r="37" spans="1:9" ht="24.95" customHeight="1" x14ac:dyDescent="0.25">
      <c r="A37" s="115">
        <v>22</v>
      </c>
      <c r="B37" s="116" t="str">
        <f>VLOOKUP(A37,Entries!B$2:L$300,2)</f>
        <v>Eli</v>
      </c>
      <c r="C37" s="116" t="str">
        <f>VLOOKUP($A37,Entries!$B$2:$L$300,3)</f>
        <v>Bowman</v>
      </c>
      <c r="D37" s="116" t="str">
        <f>VLOOKUP($A37,Entries!$B$2:$L$300,5)</f>
        <v>Ipswich Jaffa RC</v>
      </c>
      <c r="E37" s="115" t="str">
        <f>VLOOKUP($A37,Entries!$B$2:L$300,7)</f>
        <v/>
      </c>
      <c r="F37" s="20">
        <v>100</v>
      </c>
      <c r="G37" s="20">
        <v>800</v>
      </c>
      <c r="H37" s="20">
        <v>1500</v>
      </c>
      <c r="I37" s="20" t="s">
        <v>482</v>
      </c>
    </row>
    <row r="38" spans="1:9" ht="24.95" customHeight="1" x14ac:dyDescent="0.25">
      <c r="A38" s="14">
        <v>23</v>
      </c>
      <c r="B38" s="24" t="str">
        <f>VLOOKUP(A38,Entries!B$2:L$300,2)</f>
        <v>Sidney</v>
      </c>
      <c r="C38" s="24" t="str">
        <f>VLOOKUP($A38,Entries!$B$2:$L$300,3)</f>
        <v>Astle</v>
      </c>
      <c r="D38" s="24" t="str">
        <f>VLOOKUP($A38,Entries!$B$2:$L$300,5)</f>
        <v>Saint Edmund Pacers</v>
      </c>
      <c r="E38" s="25" t="str">
        <f>VLOOKUP($A38,Entries!$B$2:L$300,7)</f>
        <v>s</v>
      </c>
      <c r="F38" s="19">
        <v>100</v>
      </c>
      <c r="G38" s="19">
        <v>200</v>
      </c>
      <c r="H38" s="19" t="s">
        <v>482</v>
      </c>
      <c r="I38" s="19"/>
    </row>
    <row r="39" spans="1:9" ht="24.95" customHeight="1" x14ac:dyDescent="0.25">
      <c r="A39" s="14">
        <v>24</v>
      </c>
      <c r="B39" s="24" t="str">
        <f>VLOOKUP(A39,Entries!B$2:L$300,2)</f>
        <v>Jack</v>
      </c>
      <c r="C39" s="24" t="str">
        <f>VLOOKUP($A39,Entries!$B$2:$L$300,3)</f>
        <v>Seager</v>
      </c>
      <c r="D39" s="24" t="str">
        <f>VLOOKUP($A39,Entries!$B$2:$L$300,5)</f>
        <v>Saint Edmund Pacers</v>
      </c>
      <c r="E39" s="25" t="str">
        <f>VLOOKUP($A39,Entries!$B$2:L$300,7)</f>
        <v>s</v>
      </c>
      <c r="F39" s="19">
        <v>200</v>
      </c>
      <c r="G39" s="19">
        <v>800</v>
      </c>
      <c r="H39" s="19"/>
      <c r="I39" s="19"/>
    </row>
    <row r="40" spans="1:9" ht="24.95" customHeight="1" x14ac:dyDescent="0.25">
      <c r="A40" s="14">
        <v>25</v>
      </c>
      <c r="B40" s="24" t="str">
        <f>VLOOKUP(A40,Entries!B$2:L$300,2)</f>
        <v>Bobbie</v>
      </c>
      <c r="C40" s="24" t="str">
        <f>VLOOKUP($A40,Entries!$B$2:$L$300,3)</f>
        <v>Seager</v>
      </c>
      <c r="D40" s="24" t="str">
        <f>VLOOKUP($A40,Entries!$B$2:$L$300,5)</f>
        <v>Saint Edmund Pacers</v>
      </c>
      <c r="E40" s="25" t="str">
        <f>VLOOKUP($A40,Entries!$B$2:L$300,7)</f>
        <v>s</v>
      </c>
      <c r="F40" s="19" t="s">
        <v>490</v>
      </c>
      <c r="G40" s="19">
        <v>100</v>
      </c>
      <c r="H40" s="19">
        <v>200</v>
      </c>
      <c r="I40" s="19"/>
    </row>
    <row r="41" spans="1:9" ht="24.95" customHeight="1" x14ac:dyDescent="0.25">
      <c r="A41" s="14">
        <v>26</v>
      </c>
      <c r="B41" s="24" t="str">
        <f>VLOOKUP(A41,Entries!B$2:L$300,2)</f>
        <v>Maddox</v>
      </c>
      <c r="C41" s="24" t="str">
        <f>VLOOKUP($A41,Entries!$B$2:$L$300,3)</f>
        <v>Law</v>
      </c>
      <c r="D41" s="24" t="str">
        <f>VLOOKUP($A41,Entries!$B$2:$L$300,5)</f>
        <v>West Suffolk AC</v>
      </c>
      <c r="E41" s="25" t="str">
        <f>VLOOKUP($A41,Entries!$B$2:L$300,7)</f>
        <v/>
      </c>
      <c r="F41" s="19">
        <v>800</v>
      </c>
      <c r="G41" s="19"/>
      <c r="H41" s="19"/>
      <c r="I41" s="19"/>
    </row>
    <row r="42" spans="1:9" ht="24.95" customHeight="1" x14ac:dyDescent="0.25">
      <c r="A42" s="14">
        <v>27</v>
      </c>
      <c r="B42" s="24" t="str">
        <f>VLOOKUP(A42,Entries!B$2:L$300,2)</f>
        <v>Freddy</v>
      </c>
      <c r="C42" s="24" t="str">
        <f>VLOOKUP($A42,Entries!$B$2:$L$300,3)</f>
        <v>Cole</v>
      </c>
      <c r="D42" s="24" t="str">
        <f>VLOOKUP($A42,Entries!$B$2:$L$300,5)</f>
        <v>Framlingham College P</v>
      </c>
      <c r="E42" s="25" t="str">
        <f>VLOOKUP($A42,Entries!$B$2:L$300,7)</f>
        <v>s</v>
      </c>
      <c r="F42" s="19">
        <v>800</v>
      </c>
      <c r="G42" s="19">
        <v>1500</v>
      </c>
      <c r="H42" s="19"/>
      <c r="I42" s="19"/>
    </row>
    <row r="43" spans="1:9" ht="24.95" customHeight="1" x14ac:dyDescent="0.25">
      <c r="A43" s="14">
        <v>28</v>
      </c>
      <c r="B43" s="24" t="str">
        <f>VLOOKUP(A43,Entries!B$2:L$300,2)</f>
        <v>Joshua</v>
      </c>
      <c r="C43" s="24" t="str">
        <f>VLOOKUP($A43,Entries!$B$2:$L$300,3)</f>
        <v>Seaman</v>
      </c>
      <c r="D43" s="24" t="str">
        <f>VLOOKUP($A43,Entries!$B$2:$L$300,5)</f>
        <v>Ipswich Jaffa RC</v>
      </c>
      <c r="E43" s="25" t="str">
        <f>VLOOKUP($A43,Entries!$B$2:L$300,7)</f>
        <v>s</v>
      </c>
      <c r="F43" s="117">
        <v>800</v>
      </c>
      <c r="G43" s="19"/>
      <c r="H43" s="19"/>
      <c r="I43" s="19"/>
    </row>
    <row r="44" spans="1:9" ht="24.95" customHeight="1" x14ac:dyDescent="0.25">
      <c r="A44" s="14">
        <v>29</v>
      </c>
      <c r="B44" s="24" t="str">
        <f>VLOOKUP(A44,Entries!B$2:L$300,2)</f>
        <v>Percy</v>
      </c>
      <c r="C44" s="24" t="str">
        <f>VLOOKUP($A44,Entries!$B$2:$L$300,3)</f>
        <v>Strachan</v>
      </c>
      <c r="D44" s="24" t="str">
        <f>VLOOKUP($A44,Entries!$B$2:$L$300,5)</f>
        <v>Framlingham College</v>
      </c>
      <c r="E44" s="25" t="str">
        <f>VLOOKUP($A44,Entries!$B$2:L$300,7)</f>
        <v>s</v>
      </c>
      <c r="F44" s="19">
        <v>800</v>
      </c>
      <c r="G44" s="19" t="s">
        <v>485</v>
      </c>
      <c r="H44" s="19"/>
      <c r="I44" s="19"/>
    </row>
    <row r="45" spans="1:9" ht="24.95" customHeight="1" x14ac:dyDescent="0.25">
      <c r="A45" s="14">
        <v>30</v>
      </c>
      <c r="B45" s="24" t="str">
        <f>VLOOKUP(A45,Entries!B$2:L$300,2)</f>
        <v>Christopher</v>
      </c>
      <c r="C45" s="24" t="str">
        <f>VLOOKUP($A45,Entries!$B$2:$L$300,3)</f>
        <v>Sillik</v>
      </c>
      <c r="D45" s="24" t="str">
        <f>VLOOKUP($A45,Entries!$B$2:$L$300,5)</f>
        <v>Ipswich Jaffa RC</v>
      </c>
      <c r="E45" s="25" t="str">
        <f>VLOOKUP($A45,Entries!$B$2:L$300,7)</f>
        <v>s</v>
      </c>
      <c r="F45" s="19">
        <v>100</v>
      </c>
      <c r="G45" s="19">
        <v>200</v>
      </c>
      <c r="H45" s="19"/>
      <c r="I45" s="19"/>
    </row>
    <row r="46" spans="1:9" ht="24.95" customHeight="1" x14ac:dyDescent="0.25">
      <c r="A46" s="14">
        <v>31</v>
      </c>
      <c r="B46" s="24" t="str">
        <f>VLOOKUP(A46,Entries!B$2:L$300,2)</f>
        <v>Luke</v>
      </c>
      <c r="C46" s="24" t="str">
        <f>VLOOKUP($A46,Entries!$B$2:$L$300,3)</f>
        <v>Oldroyde</v>
      </c>
      <c r="D46" s="24" t="str">
        <f>VLOOKUP($A46,Entries!$B$2:$L$300,5)</f>
        <v>Finborough School</v>
      </c>
      <c r="E46" s="25" t="str">
        <f>VLOOKUP($A46,Entries!$B$2:L$300,7)</f>
        <v>s</v>
      </c>
      <c r="F46" s="117">
        <v>1500</v>
      </c>
      <c r="G46" s="19"/>
      <c r="H46" s="19"/>
      <c r="I46" s="19"/>
    </row>
    <row r="47" spans="1:9" ht="24.95" customHeight="1" x14ac:dyDescent="0.25">
      <c r="A47" s="14">
        <v>32</v>
      </c>
      <c r="B47" s="24" t="str">
        <f>VLOOKUP(A47,Entries!B$2:L$300,2)</f>
        <v>William</v>
      </c>
      <c r="C47" s="24" t="str">
        <f>VLOOKUP($A47,Entries!$B$2:$L$300,3)</f>
        <v>Marfleet</v>
      </c>
      <c r="D47" s="24" t="str">
        <f>VLOOKUP($A47,Entries!$B$2:$L$300,5)</f>
        <v>Royal Hospital School</v>
      </c>
      <c r="E47" s="25" t="str">
        <f>VLOOKUP($A47,Entries!$B$2:L$300,7)</f>
        <v>s</v>
      </c>
      <c r="F47" s="19">
        <v>100</v>
      </c>
      <c r="G47" s="19" t="s">
        <v>488</v>
      </c>
      <c r="H47" s="19" t="s">
        <v>485</v>
      </c>
      <c r="I47" s="19"/>
    </row>
    <row r="48" spans="1:9" ht="24.95" customHeight="1" x14ac:dyDescent="0.25">
      <c r="A48" s="14">
        <v>33</v>
      </c>
      <c r="B48" s="24" t="str">
        <f>VLOOKUP(A48,Entries!B$2:L$300,2)</f>
        <v>Kyle</v>
      </c>
      <c r="C48" s="24" t="str">
        <f>VLOOKUP($A48,Entries!$B$2:$L$300,3)</f>
        <v>Garanganga</v>
      </c>
      <c r="D48" s="24" t="str">
        <f>VLOOKUP($A48,Entries!$B$2:$L$300,5)</f>
        <v>Ipswich Harriers</v>
      </c>
      <c r="E48" s="25" t="str">
        <f>VLOOKUP($A48,Entries!$B$2:L$300,7)</f>
        <v/>
      </c>
      <c r="F48" s="19" t="s">
        <v>482</v>
      </c>
      <c r="G48" s="19"/>
      <c r="H48" s="19"/>
      <c r="I48" s="19"/>
    </row>
    <row r="49" spans="1:9" ht="24.95" customHeight="1" x14ac:dyDescent="0.25">
      <c r="A49" s="14">
        <v>34</v>
      </c>
      <c r="B49" s="24" t="str">
        <f>VLOOKUP(A49,Entries!B$2:L$300,2)</f>
        <v>Robert</v>
      </c>
      <c r="C49" s="24" t="str">
        <f>VLOOKUP($A49,Entries!$B$2:$L$300,3)</f>
        <v>Dines</v>
      </c>
      <c r="D49" s="24" t="str">
        <f>VLOOKUP($A49,Entries!$B$2:$L$300,5)</f>
        <v>Finborough School</v>
      </c>
      <c r="E49" s="25" t="str">
        <f>VLOOKUP($A49,Entries!$B$2:L$300,7)</f>
        <v>s</v>
      </c>
      <c r="F49" s="19" t="s">
        <v>483</v>
      </c>
      <c r="G49" s="19" t="s">
        <v>484</v>
      </c>
      <c r="H49" s="19" t="s">
        <v>482</v>
      </c>
      <c r="I49" s="19"/>
    </row>
    <row r="50" spans="1:9" ht="24.95" customHeight="1" x14ac:dyDescent="0.25">
      <c r="A50" s="14">
        <v>35</v>
      </c>
      <c r="B50" s="24" t="str">
        <f>VLOOKUP(A50,Entries!B$2:L$300,2)</f>
        <v>Alfie</v>
      </c>
      <c r="C50" s="24" t="str">
        <f>VLOOKUP($A50,Entries!$B$2:$L$300,3)</f>
        <v>Partridge-Kulczynski</v>
      </c>
      <c r="D50" s="24" t="str">
        <f>VLOOKUP($A50,Entries!$B$2:$L$300,5)</f>
        <v>Ipswich Harriers</v>
      </c>
      <c r="E50" s="25" t="str">
        <f>VLOOKUP($A50,Entries!$B$2:L$300,7)</f>
        <v>s</v>
      </c>
      <c r="F50" s="19" t="s">
        <v>489</v>
      </c>
      <c r="G50" s="19"/>
      <c r="H50" s="19"/>
      <c r="I50" s="19"/>
    </row>
    <row r="51" spans="1:9" ht="24.95" customHeight="1" x14ac:dyDescent="0.25">
      <c r="A51" s="14">
        <v>36</v>
      </c>
      <c r="B51" s="24" t="str">
        <f>VLOOKUP(A51,Entries!B$2:L$300,2)</f>
        <v>Kyerese</v>
      </c>
      <c r="C51" s="24" t="str">
        <f>VLOOKUP($A51,Entries!$B$2:$L$300,3)</f>
        <v>McDonnell</v>
      </c>
      <c r="D51" s="24" t="str">
        <f>VLOOKUP($A51,Entries!$B$2:$L$300,5)</f>
        <v>Ipswich Harriers</v>
      </c>
      <c r="E51" s="25" t="str">
        <f>VLOOKUP($A51,Entries!$B$2:L$300,7)</f>
        <v>s</v>
      </c>
      <c r="F51" s="19">
        <v>800</v>
      </c>
      <c r="G51" s="19"/>
      <c r="H51" s="19"/>
      <c r="I51" s="19"/>
    </row>
    <row r="52" spans="1:9" ht="24.95" customHeight="1" x14ac:dyDescent="0.25">
      <c r="A52" s="14">
        <v>37</v>
      </c>
      <c r="B52" s="24" t="str">
        <f>VLOOKUP(A52,Entries!B$2:L$300,2)</f>
        <v>Mason</v>
      </c>
      <c r="C52" s="24" t="str">
        <f>VLOOKUP($A52,Entries!$B$2:$L$300,3)</f>
        <v>Bramhald</v>
      </c>
      <c r="D52" s="24" t="str">
        <f>VLOOKUP($A52,Entries!$B$2:$L$300,5)</f>
        <v>Ipswich Harriers</v>
      </c>
      <c r="E52" s="25" t="str">
        <f>VLOOKUP($A52,Entries!$B$2:L$300,7)</f>
        <v>s</v>
      </c>
      <c r="F52" s="19">
        <v>800</v>
      </c>
      <c r="G52" s="19">
        <v>1500</v>
      </c>
      <c r="H52" s="19" t="s">
        <v>489</v>
      </c>
      <c r="I52" s="19"/>
    </row>
    <row r="53" spans="1:9" ht="24.95" customHeight="1" x14ac:dyDescent="0.25">
      <c r="A53" s="14">
        <v>38</v>
      </c>
      <c r="B53" s="24" t="str">
        <f>VLOOKUP(A53,Entries!B$2:L$300,2)</f>
        <v>Harvey</v>
      </c>
      <c r="C53" s="24" t="str">
        <f>VLOOKUP($A53,Entries!$B$2:$L$300,3)</f>
        <v>Thomas</v>
      </c>
      <c r="D53" s="24" t="str">
        <f>VLOOKUP($A53,Entries!$B$2:$L$300,5)</f>
        <v>Newmarket Joggers</v>
      </c>
      <c r="E53" s="25" t="str">
        <f>VLOOKUP($A53,Entries!$B$2:L$300,7)</f>
        <v/>
      </c>
      <c r="F53" s="117" t="s">
        <v>482</v>
      </c>
      <c r="G53" s="19" t="s">
        <v>489</v>
      </c>
      <c r="H53" s="19" t="s">
        <v>483</v>
      </c>
      <c r="I53" s="19"/>
    </row>
    <row r="54" spans="1:9" ht="24.95" customHeight="1" x14ac:dyDescent="0.25">
      <c r="A54" s="14">
        <v>39</v>
      </c>
      <c r="B54" s="24" t="str">
        <f>VLOOKUP(A54,Entries!B$2:L$300,2)</f>
        <v>Benjamin</v>
      </c>
      <c r="C54" s="24" t="str">
        <f>VLOOKUP($A54,Entries!$B$2:$L$300,3)</f>
        <v>Ryder</v>
      </c>
      <c r="D54" s="24" t="str">
        <f>VLOOKUP($A54,Entries!$B$2:$L$300,5)</f>
        <v>Chelmsford AC</v>
      </c>
      <c r="E54" s="25" t="str">
        <f>VLOOKUP($A54,Entries!$B$2:L$300,7)</f>
        <v/>
      </c>
      <c r="F54" s="19">
        <v>800</v>
      </c>
      <c r="G54" s="19">
        <v>1500</v>
      </c>
      <c r="H54" s="19" t="s">
        <v>489</v>
      </c>
      <c r="I54" s="19"/>
    </row>
    <row r="55" spans="1:9" ht="24.95" customHeight="1" x14ac:dyDescent="0.25">
      <c r="A55" s="14">
        <v>40</v>
      </c>
      <c r="B55" s="24" t="str">
        <f>VLOOKUP(A55,Entries!B$2:L$300,2)</f>
        <v>Digby</v>
      </c>
      <c r="C55" s="24" t="str">
        <f>VLOOKUP($A55,Entries!$B$2:$L$300,3)</f>
        <v>Pearson</v>
      </c>
      <c r="D55" s="24" t="str">
        <f>VLOOKUP($A55,Entries!$B$2:$L$300,5)</f>
        <v>Saint Edmund Pacers</v>
      </c>
      <c r="E55" s="25" t="str">
        <f>VLOOKUP($A55,Entries!$B$2:L$300,7)</f>
        <v>s</v>
      </c>
      <c r="F55" s="19">
        <v>100</v>
      </c>
      <c r="G55" s="19">
        <v>1500</v>
      </c>
      <c r="H55" s="19" t="s">
        <v>485</v>
      </c>
      <c r="I55" s="19"/>
    </row>
    <row r="56" spans="1:9" ht="24.95" customHeight="1" x14ac:dyDescent="0.25">
      <c r="A56" s="14">
        <v>41</v>
      </c>
      <c r="B56" s="24" t="str">
        <f>VLOOKUP(A56,Entries!B$2:L$300,2)</f>
        <v>George</v>
      </c>
      <c r="C56" s="24" t="str">
        <f>VLOOKUP($A56,Entries!$B$2:$L$300,3)</f>
        <v>Trehearn</v>
      </c>
      <c r="D56" s="24" t="str">
        <f>VLOOKUP($A56,Entries!$B$2:$L$300,5)</f>
        <v>Ipswich Harriers</v>
      </c>
      <c r="E56" s="25" t="str">
        <f>VLOOKUP($A56,Entries!$B$2:L$300,7)</f>
        <v/>
      </c>
      <c r="F56" s="19">
        <v>1500</v>
      </c>
      <c r="G56" s="19" t="s">
        <v>485</v>
      </c>
      <c r="H56" s="19" t="s">
        <v>489</v>
      </c>
      <c r="I56" s="19"/>
    </row>
    <row r="57" spans="1:9" ht="24.95" customHeight="1" x14ac:dyDescent="0.25">
      <c r="A57" s="14">
        <v>42</v>
      </c>
      <c r="B57" s="24" t="str">
        <f>VLOOKUP(A57,Entries!B$2:L$300,2)</f>
        <v>Miles</v>
      </c>
      <c r="C57" s="24" t="str">
        <f>VLOOKUP($A57,Entries!$B$2:$L$300,3)</f>
        <v>Lugo-Hankins</v>
      </c>
      <c r="D57" s="24" t="str">
        <f>VLOOKUP($A57,Entries!$B$2:$L$300,5)</f>
        <v>Ipswich Harriers</v>
      </c>
      <c r="E57" s="25" t="str">
        <f>VLOOKUP($A57,Entries!$B$2:L$300,7)</f>
        <v>s</v>
      </c>
      <c r="F57" s="19">
        <v>100</v>
      </c>
      <c r="G57" s="19">
        <v>200</v>
      </c>
      <c r="H57" s="19" t="s">
        <v>485</v>
      </c>
      <c r="I57" s="19"/>
    </row>
    <row r="58" spans="1:9" ht="24.95" customHeight="1" x14ac:dyDescent="0.25">
      <c r="A58" s="14">
        <v>43</v>
      </c>
      <c r="B58" s="24" t="str">
        <f>VLOOKUP(A58,Entries!B$2:L$300,2)</f>
        <v>Elliot</v>
      </c>
      <c r="C58" s="24" t="str">
        <f>VLOOKUP($A58,Entries!$B$2:$L$300,3)</f>
        <v>Hobson</v>
      </c>
      <c r="D58" s="24" t="str">
        <f>VLOOKUP($A58,Entries!$B$2:$L$300,5)</f>
        <v>Ipswich Jaffa RC</v>
      </c>
      <c r="E58" s="25" t="str">
        <f>VLOOKUP($A58,Entries!$B$2:L$300,7)</f>
        <v/>
      </c>
      <c r="F58" s="19">
        <v>800</v>
      </c>
      <c r="G58" s="19"/>
      <c r="H58" s="19"/>
      <c r="I58" s="19"/>
    </row>
    <row r="59" spans="1:9" ht="24.95" customHeight="1" x14ac:dyDescent="0.25">
      <c r="A59" s="14">
        <v>44</v>
      </c>
      <c r="B59" s="24" t="str">
        <f>VLOOKUP(A59,Entries!B$2:L$300,2)</f>
        <v>Oliver</v>
      </c>
      <c r="C59" s="24" t="str">
        <f>VLOOKUP($A59,Entries!$B$2:$L$300,3)</f>
        <v>Lambert</v>
      </c>
      <c r="D59" s="24" t="str">
        <f>VLOOKUP($A59,Entries!$B$2:$L$300,5)</f>
        <v>Saint Edmund Pacers</v>
      </c>
      <c r="E59" s="25" t="str">
        <f>VLOOKUP($A59,Entries!$B$2:L$300,7)</f>
        <v>s</v>
      </c>
      <c r="F59" s="19" t="s">
        <v>483</v>
      </c>
      <c r="G59" s="19" t="s">
        <v>489</v>
      </c>
      <c r="H59" s="19" t="s">
        <v>482</v>
      </c>
      <c r="I59" s="19"/>
    </row>
    <row r="60" spans="1:9" ht="24.95" customHeight="1" x14ac:dyDescent="0.25">
      <c r="A60" s="14">
        <v>45</v>
      </c>
      <c r="B60" s="24" t="str">
        <f>VLOOKUP(A60,Entries!B$2:L$300,2)</f>
        <v>Riley</v>
      </c>
      <c r="C60" s="24" t="str">
        <f>VLOOKUP($A60,Entries!$B$2:$L$300,3)</f>
        <v>Cozens</v>
      </c>
      <c r="D60" s="24" t="str">
        <f>VLOOKUP($A60,Entries!$B$2:$L$300,5)</f>
        <v>Saint Edmund Pacers</v>
      </c>
      <c r="E60" s="25" t="str">
        <f>VLOOKUP($A60,Entries!$B$2:L$300,7)</f>
        <v/>
      </c>
      <c r="F60" s="19">
        <v>800</v>
      </c>
      <c r="G60" s="19"/>
      <c r="H60" s="19"/>
      <c r="I60" s="19"/>
    </row>
    <row r="61" spans="1:9" ht="24.95" customHeight="1" x14ac:dyDescent="0.25">
      <c r="A61" s="14">
        <v>46</v>
      </c>
      <c r="B61" s="24" t="str">
        <f>VLOOKUP(A61,Entries!B$2:L$300,2)</f>
        <v>Deante</v>
      </c>
      <c r="C61" s="24" t="str">
        <f>VLOOKUP($A61,Entries!$B$2:$L$300,3)</f>
        <v>Mavimbela</v>
      </c>
      <c r="D61" s="24" t="str">
        <f>VLOOKUP($A61,Entries!$B$2:$L$300,5)</f>
        <v>Ipswich Harriers</v>
      </c>
      <c r="E61" s="25" t="str">
        <f>VLOOKUP($A61,Entries!$B$2:L$300,7)</f>
        <v>s</v>
      </c>
      <c r="F61" s="19">
        <v>1500</v>
      </c>
      <c r="G61" s="19"/>
      <c r="H61" s="19"/>
      <c r="I61" s="19"/>
    </row>
    <row r="62" spans="1:9" ht="24.95" customHeight="1" x14ac:dyDescent="0.25">
      <c r="A62" s="14">
        <v>47</v>
      </c>
      <c r="B62" s="24" t="str">
        <f>VLOOKUP(A62,Entries!B$2:L$300,2)</f>
        <v>Riley</v>
      </c>
      <c r="C62" s="24" t="str">
        <f>VLOOKUP($A62,Entries!$B$2:$L$300,3)</f>
        <v>Easton</v>
      </c>
      <c r="D62" s="24" t="str">
        <f>VLOOKUP($A62,Entries!$B$2:$L$300,5)</f>
        <v>Ipswich Harriers</v>
      </c>
      <c r="E62" s="25" t="str">
        <f>VLOOKUP($A62,Entries!$B$2:L$300,7)</f>
        <v/>
      </c>
      <c r="F62" s="19">
        <v>200</v>
      </c>
      <c r="G62" s="19">
        <v>300</v>
      </c>
      <c r="H62" s="19"/>
      <c r="I62" s="19"/>
    </row>
    <row r="63" spans="1:9" ht="24.95" customHeight="1" x14ac:dyDescent="0.25">
      <c r="A63" s="14">
        <v>108</v>
      </c>
      <c r="B63" s="24">
        <f>VLOOKUP(A63,Entries!B$2:L$300,2)</f>
        <v>0</v>
      </c>
      <c r="C63" s="24">
        <f>VLOOKUP($A63,Entries!$B$2:$L$300,3)</f>
        <v>0</v>
      </c>
      <c r="D63" s="24">
        <f>VLOOKUP($A63,Entries!$B$2:$L$300,5)</f>
        <v>0</v>
      </c>
      <c r="E63" s="25" t="str">
        <f>VLOOKUP($A63,Entries!$B$2:L$300,7)</f>
        <v/>
      </c>
      <c r="F63" s="19">
        <v>1500</v>
      </c>
      <c r="G63" s="20"/>
      <c r="H63" s="20"/>
      <c r="I63" s="20"/>
    </row>
    <row r="64" spans="1:9" ht="24.95" customHeight="1" x14ac:dyDescent="0.25">
      <c r="A64" s="14">
        <v>48</v>
      </c>
      <c r="B64" s="24" t="str">
        <f>VLOOKUP(A64,Entries!B$2:L$300,2)</f>
        <v>Timothy</v>
      </c>
      <c r="C64" s="24" t="str">
        <f>VLOOKUP($A64,Entries!$B$2:$L$300,3)</f>
        <v>Page</v>
      </c>
      <c r="D64" s="24" t="str">
        <f>VLOOKUP($A64,Entries!$B$2:$L$300,5)</f>
        <v>Royal Hospital School</v>
      </c>
      <c r="E64" s="25" t="str">
        <f>VLOOKUP($A64,Entries!$B$2:L$300,7)</f>
        <v>s</v>
      </c>
      <c r="F64" s="19" t="s">
        <v>484</v>
      </c>
      <c r="G64" s="19" t="s">
        <v>483</v>
      </c>
      <c r="H64" s="19"/>
      <c r="I64" s="19"/>
    </row>
    <row r="65" spans="1:9" ht="24.95" customHeight="1" x14ac:dyDescent="0.25">
      <c r="A65" s="14">
        <v>49</v>
      </c>
      <c r="B65" s="24" t="str">
        <f>VLOOKUP(A65,Entries!B$2:L$300,2)</f>
        <v>Oliver</v>
      </c>
      <c r="C65" s="24" t="str">
        <f>VLOOKUP($A65,Entries!$B$2:$L$300,3)</f>
        <v>Skinner</v>
      </c>
      <c r="D65" s="24" t="str">
        <f>VLOOKUP($A65,Entries!$B$2:$L$300,5)</f>
        <v>Finborough School</v>
      </c>
      <c r="E65" s="25" t="str">
        <f>VLOOKUP($A65,Entries!$B$2:L$300,7)</f>
        <v>s</v>
      </c>
      <c r="F65" s="19">
        <v>200</v>
      </c>
      <c r="G65" s="19">
        <v>300</v>
      </c>
      <c r="H65" s="19" t="s">
        <v>491</v>
      </c>
      <c r="I65" s="19"/>
    </row>
    <row r="66" spans="1:9" ht="24.95" customHeight="1" x14ac:dyDescent="0.25">
      <c r="A66" s="14">
        <v>50</v>
      </c>
      <c r="B66" s="24" t="str">
        <f>VLOOKUP(A66,Entries!B$2:L$300,2)</f>
        <v>Alfie</v>
      </c>
      <c r="C66" s="24" t="str">
        <f>VLOOKUP($A66,Entries!$B$2:$L$300,3)</f>
        <v>Kelly</v>
      </c>
      <c r="D66" s="24" t="str">
        <f>VLOOKUP($A66,Entries!$B$2:$L$300,5)</f>
        <v>Ipswich Jaffa RC</v>
      </c>
      <c r="E66" s="25" t="str">
        <f>VLOOKUP($A66,Entries!$B$2:L$300,7)</f>
        <v>s</v>
      </c>
      <c r="F66" s="19">
        <v>800</v>
      </c>
      <c r="G66" s="19"/>
      <c r="H66" s="19"/>
      <c r="I66" s="19"/>
    </row>
    <row r="67" spans="1:9" ht="24.95" customHeight="1" x14ac:dyDescent="0.25">
      <c r="A67" s="14">
        <v>51</v>
      </c>
      <c r="B67" s="24" t="str">
        <f>VLOOKUP(A67,Entries!B$2:L$300,2)</f>
        <v>Oliver</v>
      </c>
      <c r="C67" s="24" t="str">
        <f>VLOOKUP($A67,Entries!$B$2:$L$300,3)</f>
        <v>Gale</v>
      </c>
      <c r="D67" s="24" t="str">
        <f>VLOOKUP($A67,Entries!$B$2:$L$300,5)</f>
        <v>Finborough School</v>
      </c>
      <c r="E67" s="25" t="str">
        <f>VLOOKUP($A67,Entries!$B$2:L$300,7)</f>
        <v>s</v>
      </c>
      <c r="F67" s="19">
        <v>100</v>
      </c>
      <c r="G67" s="19" t="s">
        <v>485</v>
      </c>
      <c r="H67" s="19"/>
      <c r="I67" s="19"/>
    </row>
    <row r="68" spans="1:9" ht="24.95" customHeight="1" x14ac:dyDescent="0.25">
      <c r="A68" s="14">
        <v>52</v>
      </c>
      <c r="B68" s="24" t="str">
        <f>VLOOKUP(A68,Entries!B$2:L$300,2)</f>
        <v>Edward</v>
      </c>
      <c r="C68" s="24" t="str">
        <f>VLOOKUP($A68,Entries!$B$2:$L$300,3)</f>
        <v>Herd</v>
      </c>
      <c r="D68" s="24" t="str">
        <f>VLOOKUP($A68,Entries!$B$2:$L$300,5)</f>
        <v>Culford</v>
      </c>
      <c r="E68" s="25" t="str">
        <f>VLOOKUP($A68,Entries!$B$2:L$300,7)</f>
        <v>s</v>
      </c>
      <c r="F68" s="19">
        <v>1500</v>
      </c>
      <c r="G68" s="19"/>
      <c r="H68" s="19"/>
      <c r="I68" s="19"/>
    </row>
    <row r="69" spans="1:9" ht="24.95" customHeight="1" x14ac:dyDescent="0.25">
      <c r="A69" s="14">
        <v>53</v>
      </c>
      <c r="B69" s="24" t="str">
        <f>VLOOKUP(A69,Entries!B$2:L$300,2)</f>
        <v>Luke</v>
      </c>
      <c r="C69" s="24" t="str">
        <f>VLOOKUP($A69,Entries!$B$2:$L$300,3)</f>
        <v>Oldroyde</v>
      </c>
      <c r="D69" s="24" t="str">
        <f>VLOOKUP($A69,Entries!$B$2:$L$300,5)</f>
        <v>Finborough School</v>
      </c>
      <c r="E69" s="25" t="str">
        <f>VLOOKUP($A69,Entries!$B$2:L$300,7)</f>
        <v>s</v>
      </c>
      <c r="F69" s="19">
        <v>300</v>
      </c>
      <c r="G69" s="19" t="s">
        <v>485</v>
      </c>
      <c r="H69" s="19"/>
      <c r="I69" s="19"/>
    </row>
    <row r="70" spans="1:9" ht="24.95" customHeight="1" x14ac:dyDescent="0.25">
      <c r="A70" s="14">
        <v>54</v>
      </c>
      <c r="B70" s="24" t="str">
        <f>VLOOKUP(A70,Entries!B$2:L$300,2)</f>
        <v>Zane</v>
      </c>
      <c r="C70" s="24" t="str">
        <f>VLOOKUP($A70,Entries!$B$2:$L$300,3)</f>
        <v>Landell</v>
      </c>
      <c r="D70" s="24" t="str">
        <f>VLOOKUP($A70,Entries!$B$2:$L$300,5)</f>
        <v>Royal Hospital School</v>
      </c>
      <c r="E70" s="25" t="str">
        <f>VLOOKUP($A70,Entries!$B$2:L$300,7)</f>
        <v>s</v>
      </c>
      <c r="F70" s="19">
        <v>800</v>
      </c>
      <c r="G70" s="19" t="s">
        <v>484</v>
      </c>
      <c r="H70" s="19" t="s">
        <v>483</v>
      </c>
      <c r="I70" s="19"/>
    </row>
    <row r="71" spans="1:9" ht="24.95" customHeight="1" x14ac:dyDescent="0.25">
      <c r="A71" s="14">
        <v>55</v>
      </c>
      <c r="B71" s="24" t="str">
        <f>VLOOKUP(A71,Entries!B$2:L$300,2)</f>
        <v>Jason</v>
      </c>
      <c r="C71" s="24" t="str">
        <f>VLOOKUP($A71,Entries!$B$2:$L$300,3)</f>
        <v>Georgalas</v>
      </c>
      <c r="D71" s="24" t="str">
        <f>VLOOKUP($A71,Entries!$B$2:$L$300,5)</f>
        <v>Ipswich Jaffa RC</v>
      </c>
      <c r="E71" s="25" t="str">
        <f>VLOOKUP($A71,Entries!$B$2:L$300,7)</f>
        <v>s</v>
      </c>
      <c r="F71" s="19">
        <v>300</v>
      </c>
      <c r="G71" s="19">
        <v>1500</v>
      </c>
      <c r="H71" s="19"/>
      <c r="I71" s="19"/>
    </row>
    <row r="72" spans="1:9" ht="24.95" customHeight="1" x14ac:dyDescent="0.25">
      <c r="A72" s="14">
        <v>56</v>
      </c>
      <c r="B72" s="24" t="str">
        <f>VLOOKUP(A72,Entries!B$2:L$300,2)</f>
        <v>Alex</v>
      </c>
      <c r="C72" s="24" t="str">
        <f>VLOOKUP($A72,Entries!$B$2:$L$300,3)</f>
        <v>Georgalas</v>
      </c>
      <c r="D72" s="24" t="str">
        <f>VLOOKUP($A72,Entries!$B$2:$L$300,5)</f>
        <v>Ipswich Jaffa RC</v>
      </c>
      <c r="E72" s="25" t="str">
        <f>VLOOKUP($A72,Entries!$B$2:L$300,7)</f>
        <v>s</v>
      </c>
      <c r="F72" s="19">
        <v>300</v>
      </c>
      <c r="G72" s="19">
        <v>800</v>
      </c>
      <c r="H72" s="19">
        <v>1500</v>
      </c>
      <c r="I72" s="19" t="s">
        <v>485</v>
      </c>
    </row>
    <row r="73" spans="1:9" ht="24.95" customHeight="1" x14ac:dyDescent="0.25">
      <c r="A73" s="14">
        <v>57</v>
      </c>
      <c r="B73" s="24" t="str">
        <f>VLOOKUP(A73,Entries!B$2:L$300,2)</f>
        <v>Adam</v>
      </c>
      <c r="C73" s="24" t="str">
        <f>VLOOKUP($A73,Entries!$B$2:$L$300,3)</f>
        <v>Tomlin</v>
      </c>
      <c r="D73" s="24" t="str">
        <f>VLOOKUP($A73,Entries!$B$2:$L$300,5)</f>
        <v>Farlingaye High School</v>
      </c>
      <c r="E73" s="25" t="str">
        <f>VLOOKUP($A73,Entries!$B$2:L$300,7)</f>
        <v>s</v>
      </c>
      <c r="F73" s="19">
        <v>1500</v>
      </c>
      <c r="G73" s="19" t="s">
        <v>489</v>
      </c>
      <c r="H73" s="19" t="s">
        <v>482</v>
      </c>
      <c r="I73" s="19"/>
    </row>
    <row r="74" spans="1:9" ht="24.95" customHeight="1" x14ac:dyDescent="0.25">
      <c r="A74" s="14">
        <v>58</v>
      </c>
      <c r="B74" s="24" t="str">
        <f>VLOOKUP(A74,Entries!B$2:L$300,2)</f>
        <v>Luke</v>
      </c>
      <c r="C74" s="24" t="str">
        <f>VLOOKUP($A74,Entries!$B$2:$L$300,3)</f>
        <v>Houchell</v>
      </c>
      <c r="D74" s="24" t="str">
        <f>VLOOKUP($A74,Entries!$B$2:$L$300,5)</f>
        <v>Woodbridge Shufflers RC</v>
      </c>
      <c r="E74" s="25" t="str">
        <f>VLOOKUP($A74,Entries!$B$2:L$300,7)</f>
        <v>s</v>
      </c>
      <c r="F74" s="19">
        <v>200</v>
      </c>
      <c r="G74" s="19">
        <v>300</v>
      </c>
      <c r="H74" s="20">
        <v>800</v>
      </c>
      <c r="I74" s="20">
        <v>1500</v>
      </c>
    </row>
    <row r="75" spans="1:9" ht="24.95" customHeight="1" x14ac:dyDescent="0.25">
      <c r="A75" s="14">
        <v>59</v>
      </c>
      <c r="B75" s="24" t="str">
        <f>VLOOKUP(A75,Entries!B$2:L$300,2)</f>
        <v>Yaseen</v>
      </c>
      <c r="C75" s="24" t="str">
        <f>VLOOKUP($A75,Entries!$B$2:$L$300,3)</f>
        <v>Loukily</v>
      </c>
      <c r="D75" s="24" t="str">
        <f>VLOOKUP($A75,Entries!$B$2:$L$300,5)</f>
        <v>County High School</v>
      </c>
      <c r="E75" s="25" t="str">
        <f>VLOOKUP($A75,Entries!$B$2:L$300,7)</f>
        <v>s</v>
      </c>
      <c r="F75" s="19">
        <v>300</v>
      </c>
      <c r="G75" s="19">
        <v>800</v>
      </c>
      <c r="H75" s="19" t="s">
        <v>485</v>
      </c>
      <c r="I75" s="19"/>
    </row>
    <row r="76" spans="1:9" ht="24.95" customHeight="1" x14ac:dyDescent="0.25">
      <c r="A76" s="14">
        <v>60</v>
      </c>
      <c r="B76" s="24" t="str">
        <f>VLOOKUP(A76,Entries!B$2:L$300,2)</f>
        <v>Oscar</v>
      </c>
      <c r="C76" s="24" t="str">
        <f>VLOOKUP($A76,Entries!$B$2:$L$300,3)</f>
        <v>Jerman</v>
      </c>
      <c r="D76" s="24" t="str">
        <f>VLOOKUP($A76,Entries!$B$2:$L$300,5)</f>
        <v>City Of Norwich AC</v>
      </c>
      <c r="E76" s="25" t="str">
        <f>VLOOKUP($A76,Entries!$B$2:L$300,7)</f>
        <v>s</v>
      </c>
      <c r="F76" s="19" t="s">
        <v>483</v>
      </c>
      <c r="G76" s="19" t="s">
        <v>489</v>
      </c>
      <c r="H76" s="19" t="s">
        <v>482</v>
      </c>
      <c r="I76" s="19"/>
    </row>
    <row r="77" spans="1:9" ht="24.95" customHeight="1" x14ac:dyDescent="0.25">
      <c r="A77" s="14">
        <v>61</v>
      </c>
      <c r="B77" s="24" t="str">
        <f>VLOOKUP(A77,Entries!B$2:L$300,2)</f>
        <v>Cohen</v>
      </c>
      <c r="C77" s="24" t="str">
        <f>VLOOKUP($A77,Entries!$B$2:$L$300,3)</f>
        <v>Copeman</v>
      </c>
      <c r="D77" s="24" t="str">
        <f>VLOOKUP($A77,Entries!$B$2:$L$300,5)</f>
        <v>Waveney Valley AC</v>
      </c>
      <c r="E77" s="25" t="str">
        <f>VLOOKUP($A77,Entries!$B$2:L$300,7)</f>
        <v>s</v>
      </c>
      <c r="F77" s="19" t="s">
        <v>489</v>
      </c>
      <c r="G77" s="19" t="s">
        <v>482</v>
      </c>
      <c r="H77" s="19"/>
      <c r="I77" s="19"/>
    </row>
    <row r="78" spans="1:9" ht="24.95" customHeight="1" x14ac:dyDescent="0.25">
      <c r="A78" s="14">
        <v>62</v>
      </c>
      <c r="B78" s="24" t="str">
        <f>VLOOKUP(A78,Entries!B$2:L$300,2)</f>
        <v>Samuel</v>
      </c>
      <c r="C78" s="24" t="str">
        <f>VLOOKUP($A78,Entries!$B$2:$L$300,3)</f>
        <v>Shaw</v>
      </c>
      <c r="D78" s="24" t="str">
        <f>VLOOKUP($A78,Entries!$B$2:$L$300,5)</f>
        <v>Ipswich Harriers</v>
      </c>
      <c r="E78" s="25" t="str">
        <f>VLOOKUP($A78,Entries!$B$2:L$300,7)</f>
        <v>s</v>
      </c>
      <c r="F78" s="19">
        <v>300</v>
      </c>
      <c r="G78" s="19" t="s">
        <v>488</v>
      </c>
      <c r="H78" s="19" t="s">
        <v>482</v>
      </c>
      <c r="I78" s="19"/>
    </row>
    <row r="79" spans="1:9" ht="24.95" customHeight="1" x14ac:dyDescent="0.25">
      <c r="A79" s="14">
        <v>63</v>
      </c>
      <c r="B79" s="24" t="str">
        <f>VLOOKUP(A79,Entries!B$2:L$300,2)</f>
        <v>Harry</v>
      </c>
      <c r="C79" s="24" t="str">
        <f>VLOOKUP($A79,Entries!$B$2:$L$300,3)</f>
        <v>Robinson</v>
      </c>
      <c r="D79" s="24" t="str">
        <f>VLOOKUP($A79,Entries!$B$2:$L$300,5)</f>
        <v>Thetford AC</v>
      </c>
      <c r="E79" s="25" t="str">
        <f>VLOOKUP($A79,Entries!$B$2:L$300,7)</f>
        <v/>
      </c>
      <c r="F79" s="19" t="s">
        <v>486</v>
      </c>
      <c r="G79" s="19" t="s">
        <v>488</v>
      </c>
      <c r="H79" s="19" t="s">
        <v>489</v>
      </c>
      <c r="I79" s="19"/>
    </row>
    <row r="80" spans="1:9" ht="24.95" customHeight="1" x14ac:dyDescent="0.25">
      <c r="A80" s="14">
        <v>64</v>
      </c>
      <c r="B80" s="24" t="str">
        <f>VLOOKUP(A80,Entries!B$2:L$300,2)</f>
        <v>Alfie</v>
      </c>
      <c r="C80" s="24" t="str">
        <f>VLOOKUP($A80,Entries!$B$2:$L$300,3)</f>
        <v>Girling</v>
      </c>
      <c r="D80" s="24" t="str">
        <f>VLOOKUP($A80,Entries!$B$2:$L$300,5)</f>
        <v>Waveney Valley AC</v>
      </c>
      <c r="E80" s="25" t="str">
        <f>VLOOKUP($A80,Entries!$B$2:L$300,7)</f>
        <v/>
      </c>
      <c r="F80" s="19">
        <v>1500</v>
      </c>
      <c r="G80" s="19"/>
      <c r="H80" s="19"/>
      <c r="I80" s="19"/>
    </row>
    <row r="81" spans="1:9" ht="24.95" customHeight="1" x14ac:dyDescent="0.25">
      <c r="A81" s="14">
        <v>65</v>
      </c>
      <c r="B81" s="24" t="str">
        <f>VLOOKUP(A81,Entries!B$2:L$300,2)</f>
        <v>Samuel</v>
      </c>
      <c r="C81" s="24" t="str">
        <f>VLOOKUP($A81,Entries!$B$2:$L$300,3)</f>
        <v>Blackwell</v>
      </c>
      <c r="D81" s="24" t="str">
        <f>VLOOKUP($A81,Entries!$B$2:$L$300,5)</f>
        <v>Saint Edmund Pacers</v>
      </c>
      <c r="E81" s="25" t="str">
        <f>VLOOKUP($A81,Entries!$B$2:L$300,7)</f>
        <v>s</v>
      </c>
      <c r="F81" s="19">
        <v>100</v>
      </c>
      <c r="G81" s="19">
        <v>200</v>
      </c>
      <c r="H81" s="19"/>
      <c r="I81" s="19"/>
    </row>
    <row r="82" spans="1:9" ht="24.95" customHeight="1" x14ac:dyDescent="0.25">
      <c r="A82" s="14">
        <v>66</v>
      </c>
      <c r="B82" s="24" t="str">
        <f>VLOOKUP(A82,Entries!B$2:L$300,2)</f>
        <v>Alfie</v>
      </c>
      <c r="C82" s="24" t="str">
        <f>VLOOKUP($A82,Entries!$B$2:$L$300,3)</f>
        <v>Jeffery</v>
      </c>
      <c r="D82" s="24" t="str">
        <f>VLOOKUP($A82,Entries!$B$2:$L$300,5)</f>
        <v>Saint Edmund Pacers</v>
      </c>
      <c r="E82" s="25" t="str">
        <f>VLOOKUP($A82,Entries!$B$2:L$300,7)</f>
        <v>s</v>
      </c>
      <c r="F82" s="117">
        <v>100</v>
      </c>
      <c r="G82" s="19">
        <v>200</v>
      </c>
      <c r="H82" s="19"/>
      <c r="I82" s="19"/>
    </row>
    <row r="83" spans="1:9" ht="24.95" customHeight="1" x14ac:dyDescent="0.25">
      <c r="A83" s="14">
        <v>67</v>
      </c>
      <c r="B83" s="24" t="str">
        <f>VLOOKUP(A83,Entries!B$2:L$300,2)</f>
        <v>James</v>
      </c>
      <c r="C83" s="24" t="str">
        <f>VLOOKUP($A83,Entries!$B$2:$L$300,3)</f>
        <v>McAllen</v>
      </c>
      <c r="D83" s="24" t="str">
        <f>VLOOKUP($A83,Entries!$B$2:$L$300,5)</f>
        <v>Waveney Valley AC</v>
      </c>
      <c r="E83" s="25" t="str">
        <f>VLOOKUP($A83,Entries!$B$2:L$300,7)</f>
        <v>s</v>
      </c>
      <c r="F83" s="19">
        <v>200</v>
      </c>
      <c r="G83" s="19">
        <v>800</v>
      </c>
      <c r="H83" s="19" t="s">
        <v>485</v>
      </c>
      <c r="I83" s="19"/>
    </row>
    <row r="84" spans="1:9" ht="24.95" customHeight="1" x14ac:dyDescent="0.25">
      <c r="A84" s="14">
        <v>68</v>
      </c>
      <c r="B84" s="24" t="str">
        <f>VLOOKUP(A84,Entries!B$2:L$300,2)</f>
        <v>Lester</v>
      </c>
      <c r="C84" s="24" t="str">
        <f>VLOOKUP($A84,Entries!$B$2:$L$300,3)</f>
        <v>Palmer</v>
      </c>
      <c r="D84" s="24" t="str">
        <f>VLOOKUP($A84,Entries!$B$2:$L$300,5)</f>
        <v>Ipswich Harriers</v>
      </c>
      <c r="E84" s="25" t="str">
        <f>VLOOKUP($A84,Entries!$B$2:L$300,7)</f>
        <v>s</v>
      </c>
      <c r="F84" s="19">
        <v>1500</v>
      </c>
      <c r="G84" s="19"/>
      <c r="H84" s="19"/>
      <c r="I84" s="19"/>
    </row>
    <row r="85" spans="1:9" ht="24.95" customHeight="1" x14ac:dyDescent="0.25">
      <c r="A85" s="14">
        <v>69</v>
      </c>
      <c r="B85" s="24" t="str">
        <f>VLOOKUP(A85,Entries!B$2:L$300,2)</f>
        <v>Sebastian</v>
      </c>
      <c r="C85" s="24" t="str">
        <f>VLOOKUP($A85,Entries!$B$2:$L$300,3)</f>
        <v>Melero</v>
      </c>
      <c r="D85" s="24" t="str">
        <f>VLOOKUP($A85,Entries!$B$2:$L$300,5)</f>
        <v>Saint Edmund Pacers</v>
      </c>
      <c r="E85" s="25" t="str">
        <f>VLOOKUP($A85,Entries!$B$2:L$300,7)</f>
        <v>s</v>
      </c>
      <c r="F85" s="19">
        <v>1500</v>
      </c>
      <c r="G85" s="19"/>
      <c r="H85" s="19"/>
      <c r="I85" s="19"/>
    </row>
    <row r="86" spans="1:9" ht="24.95" customHeight="1" x14ac:dyDescent="0.25">
      <c r="A86" s="14">
        <v>70</v>
      </c>
      <c r="B86" s="24" t="str">
        <f>VLOOKUP(A86,Entries!B$2:L$300,2)</f>
        <v>Flynn</v>
      </c>
      <c r="C86" s="24" t="str">
        <f>VLOOKUP($A86,Entries!$B$2:$L$300,3)</f>
        <v>Kelly</v>
      </c>
      <c r="D86" s="24" t="str">
        <f>VLOOKUP($A86,Entries!$B$2:$L$300,5)</f>
        <v>Ipswich Harriers</v>
      </c>
      <c r="E86" s="25" t="str">
        <f>VLOOKUP($A86,Entries!$B$2:L$300,7)</f>
        <v>s</v>
      </c>
      <c r="F86" s="19" t="s">
        <v>491</v>
      </c>
      <c r="G86" s="19" t="s">
        <v>494</v>
      </c>
      <c r="H86" s="19"/>
      <c r="I86" s="19"/>
    </row>
    <row r="87" spans="1:9" ht="24.95" customHeight="1" x14ac:dyDescent="0.25">
      <c r="A87" s="14">
        <v>71</v>
      </c>
      <c r="B87" s="24" t="str">
        <f>VLOOKUP(A87,Entries!B$2:L$300,2)</f>
        <v>James</v>
      </c>
      <c r="C87" s="24" t="str">
        <f>VLOOKUP($A87,Entries!$B$2:$L$300,3)</f>
        <v>Campbell</v>
      </c>
      <c r="D87" s="24" t="str">
        <f>VLOOKUP($A87,Entries!$B$2:$L$300,5)</f>
        <v>Ipswich Harriers</v>
      </c>
      <c r="E87" s="25" t="str">
        <f>VLOOKUP($A87,Entries!$B$2:L$300,7)</f>
        <v>s</v>
      </c>
      <c r="F87" s="19" t="s">
        <v>490</v>
      </c>
      <c r="G87" s="19" t="s">
        <v>485</v>
      </c>
      <c r="H87" s="19" t="s">
        <v>491</v>
      </c>
      <c r="I87" s="19"/>
    </row>
    <row r="88" spans="1:9" ht="24.95" customHeight="1" x14ac:dyDescent="0.25">
      <c r="A88" s="14">
        <v>72</v>
      </c>
      <c r="B88" s="24" t="str">
        <f>VLOOKUP(A88,Entries!B$2:L$300,2)</f>
        <v>Kambili</v>
      </c>
      <c r="C88" s="24" t="str">
        <f>VLOOKUP($A88,Entries!$B$2:$L$300,3)</f>
        <v>Adigwe</v>
      </c>
      <c r="D88" s="24" t="str">
        <f>VLOOKUP($A88,Entries!$B$2:$L$300,5)</f>
        <v>Ipswich Harriers</v>
      </c>
      <c r="E88" s="25" t="str">
        <f>VLOOKUP($A88,Entries!$B$2:L$300,7)</f>
        <v>s</v>
      </c>
      <c r="F88" s="19">
        <v>800</v>
      </c>
      <c r="G88" s="19">
        <v>1500</v>
      </c>
      <c r="H88" s="19" t="s">
        <v>491</v>
      </c>
      <c r="I88" s="19"/>
    </row>
    <row r="89" spans="1:9" ht="24.95" customHeight="1" x14ac:dyDescent="0.25">
      <c r="A89" s="14">
        <v>73</v>
      </c>
      <c r="B89" s="24" t="str">
        <f>VLOOKUP(A89,Entries!B$2:L$300,2)</f>
        <v>Oliver</v>
      </c>
      <c r="C89" s="24" t="str">
        <f>VLOOKUP($A89,Entries!$B$2:$L$300,3)</f>
        <v>Read</v>
      </c>
      <c r="D89" s="24" t="str">
        <f>VLOOKUP($A89,Entries!$B$2:$L$300,5)</f>
        <v>Ipswich Harriers</v>
      </c>
      <c r="E89" s="25" t="str">
        <f>VLOOKUP($A89,Entries!$B$2:L$300,7)</f>
        <v>s</v>
      </c>
      <c r="F89" s="19">
        <v>200</v>
      </c>
      <c r="G89" s="19">
        <v>400</v>
      </c>
      <c r="H89" s="19" t="s">
        <v>491</v>
      </c>
      <c r="I89" s="19"/>
    </row>
    <row r="90" spans="1:9" ht="24.95" customHeight="1" x14ac:dyDescent="0.25">
      <c r="A90" s="14">
        <v>74</v>
      </c>
      <c r="B90" s="24" t="str">
        <f>VLOOKUP(A90,Entries!B$2:L$300,2)</f>
        <v>Tom</v>
      </c>
      <c r="C90" s="24" t="str">
        <f>VLOOKUP($A90,Entries!$B$2:$L$300,3)</f>
        <v>Davenport</v>
      </c>
      <c r="D90" s="24" t="str">
        <f>VLOOKUP($A90,Entries!$B$2:$L$300,5)</f>
        <v>Ipswich Harriers</v>
      </c>
      <c r="E90" s="25" t="str">
        <f>VLOOKUP($A90,Entries!$B$2:L$300,7)</f>
        <v/>
      </c>
      <c r="F90" s="19">
        <v>800</v>
      </c>
      <c r="G90" s="19"/>
      <c r="H90" s="19"/>
      <c r="I90" s="19"/>
    </row>
    <row r="91" spans="1:9" ht="24.95" customHeight="1" x14ac:dyDescent="0.25">
      <c r="A91" s="14">
        <v>75</v>
      </c>
      <c r="B91" s="24" t="str">
        <f>VLOOKUP(A91,Entries!B$2:L$300,2)</f>
        <v>Ronnie</v>
      </c>
      <c r="C91" s="24" t="str">
        <f>VLOOKUP($A91,Entries!$B$2:$L$300,3)</f>
        <v>Baxter-Laud</v>
      </c>
      <c r="D91" s="24" t="str">
        <f>VLOOKUP($A91,Entries!$B$2:$L$300,5)</f>
        <v>Ipswich Harriers</v>
      </c>
      <c r="E91" s="25" t="str">
        <f>VLOOKUP($A91,Entries!$B$2:L$300,7)</f>
        <v>s</v>
      </c>
      <c r="F91" s="19">
        <v>1500</v>
      </c>
      <c r="G91" s="19"/>
      <c r="H91" s="19"/>
      <c r="I91" s="19"/>
    </row>
    <row r="92" spans="1:9" ht="24.95" customHeight="1" x14ac:dyDescent="0.25">
      <c r="A92" s="14">
        <v>76</v>
      </c>
      <c r="B92" s="24" t="str">
        <f>VLOOKUP(A92,Entries!B$2:L$300,2)</f>
        <v>Phillip</v>
      </c>
      <c r="C92" s="24" t="str">
        <f>VLOOKUP($A92,Entries!$B$2:$L$300,3)</f>
        <v>Benterman</v>
      </c>
      <c r="D92" s="24" t="str">
        <f>VLOOKUP($A92,Entries!$B$2:$L$300,5)</f>
        <v>Finborough School</v>
      </c>
      <c r="E92" s="25" t="str">
        <f>VLOOKUP($A92,Entries!$B$2:L$300,7)</f>
        <v>s</v>
      </c>
      <c r="F92" s="19" t="s">
        <v>483</v>
      </c>
      <c r="G92" s="19"/>
      <c r="H92" s="19"/>
      <c r="I92" s="19"/>
    </row>
    <row r="93" spans="1:9" ht="24.95" customHeight="1" x14ac:dyDescent="0.25">
      <c r="A93" s="14">
        <v>77</v>
      </c>
      <c r="B93" s="24" t="str">
        <f>VLOOKUP(A93,Entries!B$2:L$300,2)</f>
        <v>Femi</v>
      </c>
      <c r="C93" s="24" t="str">
        <f>VLOOKUP($A93,Entries!$B$2:$L$300,3)</f>
        <v>Seyi-Adelaja</v>
      </c>
      <c r="D93" s="24" t="str">
        <f>VLOOKUP($A93,Entries!$B$2:$L$300,5)</f>
        <v>Ipswich Harriers</v>
      </c>
      <c r="E93" s="25" t="str">
        <f>VLOOKUP($A93,Entries!$B$2:L$300,7)</f>
        <v>s</v>
      </c>
      <c r="F93" s="19">
        <v>1500</v>
      </c>
      <c r="G93" s="19"/>
      <c r="H93" s="19"/>
      <c r="I93" s="19"/>
    </row>
    <row r="94" spans="1:9" ht="24.95" customHeight="1" x14ac:dyDescent="0.25">
      <c r="A94" s="14">
        <v>78</v>
      </c>
      <c r="B94" s="24" t="str">
        <f>VLOOKUP(A94,Entries!B$2:L$300,2)</f>
        <v>Nurein</v>
      </c>
      <c r="C94" s="24" t="str">
        <f>VLOOKUP($A94,Entries!$B$2:$L$300,3)</f>
        <v>Adams</v>
      </c>
      <c r="D94" s="24" t="str">
        <f>VLOOKUP($A94,Entries!$B$2:$L$300,5)</f>
        <v>Ipswich Harriers</v>
      </c>
      <c r="E94" s="25" t="str">
        <f>VLOOKUP($A94,Entries!$B$2:L$300,7)</f>
        <v>s</v>
      </c>
      <c r="F94" s="19">
        <v>400</v>
      </c>
      <c r="G94" s="19">
        <v>800</v>
      </c>
      <c r="H94" s="19" t="s">
        <v>482</v>
      </c>
      <c r="I94" s="19"/>
    </row>
    <row r="95" spans="1:9" ht="24.95" customHeight="1" x14ac:dyDescent="0.25">
      <c r="A95" s="14">
        <v>79</v>
      </c>
      <c r="B95" s="24" t="str">
        <f>VLOOKUP(A95,Entries!B$2:L$300,2)</f>
        <v>Ricky</v>
      </c>
      <c r="C95" s="24" t="str">
        <f>VLOOKUP($A95,Entries!$B$2:$L$300,3)</f>
        <v>Nicholls</v>
      </c>
      <c r="D95" s="24" t="str">
        <f>VLOOKUP($A95,Entries!$B$2:$L$300,5)</f>
        <v>Ipswich Harriers</v>
      </c>
      <c r="E95" s="25" t="str">
        <f>VLOOKUP($A95,Entries!$B$2:L$300,7)</f>
        <v>s</v>
      </c>
      <c r="F95" s="19">
        <v>1500</v>
      </c>
      <c r="G95" s="19"/>
      <c r="H95" s="19"/>
      <c r="I95" s="19"/>
    </row>
    <row r="96" spans="1:9" ht="24.95" customHeight="1" x14ac:dyDescent="0.25">
      <c r="A96" s="14">
        <v>80</v>
      </c>
      <c r="B96" s="24" t="str">
        <f>VLOOKUP(A96,Entries!B$2:L$300,2)</f>
        <v>Oscar</v>
      </c>
      <c r="C96" s="24" t="str">
        <f>VLOOKUP($A96,Entries!$B$2:$L$300,3)</f>
        <v>Pearson</v>
      </c>
      <c r="D96" s="24" t="str">
        <f>VLOOKUP($A96,Entries!$B$2:$L$300,5)</f>
        <v>Unattached</v>
      </c>
      <c r="E96" s="25" t="str">
        <f>VLOOKUP($A96,Entries!$B$2:L$300,7)</f>
        <v/>
      </c>
      <c r="F96" s="19">
        <v>3000</v>
      </c>
      <c r="G96" s="20"/>
      <c r="H96" s="19"/>
      <c r="I96" s="19"/>
    </row>
    <row r="97" spans="1:9" ht="24.95" customHeight="1" x14ac:dyDescent="0.25">
      <c r="A97" s="14">
        <v>81</v>
      </c>
      <c r="B97" s="24" t="str">
        <f>VLOOKUP(A97,Entries!B$2:L$300,2)</f>
        <v>Jack</v>
      </c>
      <c r="C97" s="24" t="str">
        <f>VLOOKUP($A97,Entries!$B$2:$L$300,3)</f>
        <v>Lugo-Hankins</v>
      </c>
      <c r="D97" s="24" t="str">
        <f>VLOOKUP($A97,Entries!$B$2:$L$300,5)</f>
        <v>Ipswich Harriers</v>
      </c>
      <c r="E97" s="25" t="str">
        <f>VLOOKUP($A97,Entries!$B$2:L$300,7)</f>
        <v>s</v>
      </c>
      <c r="F97" s="19">
        <v>200</v>
      </c>
      <c r="G97" s="19" t="s">
        <v>482</v>
      </c>
      <c r="H97" s="19"/>
      <c r="I97" s="19"/>
    </row>
    <row r="98" spans="1:9" ht="24.95" customHeight="1" x14ac:dyDescent="0.25">
      <c r="A98" s="14">
        <v>82</v>
      </c>
      <c r="B98" s="24" t="str">
        <f>VLOOKUP(A98,Entries!B$2:L$300,2)</f>
        <v>Aidan</v>
      </c>
      <c r="C98" s="24" t="str">
        <f>VLOOKUP($A98,Entries!$B$2:$L$300,3)</f>
        <v>Wright</v>
      </c>
      <c r="D98" s="24" t="str">
        <f>VLOOKUP($A98,Entries!$B$2:$L$300,5)</f>
        <v>Ipswich Harriers</v>
      </c>
      <c r="E98" s="25" t="str">
        <f>VLOOKUP($A98,Entries!$B$2:L$300,7)</f>
        <v>s</v>
      </c>
      <c r="F98" s="19" t="s">
        <v>483</v>
      </c>
      <c r="G98" s="19" t="s">
        <v>489</v>
      </c>
      <c r="H98" s="19" t="s">
        <v>482</v>
      </c>
      <c r="I98" s="19"/>
    </row>
    <row r="99" spans="1:9" ht="24.95" customHeight="1" x14ac:dyDescent="0.25">
      <c r="A99" s="14">
        <v>83</v>
      </c>
      <c r="B99" s="24" t="str">
        <f>VLOOKUP(A99,Entries!B$2:L$300,2)</f>
        <v>Tobi</v>
      </c>
      <c r="C99" s="24" t="str">
        <f>VLOOKUP($A99,Entries!$B$2:$L$300,3)</f>
        <v>Dada</v>
      </c>
      <c r="D99" s="24" t="str">
        <f>VLOOKUP($A99,Entries!$B$2:$L$300,5)</f>
        <v>Royal Hospital School</v>
      </c>
      <c r="E99" s="25" t="str">
        <f>VLOOKUP($A99,Entries!$B$2:L$300,7)</f>
        <v>s</v>
      </c>
      <c r="F99" s="19" t="s">
        <v>483</v>
      </c>
      <c r="G99" s="19" t="s">
        <v>489</v>
      </c>
      <c r="H99" s="19" t="s">
        <v>482</v>
      </c>
      <c r="I99" s="19"/>
    </row>
    <row r="100" spans="1:9" ht="24.95" customHeight="1" x14ac:dyDescent="0.25">
      <c r="A100" s="14">
        <v>84</v>
      </c>
      <c r="B100" s="24" t="str">
        <f>VLOOKUP(A100,Entries!B$2:L$300,2)</f>
        <v>Ethan</v>
      </c>
      <c r="C100" s="24" t="str">
        <f>VLOOKUP($A100,Entries!$B$2:$L$300,3)</f>
        <v>Fennell</v>
      </c>
      <c r="D100" s="24" t="str">
        <f>VLOOKUP($A100,Entries!$B$2:$L$300,5)</f>
        <v>Royal Hospital School</v>
      </c>
      <c r="E100" s="25" t="str">
        <f>VLOOKUP($A100,Entries!$B$2:L$300,7)</f>
        <v>s</v>
      </c>
      <c r="F100" s="19">
        <v>100</v>
      </c>
      <c r="G100" s="19">
        <v>200</v>
      </c>
      <c r="H100" s="19" t="s">
        <v>485</v>
      </c>
      <c r="I100" s="19"/>
    </row>
    <row r="101" spans="1:9" ht="24.95" customHeight="1" x14ac:dyDescent="0.25">
      <c r="A101" s="14">
        <v>85</v>
      </c>
      <c r="B101" s="24" t="str">
        <f>VLOOKUP(A101,Entries!B$2:L$300,2)</f>
        <v>Jasper</v>
      </c>
      <c r="C101" s="24" t="str">
        <f>VLOOKUP($A101,Entries!$B$2:$L$300,3)</f>
        <v>Keith</v>
      </c>
      <c r="D101" s="24" t="str">
        <f>VLOOKUP($A101,Entries!$B$2:$L$300,5)</f>
        <v>Woodbridge School</v>
      </c>
      <c r="E101" s="25" t="str">
        <f>VLOOKUP($A101,Entries!$B$2:L$300,7)</f>
        <v>s</v>
      </c>
      <c r="F101" s="19" t="s">
        <v>489</v>
      </c>
      <c r="G101" s="19"/>
      <c r="H101" s="19"/>
      <c r="I101" s="19"/>
    </row>
    <row r="102" spans="1:9" ht="24.95" customHeight="1" x14ac:dyDescent="0.25">
      <c r="A102" s="14">
        <v>86</v>
      </c>
      <c r="B102" s="24" t="str">
        <f>VLOOKUP(A102,Entries!B$2:L$300,2)</f>
        <v>Harry</v>
      </c>
      <c r="C102" s="24" t="str">
        <f>VLOOKUP($A102,Entries!$B$2:$L$300,3)</f>
        <v>Read</v>
      </c>
      <c r="D102" s="24" t="str">
        <f>VLOOKUP($A102,Entries!$B$2:$L$300,5)</f>
        <v>Ipswich Harriers</v>
      </c>
      <c r="E102" s="25" t="str">
        <f>VLOOKUP($A102,Entries!$B$2:L$300,7)</f>
        <v>s</v>
      </c>
      <c r="F102" s="19">
        <v>100</v>
      </c>
      <c r="G102" s="19" t="s">
        <v>491</v>
      </c>
      <c r="H102" s="19"/>
      <c r="I102" s="19"/>
    </row>
    <row r="103" spans="1:9" ht="24.95" customHeight="1" x14ac:dyDescent="0.25">
      <c r="A103" s="14">
        <v>87</v>
      </c>
      <c r="B103" s="24" t="str">
        <f>VLOOKUP(A103,Entries!B$2:L$300,2)</f>
        <v>Max</v>
      </c>
      <c r="C103" s="24" t="str">
        <f>VLOOKUP($A103,Entries!$B$2:$L$300,3)</f>
        <v>Uttley</v>
      </c>
      <c r="D103" s="24" t="str">
        <f>VLOOKUP($A103,Entries!$B$2:$L$300,5)</f>
        <v>West Suffolk AC</v>
      </c>
      <c r="E103" s="25" t="str">
        <f>VLOOKUP($A103,Entries!$B$2:L$300,7)</f>
        <v/>
      </c>
      <c r="F103" s="19" t="s">
        <v>483</v>
      </c>
      <c r="G103" s="19" t="s">
        <v>484</v>
      </c>
      <c r="H103" s="19"/>
      <c r="I103" s="19"/>
    </row>
    <row r="104" spans="1:9" ht="24.95" customHeight="1" x14ac:dyDescent="0.25">
      <c r="A104" s="14">
        <v>88</v>
      </c>
      <c r="B104" s="24" t="str">
        <f>VLOOKUP(A104,Entries!B$2:L$300,2)</f>
        <v>Huw</v>
      </c>
      <c r="C104" s="24" t="str">
        <f>VLOOKUP($A104,Entries!$B$2:$L$300,3)</f>
        <v>Beaumont</v>
      </c>
      <c r="D104" s="24" t="str">
        <f>VLOOKUP($A104,Entries!$B$2:$L$300,5)</f>
        <v>Woodbridge School</v>
      </c>
      <c r="E104" s="25" t="str">
        <f>VLOOKUP($A104,Entries!$B$2:L$300,7)</f>
        <v>s</v>
      </c>
      <c r="F104" s="19">
        <v>3000</v>
      </c>
      <c r="G104" s="19"/>
      <c r="H104" s="19"/>
      <c r="I104" s="19"/>
    </row>
    <row r="105" spans="1:9" ht="24.95" customHeight="1" x14ac:dyDescent="0.25">
      <c r="A105" s="14">
        <v>89</v>
      </c>
      <c r="B105" s="24" t="str">
        <f>VLOOKUP(A105,Entries!B$2:L$300,2)</f>
        <v>Roman</v>
      </c>
      <c r="C105" s="24" t="str">
        <f>VLOOKUP($A105,Entries!$B$2:$L$300,3)</f>
        <v>Gambling</v>
      </c>
      <c r="D105" s="24" t="str">
        <f>VLOOKUP($A105,Entries!$B$2:$L$300,5)</f>
        <v>Saint Edmund Pacers</v>
      </c>
      <c r="E105" s="25" t="str">
        <f>VLOOKUP($A105,Entries!$B$2:L$300,7)</f>
        <v>s</v>
      </c>
      <c r="F105" s="19">
        <v>1500</v>
      </c>
      <c r="G105" s="19"/>
      <c r="H105" s="19"/>
      <c r="I105" s="19"/>
    </row>
    <row r="106" spans="1:9" ht="24.95" customHeight="1" x14ac:dyDescent="0.25">
      <c r="A106" s="14">
        <v>90</v>
      </c>
      <c r="B106" s="24" t="str">
        <f>VLOOKUP(A106,Entries!B$2:L$300,2)</f>
        <v>Brandon</v>
      </c>
      <c r="C106" s="24" t="str">
        <f>VLOOKUP($A106,Entries!$B$2:$L$300,3)</f>
        <v>Barber</v>
      </c>
      <c r="D106" s="24" t="str">
        <f>VLOOKUP($A106,Entries!$B$2:$L$300,5)</f>
        <v>Ipswich Harriers</v>
      </c>
      <c r="E106" s="25" t="str">
        <f>VLOOKUP($A106,Entries!$B$2:L$300,7)</f>
        <v>s</v>
      </c>
      <c r="F106" s="19" t="s">
        <v>500</v>
      </c>
      <c r="G106" s="19"/>
      <c r="H106" s="19"/>
      <c r="I106" s="19"/>
    </row>
    <row r="107" spans="1:9" ht="24.95" customHeight="1" x14ac:dyDescent="0.25">
      <c r="A107" s="14">
        <v>91</v>
      </c>
      <c r="B107" s="24" t="str">
        <f>VLOOKUP(A107,Entries!B$2:L$300,2)</f>
        <v>Harry</v>
      </c>
      <c r="C107" s="24" t="str">
        <f>VLOOKUP($A107,Entries!$B$2:$L$300,3)</f>
        <v>Page</v>
      </c>
      <c r="D107" s="24" t="str">
        <f>VLOOKUP($A107,Entries!$B$2:$L$300,5)</f>
        <v>Culford</v>
      </c>
      <c r="E107" s="25" t="str">
        <f>VLOOKUP($A107,Entries!$B$2:L$300,7)</f>
        <v>s</v>
      </c>
      <c r="F107" s="19">
        <v>400</v>
      </c>
      <c r="G107" s="19">
        <v>800</v>
      </c>
      <c r="H107" s="19"/>
      <c r="I107" s="19"/>
    </row>
    <row r="108" spans="1:9" ht="24.95" customHeight="1" x14ac:dyDescent="0.25">
      <c r="A108" s="14">
        <v>92</v>
      </c>
      <c r="B108" s="24" t="str">
        <f>VLOOKUP(A108,Entries!B$2:L$300,2)</f>
        <v>Beven</v>
      </c>
      <c r="C108" s="24" t="str">
        <f>VLOOKUP($A108,Entries!$B$2:$L$300,3)</f>
        <v>Garanganga</v>
      </c>
      <c r="D108" s="24" t="str">
        <f>VLOOKUP($A108,Entries!$B$2:$L$300,5)</f>
        <v>Ipswich Harriers</v>
      </c>
      <c r="E108" s="25" t="str">
        <f>VLOOKUP($A108,Entries!$B$2:L$300,7)</f>
        <v>s</v>
      </c>
      <c r="F108" s="19">
        <v>800</v>
      </c>
      <c r="G108" s="19">
        <v>1500</v>
      </c>
      <c r="H108" s="19">
        <v>5000</v>
      </c>
      <c r="I108" s="19" t="s">
        <v>25</v>
      </c>
    </row>
    <row r="109" spans="1:9" ht="24.95" customHeight="1" x14ac:dyDescent="0.25">
      <c r="A109" s="14">
        <v>93</v>
      </c>
      <c r="B109" s="24" t="str">
        <f>VLOOKUP(A109,Entries!B$2:L$300,2)</f>
        <v>Mario</v>
      </c>
      <c r="C109" s="24" t="str">
        <f>VLOOKUP($A109,Entries!$B$2:$L$300,3)</f>
        <v>Salter</v>
      </c>
      <c r="D109" s="24" t="str">
        <f>VLOOKUP($A109,Entries!$B$2:$L$300,5)</f>
        <v>Ipswich Harriers</v>
      </c>
      <c r="E109" s="25" t="str">
        <f>VLOOKUP($A109,Entries!$B$2:L$300,7)</f>
        <v>s</v>
      </c>
      <c r="F109" s="19">
        <v>100</v>
      </c>
      <c r="G109" s="19">
        <v>200</v>
      </c>
      <c r="H109" s="19"/>
      <c r="I109" s="19"/>
    </row>
    <row r="110" spans="1:9" ht="24.95" customHeight="1" x14ac:dyDescent="0.25">
      <c r="A110" s="14">
        <v>94</v>
      </c>
      <c r="B110" s="24" t="str">
        <f>VLOOKUP(A110,Entries!B$2:L$300,2)</f>
        <v>Arthur</v>
      </c>
      <c r="C110" s="24" t="str">
        <f>VLOOKUP($A110,Entries!$B$2:$L$300,3)</f>
        <v>Ward</v>
      </c>
      <c r="D110" s="24" t="str">
        <f>VLOOKUP($A110,Entries!$B$2:$L$300,5)</f>
        <v>Ipswich Harriers</v>
      </c>
      <c r="E110" s="25" t="str">
        <f>VLOOKUP($A110,Entries!$B$2:L$300,7)</f>
        <v>s</v>
      </c>
      <c r="F110" s="19" t="s">
        <v>498</v>
      </c>
      <c r="G110" s="19">
        <v>100</v>
      </c>
      <c r="H110" s="19">
        <v>200</v>
      </c>
      <c r="I110" s="19"/>
    </row>
    <row r="111" spans="1:9" ht="24.95" customHeight="1" x14ac:dyDescent="0.25">
      <c r="A111" s="14">
        <v>95</v>
      </c>
      <c r="B111" s="24" t="str">
        <f>VLOOKUP(A111,Entries!B$2:L$300,2)</f>
        <v>Alastair</v>
      </c>
      <c r="C111" s="24" t="str">
        <f>VLOOKUP($A111,Entries!$B$2:$L$300,3)</f>
        <v>Brown</v>
      </c>
      <c r="D111" s="24" t="str">
        <f>VLOOKUP($A111,Entries!$B$2:$L$300,5)</f>
        <v>Chelmsford AC</v>
      </c>
      <c r="E111" s="25" t="str">
        <f>VLOOKUP($A111,Entries!$B$2:L$300,7)</f>
        <v>s</v>
      </c>
      <c r="F111" s="19">
        <v>1500</v>
      </c>
      <c r="G111" s="19"/>
      <c r="H111" s="19"/>
      <c r="I111" s="19"/>
    </row>
    <row r="112" spans="1:9" ht="24.95" customHeight="1" x14ac:dyDescent="0.25">
      <c r="A112" s="14">
        <v>96</v>
      </c>
      <c r="B112" s="24" t="str">
        <f>VLOOKUP(A112,Entries!B$2:L$300,2)</f>
        <v>Archie</v>
      </c>
      <c r="C112" s="24" t="str">
        <f>VLOOKUP($A112,Entries!$B$2:$L$300,3)</f>
        <v>Taylor</v>
      </c>
      <c r="D112" s="24" t="str">
        <f>VLOOKUP($A112,Entries!$B$2:$L$300,5)</f>
        <v>Saint Edmund Pacers</v>
      </c>
      <c r="E112" s="25" t="str">
        <f>VLOOKUP($A112,Entries!$B$2:L$300,7)</f>
        <v>s</v>
      </c>
      <c r="F112" s="19">
        <v>1500</v>
      </c>
      <c r="G112" s="19"/>
      <c r="H112" s="19"/>
      <c r="I112" s="19"/>
    </row>
    <row r="113" spans="1:9" ht="24.95" customHeight="1" x14ac:dyDescent="0.25">
      <c r="A113" s="14">
        <v>97</v>
      </c>
      <c r="B113" s="24" t="str">
        <f>VLOOKUP(A113,Entries!B$2:L$300,2)</f>
        <v>Luca</v>
      </c>
      <c r="C113" s="24" t="str">
        <f>VLOOKUP($A113,Entries!$B$2:$L$300,3)</f>
        <v>Gambling</v>
      </c>
      <c r="D113" s="24" t="str">
        <f>VLOOKUP($A113,Entries!$B$2:$L$300,5)</f>
        <v>Saint Edmund Pacers</v>
      </c>
      <c r="E113" s="25" t="str">
        <f>VLOOKUP($A113,Entries!$B$2:L$300,7)</f>
        <v>s</v>
      </c>
      <c r="F113" s="19" t="s">
        <v>484</v>
      </c>
      <c r="G113" s="19" t="s">
        <v>483</v>
      </c>
      <c r="H113" s="19" t="s">
        <v>482</v>
      </c>
      <c r="I113" s="19"/>
    </row>
    <row r="114" spans="1:9" ht="24.95" customHeight="1" x14ac:dyDescent="0.25">
      <c r="A114" s="14">
        <v>98</v>
      </c>
      <c r="B114" s="24" t="str">
        <f>VLOOKUP(A114,Entries!B$2:L$300,2)</f>
        <v>Max</v>
      </c>
      <c r="C114" s="24" t="str">
        <f>VLOOKUP($A114,Entries!$B$2:$L$300,3)</f>
        <v>Fisher</v>
      </c>
      <c r="D114" s="24" t="str">
        <f>VLOOKUP($A114,Entries!$B$2:$L$300,5)</f>
        <v>Ipswich Harriers</v>
      </c>
      <c r="E114" s="25" t="str">
        <f>VLOOKUP($A114,Entries!$B$2:L$300,7)</f>
        <v>s</v>
      </c>
      <c r="F114" s="19">
        <v>400</v>
      </c>
      <c r="G114" s="19"/>
      <c r="H114" s="19"/>
      <c r="I114" s="19"/>
    </row>
    <row r="115" spans="1:9" ht="24.95" customHeight="1" x14ac:dyDescent="0.25">
      <c r="A115" s="14">
        <v>99</v>
      </c>
      <c r="B115" s="24" t="str">
        <f>VLOOKUP(A115,Entries!B$2:L$300,2)</f>
        <v>Thomas</v>
      </c>
      <c r="C115" s="24" t="str">
        <f>VLOOKUP($A115,Entries!$B$2:$L$300,3)</f>
        <v>Taylor</v>
      </c>
      <c r="D115" s="24" t="str">
        <f>VLOOKUP($A115,Entries!$B$2:$L$300,5)</f>
        <v>Saint Edmund Pacers</v>
      </c>
      <c r="E115" s="25" t="str">
        <f>VLOOKUP($A115,Entries!$B$2:L$300,7)</f>
        <v>s</v>
      </c>
      <c r="F115" s="19">
        <v>100</v>
      </c>
      <c r="G115" s="19"/>
      <c r="H115" s="19"/>
      <c r="I115" s="19"/>
    </row>
    <row r="116" spans="1:9" ht="24.95" customHeight="1" x14ac:dyDescent="0.25">
      <c r="A116" s="14">
        <v>100</v>
      </c>
      <c r="B116" s="24" t="str">
        <f>VLOOKUP(A116,Entries!B$2:L$300,2)</f>
        <v>Ben</v>
      </c>
      <c r="C116" s="24" t="str">
        <f>VLOOKUP($A116,Entries!$B$2:$L$300,3)</f>
        <v>Greenleaf</v>
      </c>
      <c r="D116" s="24" t="str">
        <f>VLOOKUP($A116,Entries!$B$2:$L$300,5)</f>
        <v>Ipswich Harriers</v>
      </c>
      <c r="E116" s="25" t="str">
        <f>VLOOKUP($A116,Entries!$B$2:L$300,7)</f>
        <v>s</v>
      </c>
      <c r="F116" s="19">
        <v>200</v>
      </c>
      <c r="G116" s="19">
        <v>400</v>
      </c>
      <c r="H116" s="19"/>
      <c r="I116" s="19"/>
    </row>
    <row r="117" spans="1:9" ht="24.95" customHeight="1" x14ac:dyDescent="0.25">
      <c r="A117" s="14">
        <v>101</v>
      </c>
      <c r="B117" s="24" t="str">
        <f>VLOOKUP(A117,Entries!B$2:L$300,2)</f>
        <v/>
      </c>
      <c r="C117" s="24" t="str">
        <f>VLOOKUP($A117,Entries!$B$2:$L$300,3)</f>
        <v/>
      </c>
      <c r="D117" s="24" t="str">
        <f>VLOOKUP($A117,Entries!$B$2:$L$300,5)</f>
        <v/>
      </c>
      <c r="E117" s="25" t="str">
        <f>VLOOKUP($A117,Entries!$B$2:L$300,7)</f>
        <v/>
      </c>
      <c r="F117" s="19" t="s">
        <v>488</v>
      </c>
      <c r="G117" s="19" t="s">
        <v>485</v>
      </c>
      <c r="H117" s="19"/>
      <c r="I117" s="19"/>
    </row>
    <row r="118" spans="1:9" ht="24.95" customHeight="1" x14ac:dyDescent="0.25">
      <c r="A118" s="14">
        <v>102</v>
      </c>
      <c r="B118" s="24">
        <f>VLOOKUP(A118,Entries!B$2:L$300,2)</f>
        <v>0</v>
      </c>
      <c r="C118" s="24">
        <f>VLOOKUP($A118,Entries!$B$2:$L$300,3)</f>
        <v>0</v>
      </c>
      <c r="D118" s="24">
        <f>VLOOKUP($A118,Entries!$B$2:$L$300,5)</f>
        <v>0</v>
      </c>
      <c r="E118" s="25" t="str">
        <f>VLOOKUP($A118,Entries!$B$2:L$300,7)</f>
        <v/>
      </c>
      <c r="F118" s="19">
        <v>200</v>
      </c>
      <c r="G118" s="19">
        <v>400</v>
      </c>
      <c r="H118" s="19"/>
      <c r="I118" s="19"/>
    </row>
    <row r="119" spans="1:9" ht="24.95" customHeight="1" x14ac:dyDescent="0.25">
      <c r="A119" s="14">
        <v>103</v>
      </c>
      <c r="B119" s="24" t="str">
        <f>VLOOKUP(A119,Entries!B$2:L$300,2)</f>
        <v/>
      </c>
      <c r="C119" s="24" t="str">
        <f>VLOOKUP($A119,Entries!$B$2:$L$300,3)</f>
        <v/>
      </c>
      <c r="D119" s="24" t="str">
        <f>VLOOKUP($A119,Entries!$B$2:$L$300,5)</f>
        <v/>
      </c>
      <c r="E119" s="25" t="str">
        <f>VLOOKUP($A119,Entries!$B$2:L$300,7)</f>
        <v/>
      </c>
      <c r="F119" s="19" t="s">
        <v>491</v>
      </c>
      <c r="G119" s="19" t="s">
        <v>485</v>
      </c>
      <c r="H119" s="19"/>
      <c r="I119" s="19"/>
    </row>
    <row r="120" spans="1:9" ht="24.95" customHeight="1" x14ac:dyDescent="0.25">
      <c r="A120" s="14">
        <v>104</v>
      </c>
      <c r="B120" s="24">
        <f>VLOOKUP(A120,Entries!B$2:L$300,2)</f>
        <v>0</v>
      </c>
      <c r="C120" s="24">
        <f>VLOOKUP($A120,Entries!$B$2:$L$300,3)</f>
        <v>0</v>
      </c>
      <c r="D120" s="24">
        <f>VLOOKUP($A120,Entries!$B$2:$L$300,5)</f>
        <v>0</v>
      </c>
      <c r="E120" s="25" t="str">
        <f>VLOOKUP($A120,Entries!$B$2:L$300,7)</f>
        <v/>
      </c>
      <c r="F120" s="19" t="s">
        <v>482</v>
      </c>
      <c r="G120" s="19" t="s">
        <v>483</v>
      </c>
      <c r="H120" s="19" t="s">
        <v>489</v>
      </c>
      <c r="I120" s="19"/>
    </row>
    <row r="121" spans="1:9" ht="24.95" customHeight="1" x14ac:dyDescent="0.25">
      <c r="A121" s="14">
        <v>105</v>
      </c>
      <c r="B121" s="24" t="str">
        <f>VLOOKUP(A121,Entries!B$2:L$300,2)</f>
        <v/>
      </c>
      <c r="C121" s="24" t="str">
        <f>VLOOKUP($A121,Entries!$B$2:$L$300,3)</f>
        <v/>
      </c>
      <c r="D121" s="24" t="str">
        <f>VLOOKUP($A121,Entries!$B$2:$L$300,5)</f>
        <v/>
      </c>
      <c r="E121" s="25" t="str">
        <f>VLOOKUP($A121,Entries!$B$2:L$300,7)</f>
        <v/>
      </c>
      <c r="F121" s="19" t="s">
        <v>499</v>
      </c>
      <c r="G121" s="19"/>
      <c r="H121" s="19"/>
      <c r="I121" s="19"/>
    </row>
    <row r="122" spans="1:9" ht="24.95" customHeight="1" x14ac:dyDescent="0.25">
      <c r="A122" s="14">
        <v>106</v>
      </c>
      <c r="B122" s="24">
        <f>VLOOKUP(A122,Entries!B$2:L$300,2)</f>
        <v>0</v>
      </c>
      <c r="C122" s="24">
        <f>VLOOKUP($A122,Entries!$B$2:$L$300,3)</f>
        <v>0</v>
      </c>
      <c r="D122" s="24">
        <f>VLOOKUP($A122,Entries!$B$2:$L$300,5)</f>
        <v>0</v>
      </c>
      <c r="E122" s="25" t="str">
        <f>VLOOKUP($A122,Entries!$B$2:L$300,7)</f>
        <v/>
      </c>
      <c r="F122" s="19">
        <v>200</v>
      </c>
      <c r="G122" s="19">
        <v>400</v>
      </c>
      <c r="H122" s="19"/>
      <c r="I122" s="19"/>
    </row>
    <row r="123" spans="1:9" ht="24.95" customHeight="1" x14ac:dyDescent="0.25">
      <c r="A123" s="14">
        <v>107</v>
      </c>
      <c r="B123" s="24" t="str">
        <f>VLOOKUP(A123,Entries!B$2:L$300,2)</f>
        <v/>
      </c>
      <c r="C123" s="24" t="str">
        <f>VLOOKUP($A123,Entries!$B$2:$L$300,3)</f>
        <v/>
      </c>
      <c r="D123" s="24" t="str">
        <f>VLOOKUP($A123,Entries!$B$2:$L$300,5)</f>
        <v/>
      </c>
      <c r="E123" s="25" t="str">
        <f>VLOOKUP($A123,Entries!$B$2:L$300,7)</f>
        <v/>
      </c>
      <c r="F123" s="19">
        <v>400</v>
      </c>
      <c r="G123" s="19"/>
      <c r="H123" s="19"/>
      <c r="I123" s="19"/>
    </row>
    <row r="124" spans="1:9" ht="24.95" customHeight="1" x14ac:dyDescent="0.25">
      <c r="A124" s="14">
        <v>123</v>
      </c>
      <c r="B124" s="24" t="str">
        <f>VLOOKUP(A124,Entries!B$2:L$300,2)</f>
        <v>Stan</v>
      </c>
      <c r="C124" s="24" t="str">
        <f>VLOOKUP($A124,Entries!$B$2:$L$300,3)</f>
        <v>Chevous</v>
      </c>
      <c r="D124" s="24" t="str">
        <f>VLOOKUP($A124,Entries!$B$2:$L$300,5)</f>
        <v>Ipswich Harriers</v>
      </c>
      <c r="E124" s="25" t="str">
        <f>VLOOKUP($A124,Entries!$B$2:L$300,7)</f>
        <v/>
      </c>
      <c r="F124" s="19"/>
      <c r="G124" s="19"/>
      <c r="H124" s="19"/>
      <c r="I124" s="19"/>
    </row>
    <row r="125" spans="1:9" x14ac:dyDescent="0.25">
      <c r="A125" s="14">
        <v>124</v>
      </c>
      <c r="B125" s="24" t="str">
        <f>VLOOKUP(A125,Entries!B$2:L$300,2)</f>
        <v/>
      </c>
      <c r="C125" s="24" t="str">
        <f>VLOOKUP($A125,Entries!$B$2:$L$300,3)</f>
        <v/>
      </c>
      <c r="D125" s="24" t="str">
        <f>VLOOKUP($A125,Entries!$B$2:$L$300,5)</f>
        <v/>
      </c>
      <c r="E125" s="25" t="str">
        <f>VLOOKUP($A125,Entries!$B$2:L$300,7)</f>
        <v/>
      </c>
      <c r="F125" s="19"/>
      <c r="G125" s="19"/>
      <c r="H125" s="19"/>
      <c r="I125" s="19"/>
    </row>
  </sheetData>
  <sortState ref="A14:I123">
    <sortCondition ref="E14:E123"/>
    <sortCondition ref="C14:C123"/>
    <sortCondition ref="B14:B123"/>
  </sortState>
  <pageMargins left="0.25" right="0.25" top="0.25" bottom="0.25" header="0" footer="0"/>
  <pageSetup orientation="portrait" r:id="rId1"/>
  <rowBreaks count="6" manualBreakCount="6">
    <brk id="14" max="16383" man="1"/>
    <brk id="33" max="16383" man="1"/>
    <brk id="59" max="16383" man="1"/>
    <brk id="87" max="16383" man="1"/>
    <brk id="107" max="16383" man="1"/>
    <brk id="12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workbookViewId="0">
      <selection activeCell="C1" sqref="C1:M169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1" width="8.7109375" customWidth="1"/>
    <col min="12" max="12" width="26.7109375" bestFit="1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D1" s="202" t="s">
        <v>748</v>
      </c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ht="14.45" customHeight="1" x14ac:dyDescent="0.25">
      <c r="A2" s="7"/>
      <c r="B2" s="27"/>
      <c r="C2" s="125"/>
      <c r="D2" s="125" t="s">
        <v>237</v>
      </c>
      <c r="E2" s="125"/>
      <c r="G2" s="7"/>
      <c r="H2" s="27"/>
      <c r="I2" s="7"/>
      <c r="J2" s="7"/>
      <c r="K2" s="7"/>
      <c r="L2" s="7"/>
      <c r="M2" s="7"/>
      <c r="N2" s="27"/>
    </row>
    <row r="3" spans="1:14" ht="14.45" customHeight="1" x14ac:dyDescent="0.25">
      <c r="A3" s="7"/>
      <c r="B3" s="27"/>
      <c r="C3" s="125"/>
      <c r="D3" s="125"/>
      <c r="E3" s="125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/>
      <c r="K4" s="7"/>
      <c r="L4" s="7"/>
      <c r="M4" s="7" t="s">
        <v>57</v>
      </c>
      <c r="N4" s="27"/>
    </row>
    <row r="5" spans="1:14" x14ac:dyDescent="0.25">
      <c r="A5" s="7" t="s">
        <v>25</v>
      </c>
      <c r="B5" s="88" t="s">
        <v>25</v>
      </c>
      <c r="C5" t="s">
        <v>269</v>
      </c>
      <c r="D5" s="7">
        <v>1</v>
      </c>
      <c r="E5" t="str">
        <f>VLOOKUP($A5,Entries!$B$203:$J$406,2)</f>
        <v/>
      </c>
      <c r="F5" t="str">
        <f>VLOOKUP($A5,Entries!$B$203:$J$406,3)</f>
        <v/>
      </c>
      <c r="G5" t="str">
        <f>VLOOKUP($A5,Entries!$B$203:$F$406,5)</f>
        <v/>
      </c>
      <c r="H5" s="27" t="str">
        <f>B5</f>
        <v xml:space="preserve"> </v>
      </c>
      <c r="I5" s="7" t="str">
        <f>IF(H5=" "," ",IF(H5&lt;N5,"CBP",IF(H5=N5,"=CBP"," ")))</f>
        <v xml:space="preserve"> </v>
      </c>
      <c r="J5" s="7" t="str">
        <f>VLOOKUP($A5,Entries!$B$203:$G$406,6)</f>
        <v/>
      </c>
      <c r="K5" s="7" t="str">
        <f>VLOOKUP($A5,Entries!$B$203:$FH406,7)</f>
        <v/>
      </c>
      <c r="L5" s="7" t="str">
        <f>VLOOKUP($A5,Entries!$B$203:$I$406,8)</f>
        <v/>
      </c>
      <c r="M5" s="7" t="str">
        <f>VLOOKUP($A5,Entries!$B$203:$J$406,9)</f>
        <v/>
      </c>
      <c r="N5" s="29">
        <v>12</v>
      </c>
    </row>
    <row r="6" spans="1:14" x14ac:dyDescent="0.25">
      <c r="A6" s="7" t="s">
        <v>25</v>
      </c>
      <c r="B6" s="88" t="s">
        <v>25</v>
      </c>
      <c r="D6" s="7">
        <v>2</v>
      </c>
      <c r="E6" t="str">
        <f>VLOOKUP($A6,Entries!$B$203:$J$406,2)</f>
        <v/>
      </c>
      <c r="F6" t="str">
        <f>VLOOKUP($A6,Entries!$B$203:$J$406,3)</f>
        <v/>
      </c>
      <c r="G6" t="str">
        <f>VLOOKUP($A6,Entries!$B$203:$F$406,5)</f>
        <v/>
      </c>
      <c r="H6" s="27" t="str">
        <f t="shared" ref="H6:H69" si="0">B6</f>
        <v xml:space="preserve"> </v>
      </c>
      <c r="I6" s="7"/>
      <c r="J6" s="7" t="str">
        <f>VLOOKUP($A6,Entries!$B$203:$G$406,6)</f>
        <v/>
      </c>
      <c r="K6" s="7" t="str">
        <f>VLOOKUP($A6,Entries!$B$203:$FH407,7)</f>
        <v/>
      </c>
      <c r="L6" s="7" t="str">
        <f>VLOOKUP($A6,Entries!$B$203:$I$406,8)</f>
        <v/>
      </c>
      <c r="M6" s="7" t="str">
        <f>VLOOKUP($A6,Entries!$B$203:$J$406,9)</f>
        <v/>
      </c>
      <c r="N6" s="29"/>
    </row>
    <row r="7" spans="1:14" x14ac:dyDescent="0.25">
      <c r="A7" s="7" t="s">
        <v>25</v>
      </c>
      <c r="B7" s="88" t="s">
        <v>25</v>
      </c>
      <c r="D7" s="7">
        <v>3</v>
      </c>
      <c r="E7" t="str">
        <f>VLOOKUP($A7,Entries!$B$203:$J$406,2)</f>
        <v/>
      </c>
      <c r="F7" t="str">
        <f>VLOOKUP($A7,Entries!$B$203:$J$406,3)</f>
        <v/>
      </c>
      <c r="G7" t="str">
        <f>VLOOKUP($A7,Entries!$B$203:$F$406,5)</f>
        <v/>
      </c>
      <c r="H7" s="27" t="str">
        <f t="shared" si="0"/>
        <v xml:space="preserve"> </v>
      </c>
      <c r="I7" s="7"/>
      <c r="J7" s="7" t="str">
        <f>VLOOKUP($A7,Entries!$B$203:$G$406,6)</f>
        <v/>
      </c>
      <c r="K7" s="7" t="str">
        <f>VLOOKUP($A7,Entries!$B$203:$FH408,7)</f>
        <v/>
      </c>
      <c r="L7" s="7" t="str">
        <f>VLOOKUP($A7,Entries!$B$203:$I$406,8)</f>
        <v/>
      </c>
      <c r="M7" s="7" t="str">
        <f>VLOOKUP($A7,Entries!$B$203:$J$406,9)</f>
        <v/>
      </c>
      <c r="N7" s="29"/>
    </row>
    <row r="8" spans="1:14" x14ac:dyDescent="0.25">
      <c r="A8" s="7" t="s">
        <v>25</v>
      </c>
      <c r="B8" s="88" t="s">
        <v>25</v>
      </c>
      <c r="D8" s="7">
        <v>4</v>
      </c>
      <c r="E8" t="str">
        <f>VLOOKUP($A8,Entries!$B$203:$J$406,2)</f>
        <v/>
      </c>
      <c r="F8" t="str">
        <f>VLOOKUP($A8,Entries!$B$203:$J$406,3)</f>
        <v/>
      </c>
      <c r="G8" t="str">
        <f>VLOOKUP($A8,Entries!$B$203:$F$406,5)</f>
        <v/>
      </c>
      <c r="H8" s="27" t="str">
        <f t="shared" si="0"/>
        <v xml:space="preserve"> </v>
      </c>
      <c r="I8" s="7"/>
      <c r="J8" s="7" t="str">
        <f>VLOOKUP($A8,Entries!$B$203:$G$406,6)</f>
        <v/>
      </c>
      <c r="K8" s="7" t="str">
        <f>VLOOKUP($A8,Entries!$B$203:$FH409,7)</f>
        <v/>
      </c>
      <c r="L8" s="7" t="str">
        <f>VLOOKUP($A8,Entries!$B$203:$I$406,8)</f>
        <v/>
      </c>
      <c r="M8" s="7" t="str">
        <f>VLOOKUP($A8,Entries!$B$203:$J$406,9)</f>
        <v/>
      </c>
      <c r="N8" s="29"/>
    </row>
    <row r="9" spans="1:14" x14ac:dyDescent="0.25">
      <c r="A9" s="7" t="s">
        <v>25</v>
      </c>
      <c r="B9" s="88" t="s">
        <v>25</v>
      </c>
      <c r="D9" s="7">
        <v>5</v>
      </c>
      <c r="E9" t="str">
        <f>VLOOKUP($A9,Entries!$B$203:$J$406,2)</f>
        <v/>
      </c>
      <c r="F9" t="str">
        <f>VLOOKUP($A9,Entries!$B$203:$J$406,3)</f>
        <v/>
      </c>
      <c r="G9" t="str">
        <f>VLOOKUP($A9,Entries!$B$203:$F$406,5)</f>
        <v/>
      </c>
      <c r="H9" s="27" t="str">
        <f t="shared" si="0"/>
        <v xml:space="preserve"> </v>
      </c>
      <c r="I9" s="7"/>
      <c r="J9" s="7" t="str">
        <f>VLOOKUP($A9,Entries!$B$203:$G$406,6)</f>
        <v/>
      </c>
      <c r="K9" s="7" t="str">
        <f>VLOOKUP($A9,Entries!$B$203:$FH410,7)</f>
        <v/>
      </c>
      <c r="L9" s="7" t="str">
        <f>VLOOKUP($A9,Entries!$B$203:$I$406,8)</f>
        <v/>
      </c>
      <c r="M9" s="7" t="str">
        <f>VLOOKUP($A9,Entries!$B$203:$J$406,9)</f>
        <v/>
      </c>
      <c r="N9" s="29"/>
    </row>
    <row r="10" spans="1:14" x14ac:dyDescent="0.25">
      <c r="A10" s="7" t="s">
        <v>25</v>
      </c>
      <c r="B10" s="88" t="s">
        <v>25</v>
      </c>
      <c r="D10" s="7">
        <v>6</v>
      </c>
      <c r="E10" t="str">
        <f>VLOOKUP($A10,Entries!$B$203:$J$406,2)</f>
        <v/>
      </c>
      <c r="F10" t="str">
        <f>VLOOKUP($A10,Entries!$B$203:$J$406,3)</f>
        <v/>
      </c>
      <c r="G10" t="str">
        <f>VLOOKUP($A10,Entries!$B$203:$F$406,5)</f>
        <v/>
      </c>
      <c r="H10" s="27" t="str">
        <f t="shared" si="0"/>
        <v xml:space="preserve"> </v>
      </c>
      <c r="I10" s="7"/>
      <c r="J10" s="7" t="str">
        <f>VLOOKUP($A10,Entries!$B$203:$G$406,6)</f>
        <v/>
      </c>
      <c r="K10" s="7" t="str">
        <f>VLOOKUP($A10,Entries!$B$203:$FH411,7)</f>
        <v/>
      </c>
      <c r="L10" s="7" t="str">
        <f>VLOOKUP($A10,Entries!$B$203:$I$406,8)</f>
        <v/>
      </c>
      <c r="M10" s="7" t="str">
        <f>VLOOKUP($A10,Entries!$B$203:$J$406,9)</f>
        <v/>
      </c>
      <c r="N10" s="29"/>
    </row>
    <row r="11" spans="1:14" x14ac:dyDescent="0.25">
      <c r="A11" s="7" t="s">
        <v>25</v>
      </c>
      <c r="B11" s="88" t="s">
        <v>25</v>
      </c>
      <c r="D11" s="7">
        <v>7</v>
      </c>
      <c r="E11" t="str">
        <f>VLOOKUP($A11,Entries!$B$203:$J$406,2)</f>
        <v/>
      </c>
      <c r="F11" t="str">
        <f>VLOOKUP($A11,Entries!$B$203:$J$406,3)</f>
        <v/>
      </c>
      <c r="G11" t="str">
        <f>VLOOKUP($A11,Entries!$B$203:$F$406,5)</f>
        <v/>
      </c>
      <c r="H11" s="27" t="str">
        <f t="shared" si="0"/>
        <v xml:space="preserve"> </v>
      </c>
      <c r="I11" s="7"/>
      <c r="J11" s="7" t="str">
        <f>VLOOKUP($A11,Entries!$B$203:$G$406,6)</f>
        <v/>
      </c>
      <c r="K11" s="7" t="str">
        <f>VLOOKUP($A11,Entries!$B$203:$FH412,7)</f>
        <v/>
      </c>
      <c r="L11" s="7" t="str">
        <f>VLOOKUP($A11,Entries!$B$203:$I$406,8)</f>
        <v/>
      </c>
      <c r="M11" s="7" t="str">
        <f>VLOOKUP($A11,Entries!$B$203:$J$406,9)</f>
        <v/>
      </c>
      <c r="N11" s="29"/>
    </row>
    <row r="12" spans="1:14" x14ac:dyDescent="0.25">
      <c r="A12" s="7" t="s">
        <v>25</v>
      </c>
      <c r="B12" s="88" t="s">
        <v>25</v>
      </c>
      <c r="D12" s="7">
        <v>8</v>
      </c>
      <c r="E12" t="str">
        <f>VLOOKUP($A12,Entries!$B$203:$J$406,2)</f>
        <v/>
      </c>
      <c r="F12" t="str">
        <f>VLOOKUP($A12,Entries!$B$203:$J$406,3)</f>
        <v/>
      </c>
      <c r="G12" t="str">
        <f>VLOOKUP($A12,Entries!$B$203:$F$406,5)</f>
        <v/>
      </c>
      <c r="H12" s="27" t="str">
        <f t="shared" si="0"/>
        <v xml:space="preserve"> </v>
      </c>
      <c r="I12" s="7"/>
      <c r="J12" s="7" t="str">
        <f>VLOOKUP($A12,Entries!$B$203:$G$406,6)</f>
        <v/>
      </c>
      <c r="K12" s="7" t="str">
        <f>VLOOKUP($A12,Entries!$B$203:$FH413,7)</f>
        <v/>
      </c>
      <c r="L12" s="7" t="str">
        <f>VLOOKUP($A12,Entries!$B$203:$I$406,8)</f>
        <v/>
      </c>
      <c r="M12" s="7" t="str">
        <f>VLOOKUP($A12,Entries!$B$203:$J$406,9)</f>
        <v/>
      </c>
      <c r="N12" s="29"/>
    </row>
    <row r="13" spans="1:14" x14ac:dyDescent="0.25">
      <c r="A13" s="7" t="s">
        <v>25</v>
      </c>
      <c r="B13" s="88" t="s">
        <v>25</v>
      </c>
      <c r="C13" t="s">
        <v>270</v>
      </c>
      <c r="D13" s="7">
        <v>1</v>
      </c>
      <c r="E13" t="str">
        <f>VLOOKUP($A13,Entries!$B$203:$J$406,2)</f>
        <v/>
      </c>
      <c r="F13" t="str">
        <f>VLOOKUP($A13,Entries!$B$203:$J$406,3)</f>
        <v/>
      </c>
      <c r="G13" t="str">
        <f>VLOOKUP($A13,Entries!$B$203:$F$406,5)</f>
        <v/>
      </c>
      <c r="H13" s="27" t="str">
        <f t="shared" si="0"/>
        <v xml:space="preserve"> </v>
      </c>
      <c r="I13" s="7" t="str">
        <f t="shared" ref="I13:I21" si="1">IF(H13=" "," ",IF(H13&lt;N13,"CBP",IF(H13=N13,"=CBP"," ")))</f>
        <v xml:space="preserve"> </v>
      </c>
      <c r="J13" s="7" t="str">
        <f>VLOOKUP($A13,Entries!$B$203:$G$406,6)</f>
        <v/>
      </c>
      <c r="K13" s="7" t="str">
        <f>VLOOKUP($A13,Entries!$B$203:$FH414,7)</f>
        <v/>
      </c>
      <c r="L13" s="7" t="str">
        <f>VLOOKUP($A13,Entries!$B$203:$I$406,8)</f>
        <v/>
      </c>
      <c r="M13" s="7" t="str">
        <f>VLOOKUP($A13,Entries!$B$203:$J$406,9)</f>
        <v/>
      </c>
      <c r="N13" s="29">
        <f>IF(H5&lt;N5,H5,N5)</f>
        <v>12</v>
      </c>
    </row>
    <row r="14" spans="1:14" x14ac:dyDescent="0.25">
      <c r="A14" s="7" t="s">
        <v>25</v>
      </c>
      <c r="B14" s="88" t="s">
        <v>25</v>
      </c>
      <c r="D14" s="7">
        <v>2</v>
      </c>
      <c r="E14" t="str">
        <f>VLOOKUP($A14,Entries!$B$203:$J$406,2)</f>
        <v/>
      </c>
      <c r="F14" t="str">
        <f>VLOOKUP($A14,Entries!$B$203:$J$406,3)</f>
        <v/>
      </c>
      <c r="G14" t="str">
        <f>VLOOKUP($A14,Entries!$B$203:$F$406,5)</f>
        <v/>
      </c>
      <c r="H14" s="27" t="str">
        <f t="shared" si="0"/>
        <v xml:space="preserve"> </v>
      </c>
      <c r="I14" s="7"/>
      <c r="J14" s="7" t="str">
        <f>VLOOKUP($A14,Entries!$B$203:$G$406,6)</f>
        <v/>
      </c>
      <c r="K14" s="7" t="str">
        <f>VLOOKUP($A14,Entries!$B$203:$FH415,7)</f>
        <v/>
      </c>
      <c r="L14" s="7" t="str">
        <f>VLOOKUP($A14,Entries!$B$203:$I$406,8)</f>
        <v/>
      </c>
      <c r="M14" s="7" t="str">
        <f>VLOOKUP($A14,Entries!$B$203:$J$406,9)</f>
        <v/>
      </c>
      <c r="N14" s="29"/>
    </row>
    <row r="15" spans="1:14" x14ac:dyDescent="0.25">
      <c r="A15" s="7" t="s">
        <v>25</v>
      </c>
      <c r="B15" s="88" t="s">
        <v>25</v>
      </c>
      <c r="D15" s="7">
        <v>3</v>
      </c>
      <c r="E15" t="str">
        <f>VLOOKUP($A15,Entries!$B$203:$J$406,2)</f>
        <v/>
      </c>
      <c r="F15" t="str">
        <f>VLOOKUP($A15,Entries!$B$203:$J$406,3)</f>
        <v/>
      </c>
      <c r="G15" t="str">
        <f>VLOOKUP($A15,Entries!$B$203:$F$406,5)</f>
        <v/>
      </c>
      <c r="H15" s="27" t="str">
        <f t="shared" si="0"/>
        <v xml:space="preserve"> </v>
      </c>
      <c r="I15" s="7"/>
      <c r="J15" s="7" t="str">
        <f>VLOOKUP($A15,Entries!$B$203:$G$406,6)</f>
        <v/>
      </c>
      <c r="K15" s="7" t="str">
        <f>VLOOKUP($A15,Entries!$B$203:$FH416,7)</f>
        <v/>
      </c>
      <c r="L15" s="7" t="str">
        <f>VLOOKUP($A15,Entries!$B$203:$I$406,8)</f>
        <v/>
      </c>
      <c r="M15" s="7" t="str">
        <f>VLOOKUP($A15,Entries!$B$203:$J$406,9)</f>
        <v/>
      </c>
      <c r="N15" s="29"/>
    </row>
    <row r="16" spans="1:14" x14ac:dyDescent="0.25">
      <c r="A16" s="7" t="s">
        <v>25</v>
      </c>
      <c r="B16" s="88" t="s">
        <v>25</v>
      </c>
      <c r="D16" s="7">
        <v>4</v>
      </c>
      <c r="E16" t="str">
        <f>VLOOKUP($A16,Entries!$B$203:$J$406,2)</f>
        <v/>
      </c>
      <c r="F16" t="str">
        <f>VLOOKUP($A16,Entries!$B$203:$J$406,3)</f>
        <v/>
      </c>
      <c r="G16" t="str">
        <f>VLOOKUP($A16,Entries!$B$203:$F$406,5)</f>
        <v/>
      </c>
      <c r="H16" s="27" t="str">
        <f t="shared" si="0"/>
        <v xml:space="preserve"> </v>
      </c>
      <c r="I16" s="7"/>
      <c r="J16" s="7" t="str">
        <f>VLOOKUP($A16,Entries!$B$203:$G$406,6)</f>
        <v/>
      </c>
      <c r="K16" s="7" t="str">
        <f>VLOOKUP($A16,Entries!$B$203:$FH417,7)</f>
        <v/>
      </c>
      <c r="L16" s="7" t="str">
        <f>VLOOKUP($A16,Entries!$B$203:$I$406,8)</f>
        <v/>
      </c>
      <c r="M16" s="7" t="str">
        <f>VLOOKUP($A16,Entries!$B$203:$J$406,9)</f>
        <v/>
      </c>
      <c r="N16" s="29"/>
    </row>
    <row r="17" spans="1:14" x14ac:dyDescent="0.25">
      <c r="A17" s="7" t="s">
        <v>25</v>
      </c>
      <c r="B17" s="88" t="s">
        <v>25</v>
      </c>
      <c r="D17" s="7">
        <v>5</v>
      </c>
      <c r="E17" t="str">
        <f>VLOOKUP($A17,Entries!$B$203:$J$406,2)</f>
        <v/>
      </c>
      <c r="F17" t="str">
        <f>VLOOKUP($A17,Entries!$B$203:$J$406,3)</f>
        <v/>
      </c>
      <c r="G17" t="str">
        <f>VLOOKUP($A17,Entries!$B$203:$F$406,5)</f>
        <v/>
      </c>
      <c r="H17" s="27" t="str">
        <f t="shared" si="0"/>
        <v xml:space="preserve"> </v>
      </c>
      <c r="I17" s="7"/>
      <c r="J17" s="7" t="str">
        <f>VLOOKUP($A17,Entries!$B$203:$G$406,6)</f>
        <v/>
      </c>
      <c r="K17" s="7" t="str">
        <f>VLOOKUP($A17,Entries!$B$203:$FH418,7)</f>
        <v/>
      </c>
      <c r="L17" s="7" t="str">
        <f>VLOOKUP($A17,Entries!$B$203:$I$406,8)</f>
        <v/>
      </c>
      <c r="M17" s="7" t="str">
        <f>VLOOKUP($A17,Entries!$B$203:$J$406,9)</f>
        <v/>
      </c>
      <c r="N17" s="29"/>
    </row>
    <row r="18" spans="1:14" x14ac:dyDescent="0.25">
      <c r="A18" s="7" t="s">
        <v>25</v>
      </c>
      <c r="B18" s="88" t="s">
        <v>25</v>
      </c>
      <c r="D18" s="7">
        <v>6</v>
      </c>
      <c r="E18" t="str">
        <f>VLOOKUP($A18,Entries!$B$203:$J$406,2)</f>
        <v/>
      </c>
      <c r="F18" t="str">
        <f>VLOOKUP($A18,Entries!$B$203:$J$406,3)</f>
        <v/>
      </c>
      <c r="G18" t="str">
        <f>VLOOKUP($A18,Entries!$B$203:$F$406,5)</f>
        <v/>
      </c>
      <c r="H18" s="27" t="str">
        <f t="shared" si="0"/>
        <v xml:space="preserve"> </v>
      </c>
      <c r="I18" s="7"/>
      <c r="J18" s="7" t="str">
        <f>VLOOKUP($A18,Entries!$B$203:$G$406,6)</f>
        <v/>
      </c>
      <c r="K18" s="7" t="str">
        <f>VLOOKUP($A18,Entries!$B$203:$FH419,7)</f>
        <v/>
      </c>
      <c r="L18" s="7" t="str">
        <f>VLOOKUP($A18,Entries!$B$203:$I$406,8)</f>
        <v/>
      </c>
      <c r="M18" s="7" t="str">
        <f>VLOOKUP($A18,Entries!$B$203:$J$406,9)</f>
        <v/>
      </c>
      <c r="N18" s="29"/>
    </row>
    <row r="19" spans="1:14" x14ac:dyDescent="0.25">
      <c r="A19" s="7" t="s">
        <v>25</v>
      </c>
      <c r="B19" s="88" t="s">
        <v>25</v>
      </c>
      <c r="D19" s="7">
        <v>7</v>
      </c>
      <c r="E19" t="str">
        <f>VLOOKUP($A19,Entries!$B$203:$J$406,2)</f>
        <v/>
      </c>
      <c r="F19" t="str">
        <f>VLOOKUP($A19,Entries!$B$203:$J$406,3)</f>
        <v/>
      </c>
      <c r="G19" t="str">
        <f>VLOOKUP($A19,Entries!$B$203:$F$406,5)</f>
        <v/>
      </c>
      <c r="H19" s="27" t="str">
        <f t="shared" si="0"/>
        <v xml:space="preserve"> </v>
      </c>
      <c r="I19" s="7"/>
      <c r="J19" s="7" t="str">
        <f>VLOOKUP($A19,Entries!$B$203:$G$406,6)</f>
        <v/>
      </c>
      <c r="K19" s="7" t="str">
        <f>VLOOKUP($A19,Entries!$B$203:$FH420,7)</f>
        <v/>
      </c>
      <c r="L19" s="7" t="str">
        <f>VLOOKUP($A19,Entries!$B$203:$I$406,8)</f>
        <v/>
      </c>
      <c r="M19" s="7" t="str">
        <f>VLOOKUP($A19,Entries!$B$203:$J$406,9)</f>
        <v/>
      </c>
      <c r="N19" s="29"/>
    </row>
    <row r="20" spans="1:14" x14ac:dyDescent="0.25">
      <c r="A20" s="7" t="s">
        <v>25</v>
      </c>
      <c r="B20" s="88" t="s">
        <v>25</v>
      </c>
      <c r="D20" s="7">
        <v>8</v>
      </c>
      <c r="E20" t="str">
        <f>VLOOKUP($A20,Entries!$B$203:$J$406,2)</f>
        <v/>
      </c>
      <c r="F20" t="str">
        <f>VLOOKUP($A20,Entries!$B$203:$J$406,3)</f>
        <v/>
      </c>
      <c r="G20" t="str">
        <f>VLOOKUP($A20,Entries!$B$203:$F$406,5)</f>
        <v/>
      </c>
      <c r="H20" s="27" t="str">
        <f t="shared" si="0"/>
        <v xml:space="preserve"> </v>
      </c>
      <c r="I20" s="7"/>
      <c r="J20" s="7" t="str">
        <f>VLOOKUP($A20,Entries!$B$203:$G$406,6)</f>
        <v/>
      </c>
      <c r="K20" s="7" t="str">
        <f>VLOOKUP($A20,Entries!$B$203:$FH421,7)</f>
        <v/>
      </c>
      <c r="L20" s="7" t="str">
        <f>VLOOKUP($A20,Entries!$B$203:$I$406,8)</f>
        <v/>
      </c>
      <c r="M20" s="7" t="str">
        <f>VLOOKUP($A20,Entries!$B$203:$J$406,9)</f>
        <v/>
      </c>
      <c r="N20" s="29"/>
    </row>
    <row r="21" spans="1:14" x14ac:dyDescent="0.25">
      <c r="A21" s="7">
        <v>95</v>
      </c>
      <c r="B21" s="88">
        <v>13.4</v>
      </c>
      <c r="C21" t="s">
        <v>59</v>
      </c>
      <c r="D21" s="7">
        <v>1</v>
      </c>
      <c r="E21" t="str">
        <f>VLOOKUP($A21,Entries!$B$203:$J$406,2)</f>
        <v>Jess</v>
      </c>
      <c r="F21" t="str">
        <f>VLOOKUP($A21,Entries!$B$203:$J$406,3)</f>
        <v>Lamprell</v>
      </c>
      <c r="G21" t="str">
        <f>VLOOKUP($A21,Entries!$B$203:$F$406,5)</f>
        <v>Ipswich School</v>
      </c>
      <c r="H21" s="27">
        <f t="shared" si="0"/>
        <v>13.4</v>
      </c>
      <c r="I21" s="7" t="str">
        <f t="shared" si="1"/>
        <v xml:space="preserve"> </v>
      </c>
      <c r="J21" s="7" t="str">
        <f>VLOOKUP($A21,Entries!$B$203:$G$406,6)</f>
        <v>c</v>
      </c>
      <c r="K21" s="7" t="str">
        <f>VLOOKUP($A21,Entries!$B$203:$FH422,7)</f>
        <v>s</v>
      </c>
      <c r="L21" s="7" t="str">
        <f>VLOOKUP($A21,Entries!$B$203:$I$406,8)</f>
        <v>Ipswich School</v>
      </c>
      <c r="M21" s="7">
        <f>VLOOKUP($A21,Entries!$B$203:$J$406,9)</f>
        <v>3940086</v>
      </c>
      <c r="N21" s="29">
        <f>IF(H13&lt;N13,H13,N13)</f>
        <v>12</v>
      </c>
    </row>
    <row r="22" spans="1:14" x14ac:dyDescent="0.25">
      <c r="A22" s="7">
        <v>75</v>
      </c>
      <c r="B22" s="88">
        <v>13.5</v>
      </c>
      <c r="D22" s="7">
        <v>2</v>
      </c>
      <c r="E22" t="str">
        <f>VLOOKUP($A22,Entries!$B$203:$J$406,2)</f>
        <v>Annabel</v>
      </c>
      <c r="F22" t="str">
        <f>VLOOKUP($A22,Entries!$B$203:$J$406,3)</f>
        <v>Smith</v>
      </c>
      <c r="G22" t="str">
        <f>VLOOKUP($A22,Entries!$B$203:$F$406,5)</f>
        <v>Ipswich Harriers</v>
      </c>
      <c r="H22" s="27">
        <f t="shared" si="0"/>
        <v>13.5</v>
      </c>
      <c r="J22" s="7" t="str">
        <f>VLOOKUP($A22,Entries!$B$203:$G$406,6)</f>
        <v>c</v>
      </c>
      <c r="K22" s="7" t="str">
        <f>VLOOKUP($A22,Entries!$B$203:$FH423,7)</f>
        <v>s</v>
      </c>
      <c r="L22" s="7" t="str">
        <f>VLOOKUP($A22,Entries!$B$203:$I$406,8)</f>
        <v>Thomas mills</v>
      </c>
      <c r="M22" s="7">
        <f>VLOOKUP($A22,Entries!$B$203:$J$406,9)</f>
        <v>4016013</v>
      </c>
      <c r="N22" s="29"/>
    </row>
    <row r="23" spans="1:14" x14ac:dyDescent="0.25">
      <c r="A23" s="7">
        <v>88</v>
      </c>
      <c r="B23" s="88">
        <v>14.3</v>
      </c>
      <c r="D23" s="7">
        <v>3</v>
      </c>
      <c r="E23" t="str">
        <f>VLOOKUP($A23,Entries!$B$203:$J$406,2)</f>
        <v>Elisa</v>
      </c>
      <c r="F23" t="str">
        <f>VLOOKUP($A23,Entries!$B$203:$J$406,3)</f>
        <v>Rossmann</v>
      </c>
      <c r="G23" t="str">
        <f>VLOOKUP($A23,Entries!$B$203:$F$406,5)</f>
        <v>Culford School</v>
      </c>
      <c r="H23" s="27">
        <f t="shared" si="0"/>
        <v>14.3</v>
      </c>
      <c r="J23" s="7" t="str">
        <f>VLOOKUP($A23,Entries!$B$203:$G$406,6)</f>
        <v>c</v>
      </c>
      <c r="K23" s="7" t="str">
        <f>VLOOKUP($A23,Entries!$B$203:$FH424,7)</f>
        <v>s</v>
      </c>
      <c r="L23" s="7" t="str">
        <f>VLOOKUP($A23,Entries!$B$203:$I$406,8)</f>
        <v>Culford</v>
      </c>
      <c r="M23" s="7">
        <f>VLOOKUP($A23,Entries!$B$203:$J$406,9)</f>
        <v>0</v>
      </c>
      <c r="N23" s="29"/>
    </row>
    <row r="24" spans="1:14" x14ac:dyDescent="0.25">
      <c r="A24" s="7" t="s">
        <v>25</v>
      </c>
      <c r="B24" s="88" t="s">
        <v>25</v>
      </c>
      <c r="D24" s="7">
        <v>4</v>
      </c>
      <c r="E24" t="str">
        <f>VLOOKUP($A24,Entries!$B$203:$J$406,2)</f>
        <v/>
      </c>
      <c r="F24" t="str">
        <f>VLOOKUP($A24,Entries!$B$203:$J$406,3)</f>
        <v/>
      </c>
      <c r="G24" t="str">
        <f>VLOOKUP($A24,Entries!$B$203:$F$406,5)</f>
        <v/>
      </c>
      <c r="H24" s="27" t="str">
        <f t="shared" si="0"/>
        <v xml:space="preserve"> </v>
      </c>
      <c r="J24" s="7" t="str">
        <f>VLOOKUP($A24,Entries!$B$203:$G$406,6)</f>
        <v/>
      </c>
      <c r="K24" s="7" t="str">
        <f>VLOOKUP($A24,Entries!$B$203:$FH425,7)</f>
        <v/>
      </c>
      <c r="L24" s="7" t="str">
        <f>VLOOKUP($A24,Entries!$B$203:$I$406,8)</f>
        <v/>
      </c>
      <c r="M24" s="7" t="str">
        <f>VLOOKUP($A24,Entries!$B$203:$J$406,9)</f>
        <v/>
      </c>
      <c r="N24" s="29"/>
    </row>
    <row r="25" spans="1:14" x14ac:dyDescent="0.25">
      <c r="A25" s="7" t="s">
        <v>25</v>
      </c>
      <c r="B25" s="88" t="s">
        <v>25</v>
      </c>
      <c r="D25" s="7">
        <v>5</v>
      </c>
      <c r="E25" t="str">
        <f>VLOOKUP($A25,Entries!$B$203:$J$406,2)</f>
        <v/>
      </c>
      <c r="F25" t="str">
        <f>VLOOKUP($A25,Entries!$B$203:$J$406,3)</f>
        <v/>
      </c>
      <c r="G25" t="str">
        <f>VLOOKUP($A25,Entries!$B$203:$F$406,5)</f>
        <v/>
      </c>
      <c r="H25" s="27" t="str">
        <f t="shared" si="0"/>
        <v xml:space="preserve"> </v>
      </c>
      <c r="J25" s="7" t="str">
        <f>VLOOKUP($A25,Entries!$B$203:$G$406,6)</f>
        <v/>
      </c>
      <c r="K25" s="7" t="str">
        <f>VLOOKUP($A25,Entries!$B$203:$FH426,7)</f>
        <v/>
      </c>
      <c r="L25" s="7" t="str">
        <f>VLOOKUP($A25,Entries!$B$203:$I$406,8)</f>
        <v/>
      </c>
      <c r="M25" s="7" t="str">
        <f>VLOOKUP($A25,Entries!$B$203:$J$406,9)</f>
        <v/>
      </c>
      <c r="N25" s="29"/>
    </row>
    <row r="26" spans="1:14" x14ac:dyDescent="0.25">
      <c r="A26" s="7" t="s">
        <v>25</v>
      </c>
      <c r="B26" s="88" t="s">
        <v>25</v>
      </c>
      <c r="D26" s="7">
        <v>6</v>
      </c>
      <c r="E26" t="str">
        <f>VLOOKUP($A26,Entries!$B$203:$J$406,2)</f>
        <v/>
      </c>
      <c r="F26" t="str">
        <f>VLOOKUP($A26,Entries!$B$203:$J$406,3)</f>
        <v/>
      </c>
      <c r="G26" t="str">
        <f>VLOOKUP($A26,Entries!$B$203:$F$406,5)</f>
        <v/>
      </c>
      <c r="H26" s="27" t="str">
        <f t="shared" si="0"/>
        <v xml:space="preserve"> </v>
      </c>
      <c r="J26" s="7" t="str">
        <f>VLOOKUP($A26,Entries!$B$203:$G$406,6)</f>
        <v/>
      </c>
      <c r="K26" s="7" t="str">
        <f>VLOOKUP($A26,Entries!$B$203:$FH427,7)</f>
        <v/>
      </c>
      <c r="L26" s="7" t="str">
        <f>VLOOKUP($A26,Entries!$B$203:$I$406,8)</f>
        <v/>
      </c>
      <c r="M26" s="7" t="str">
        <f>VLOOKUP($A26,Entries!$B$203:$J$406,9)</f>
        <v/>
      </c>
      <c r="N26" s="29"/>
    </row>
    <row r="27" spans="1:14" x14ac:dyDescent="0.25">
      <c r="A27" s="7" t="s">
        <v>25</v>
      </c>
      <c r="B27" s="88" t="s">
        <v>25</v>
      </c>
      <c r="D27" s="7">
        <v>7</v>
      </c>
      <c r="E27" t="str">
        <f>VLOOKUP($A27,Entries!$B$203:$J$406,2)</f>
        <v/>
      </c>
      <c r="F27" t="str">
        <f>VLOOKUP($A27,Entries!$B$203:$J$406,3)</f>
        <v/>
      </c>
      <c r="G27" t="str">
        <f>VLOOKUP($A27,Entries!$B$203:$F$406,5)</f>
        <v/>
      </c>
      <c r="H27" s="27" t="str">
        <f t="shared" si="0"/>
        <v xml:space="preserve"> </v>
      </c>
      <c r="J27" s="7" t="str">
        <f>VLOOKUP($A27,Entries!$B$203:$G$406,6)</f>
        <v/>
      </c>
      <c r="K27" s="7" t="str">
        <f>VLOOKUP($A27,Entries!$B$203:$FH428,7)</f>
        <v/>
      </c>
      <c r="L27" s="7" t="str">
        <f>VLOOKUP($A27,Entries!$B$203:$I$406,8)</f>
        <v/>
      </c>
      <c r="M27" s="7" t="str">
        <f>VLOOKUP($A27,Entries!$B$203:$J$406,9)</f>
        <v/>
      </c>
      <c r="N27" s="29"/>
    </row>
    <row r="28" spans="1:14" x14ac:dyDescent="0.25">
      <c r="A28" s="7" t="s">
        <v>25</v>
      </c>
      <c r="B28" s="88" t="s">
        <v>25</v>
      </c>
      <c r="D28" s="7">
        <v>8</v>
      </c>
      <c r="E28" t="str">
        <f>VLOOKUP($A28,Entries!$B$203:$J$406,2)</f>
        <v/>
      </c>
      <c r="F28" t="str">
        <f>VLOOKUP($A28,Entries!$B$203:$J$406,3)</f>
        <v/>
      </c>
      <c r="G28" t="str">
        <f>VLOOKUP($A28,Entries!$B$203:$F$406,5)</f>
        <v/>
      </c>
      <c r="H28" s="27" t="str">
        <f t="shared" si="0"/>
        <v xml:space="preserve"> </v>
      </c>
      <c r="J28" s="7" t="str">
        <f>VLOOKUP($A28,Entries!$B$203:$G$406,6)</f>
        <v/>
      </c>
      <c r="K28" s="7" t="str">
        <f>VLOOKUP($A28,Entries!$B$203:$FH429,7)</f>
        <v/>
      </c>
      <c r="L28" s="7" t="str">
        <f>VLOOKUP($A28,Entries!$B$203:$I$406,8)</f>
        <v/>
      </c>
      <c r="M28" s="7" t="str">
        <f>VLOOKUP($A28,Entries!$B$203:$J$406,9)</f>
        <v/>
      </c>
      <c r="N28" s="29"/>
    </row>
    <row r="29" spans="1:14" x14ac:dyDescent="0.25">
      <c r="A29" s="7" t="s">
        <v>25</v>
      </c>
      <c r="B29" s="88" t="s">
        <v>25</v>
      </c>
      <c r="C29" t="s">
        <v>271</v>
      </c>
      <c r="D29" s="7">
        <v>1</v>
      </c>
      <c r="E29" t="str">
        <f>VLOOKUP($A29,Entries!$B$203:$J$406,2)</f>
        <v/>
      </c>
      <c r="F29" t="str">
        <f>VLOOKUP($A29,Entries!$B$203:$J$406,3)</f>
        <v/>
      </c>
      <c r="G29" t="str">
        <f>VLOOKUP($A29,Entries!$B$203:$F$406,5)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 t="str">
        <f>VLOOKUP($A29,Entries!$B$203:$G$406,6)</f>
        <v/>
      </c>
      <c r="K29" s="7" t="str">
        <f>VLOOKUP($A29,Entries!$B$203:$FH430,7)</f>
        <v/>
      </c>
      <c r="L29" s="7" t="str">
        <f>VLOOKUP($A29,Entries!$B$203:$I$406,8)</f>
        <v/>
      </c>
      <c r="M29" s="7" t="str">
        <f>VLOOKUP($A29,Entries!$B$203:$J$406,9)</f>
        <v/>
      </c>
      <c r="N29" s="29">
        <v>25.3</v>
      </c>
    </row>
    <row r="30" spans="1:14" x14ac:dyDescent="0.25">
      <c r="A30" s="7" t="s">
        <v>25</v>
      </c>
      <c r="B30" s="88" t="s">
        <v>25</v>
      </c>
      <c r="D30" s="7">
        <v>2</v>
      </c>
      <c r="E30" t="str">
        <f>VLOOKUP($A30,Entries!$B$203:$J$406,2)</f>
        <v/>
      </c>
      <c r="F30" t="str">
        <f>VLOOKUP($A30,Entries!$B$203:$J$406,3)</f>
        <v/>
      </c>
      <c r="G30" t="str">
        <f>VLOOKUP($A30,Entries!$B$203:$F$406,5)</f>
        <v/>
      </c>
      <c r="H30" s="27" t="str">
        <f t="shared" si="0"/>
        <v xml:space="preserve"> </v>
      </c>
      <c r="I30" s="7"/>
      <c r="J30" s="7" t="str">
        <f>VLOOKUP($A30,Entries!$B$203:$G$406,6)</f>
        <v/>
      </c>
      <c r="K30" s="7" t="str">
        <f>VLOOKUP($A30,Entries!$B$203:$FH431,7)</f>
        <v/>
      </c>
      <c r="L30" s="7" t="str">
        <f>VLOOKUP($A30,Entries!$B$203:$I$406,8)</f>
        <v/>
      </c>
      <c r="M30" s="7" t="str">
        <f>VLOOKUP($A30,Entries!$B$203:$J$406,9)</f>
        <v/>
      </c>
      <c r="N30" s="29"/>
    </row>
    <row r="31" spans="1:14" x14ac:dyDescent="0.25">
      <c r="A31" s="7" t="s">
        <v>25</v>
      </c>
      <c r="B31" s="88" t="s">
        <v>25</v>
      </c>
      <c r="D31" s="7">
        <v>3</v>
      </c>
      <c r="E31" t="str">
        <f>VLOOKUP($A31,Entries!$B$203:$J$406,2)</f>
        <v/>
      </c>
      <c r="F31" t="str">
        <f>VLOOKUP($A31,Entries!$B$203:$J$406,3)</f>
        <v/>
      </c>
      <c r="G31" t="str">
        <f>VLOOKUP($A31,Entries!$B$203:$F$406,5)</f>
        <v/>
      </c>
      <c r="H31" s="27" t="str">
        <f t="shared" si="0"/>
        <v xml:space="preserve"> </v>
      </c>
      <c r="I31" s="7"/>
      <c r="J31" s="7" t="str">
        <f>VLOOKUP($A31,Entries!$B$203:$G$406,6)</f>
        <v/>
      </c>
      <c r="K31" s="7" t="str">
        <f>VLOOKUP($A31,Entries!$B$203:$FH432,7)</f>
        <v/>
      </c>
      <c r="L31" s="7" t="str">
        <f>VLOOKUP($A31,Entries!$B$203:$I$406,8)</f>
        <v/>
      </c>
      <c r="M31" s="7" t="str">
        <f>VLOOKUP($A31,Entries!$B$203:$J$406,9)</f>
        <v/>
      </c>
      <c r="N31" s="29"/>
    </row>
    <row r="32" spans="1:14" x14ac:dyDescent="0.25">
      <c r="A32" s="7" t="s">
        <v>25</v>
      </c>
      <c r="B32" s="88" t="s">
        <v>25</v>
      </c>
      <c r="D32" s="7">
        <v>4</v>
      </c>
      <c r="E32" t="str">
        <f>VLOOKUP($A32,Entries!$B$203:$J$406,2)</f>
        <v/>
      </c>
      <c r="F32" t="str">
        <f>VLOOKUP($A32,Entries!$B$203:$J$406,3)</f>
        <v/>
      </c>
      <c r="G32" t="str">
        <f>VLOOKUP($A32,Entries!$B$203:$F$406,5)</f>
        <v/>
      </c>
      <c r="H32" s="27" t="str">
        <f t="shared" si="0"/>
        <v xml:space="preserve"> </v>
      </c>
      <c r="I32" s="7"/>
      <c r="J32" s="7" t="str">
        <f>VLOOKUP($A32,Entries!$B$203:$G$406,6)</f>
        <v/>
      </c>
      <c r="K32" s="7" t="str">
        <f>VLOOKUP($A32,Entries!$B$203:$FH433,7)</f>
        <v/>
      </c>
      <c r="L32" s="7" t="str">
        <f>VLOOKUP($A32,Entries!$B$203:$I$406,8)</f>
        <v/>
      </c>
      <c r="M32" s="7" t="str">
        <f>VLOOKUP($A32,Entries!$B$203:$J$406,9)</f>
        <v/>
      </c>
      <c r="N32" s="29"/>
    </row>
    <row r="33" spans="1:14" x14ac:dyDescent="0.25">
      <c r="A33" s="7" t="s">
        <v>25</v>
      </c>
      <c r="B33" s="88" t="s">
        <v>25</v>
      </c>
      <c r="D33" s="7">
        <v>5</v>
      </c>
      <c r="E33" t="str">
        <f>VLOOKUP($A33,Entries!$B$203:$J$406,2)</f>
        <v/>
      </c>
      <c r="F33" t="str">
        <f>VLOOKUP($A33,Entries!$B$203:$J$406,3)</f>
        <v/>
      </c>
      <c r="G33" t="str">
        <f>VLOOKUP($A33,Entries!$B$203:$F$406,5)</f>
        <v/>
      </c>
      <c r="H33" s="27" t="str">
        <f t="shared" si="0"/>
        <v xml:space="preserve"> </v>
      </c>
      <c r="I33" s="7"/>
      <c r="J33" s="7" t="str">
        <f>VLOOKUP($A33,Entries!$B$203:$G$406,6)</f>
        <v/>
      </c>
      <c r="K33" s="7" t="str">
        <f>VLOOKUP($A33,Entries!$B$203:$FH434,7)</f>
        <v/>
      </c>
      <c r="L33" s="7" t="str">
        <f>VLOOKUP($A33,Entries!$B$203:$I$406,8)</f>
        <v/>
      </c>
      <c r="M33" s="7" t="str">
        <f>VLOOKUP($A33,Entries!$B$203:$J$406,9)</f>
        <v/>
      </c>
      <c r="N33" s="29"/>
    </row>
    <row r="34" spans="1:14" x14ac:dyDescent="0.25">
      <c r="A34" s="7" t="s">
        <v>25</v>
      </c>
      <c r="B34" s="88" t="s">
        <v>25</v>
      </c>
      <c r="D34" s="7">
        <v>6</v>
      </c>
      <c r="E34" t="str">
        <f>VLOOKUP($A34,Entries!$B$203:$J$406,2)</f>
        <v/>
      </c>
      <c r="F34" t="str">
        <f>VLOOKUP($A34,Entries!$B$203:$J$406,3)</f>
        <v/>
      </c>
      <c r="G34" t="str">
        <f>VLOOKUP($A34,Entries!$B$203:$F$406,5)</f>
        <v/>
      </c>
      <c r="H34" s="27" t="str">
        <f t="shared" si="0"/>
        <v xml:space="preserve"> </v>
      </c>
      <c r="I34" s="7"/>
      <c r="J34" s="7" t="str">
        <f>VLOOKUP($A34,Entries!$B$203:$G$406,6)</f>
        <v/>
      </c>
      <c r="K34" s="7" t="str">
        <f>VLOOKUP($A34,Entries!$B$203:$FH435,7)</f>
        <v/>
      </c>
      <c r="L34" s="7" t="str">
        <f>VLOOKUP($A34,Entries!$B$203:$I$406,8)</f>
        <v/>
      </c>
      <c r="M34" s="7" t="str">
        <f>VLOOKUP($A34,Entries!$B$203:$J$406,9)</f>
        <v/>
      </c>
      <c r="N34" s="29"/>
    </row>
    <row r="35" spans="1:14" x14ac:dyDescent="0.25">
      <c r="A35" s="7" t="s">
        <v>25</v>
      </c>
      <c r="B35" s="88" t="s">
        <v>25</v>
      </c>
      <c r="D35" s="7">
        <v>7</v>
      </c>
      <c r="E35" t="str">
        <f>VLOOKUP($A35,Entries!$B$203:$J$406,2)</f>
        <v/>
      </c>
      <c r="F35" t="str">
        <f>VLOOKUP($A35,Entries!$B$203:$J$406,3)</f>
        <v/>
      </c>
      <c r="G35" t="str">
        <f>VLOOKUP($A35,Entries!$B$203:$F$406,5)</f>
        <v/>
      </c>
      <c r="H35" s="27" t="str">
        <f t="shared" si="0"/>
        <v xml:space="preserve"> </v>
      </c>
      <c r="I35" s="7"/>
      <c r="J35" s="7" t="str">
        <f>VLOOKUP($A35,Entries!$B$203:$G$406,6)</f>
        <v/>
      </c>
      <c r="K35" s="7" t="str">
        <f>VLOOKUP($A35,Entries!$B$203:$FH436,7)</f>
        <v/>
      </c>
      <c r="L35" s="7" t="str">
        <f>VLOOKUP($A35,Entries!$B$203:$I$406,8)</f>
        <v/>
      </c>
      <c r="M35" s="7" t="str">
        <f>VLOOKUP($A35,Entries!$B$203:$J$406,9)</f>
        <v/>
      </c>
      <c r="N35" s="29"/>
    </row>
    <row r="36" spans="1:14" x14ac:dyDescent="0.25">
      <c r="A36" s="7" t="s">
        <v>25</v>
      </c>
      <c r="B36" s="88" t="s">
        <v>25</v>
      </c>
      <c r="D36" s="7">
        <v>8</v>
      </c>
      <c r="E36" t="str">
        <f>VLOOKUP($A36,Entries!$B$203:$J$406,2)</f>
        <v/>
      </c>
      <c r="F36" t="str">
        <f>VLOOKUP($A36,Entries!$B$203:$J$406,3)</f>
        <v/>
      </c>
      <c r="G36" t="str">
        <f>VLOOKUP($A36,Entries!$B$203:$F$406,5)</f>
        <v/>
      </c>
      <c r="H36" s="27" t="str">
        <f t="shared" si="0"/>
        <v xml:space="preserve"> </v>
      </c>
      <c r="I36" s="7"/>
      <c r="J36" s="7" t="str">
        <f>VLOOKUP($A36,Entries!$B$203:$G$406,6)</f>
        <v/>
      </c>
      <c r="K36" s="7" t="str">
        <f>VLOOKUP($A36,Entries!$B$203:$FH437,7)</f>
        <v/>
      </c>
      <c r="L36" s="7" t="str">
        <f>VLOOKUP($A36,Entries!$B$203:$I$406,8)</f>
        <v/>
      </c>
      <c r="M36" s="7" t="str">
        <f>VLOOKUP($A36,Entries!$B$203:$J$406,9)</f>
        <v/>
      </c>
      <c r="N36" s="29"/>
    </row>
    <row r="37" spans="1:14" x14ac:dyDescent="0.25">
      <c r="A37" s="7" t="s">
        <v>25</v>
      </c>
      <c r="B37" s="88" t="s">
        <v>25</v>
      </c>
      <c r="C37" t="s">
        <v>272</v>
      </c>
      <c r="D37" s="7">
        <v>1</v>
      </c>
      <c r="E37" t="str">
        <f>VLOOKUP($A37,Entries!$B$203:$J$406,2)</f>
        <v/>
      </c>
      <c r="F37" t="str">
        <f>VLOOKUP($A37,Entries!$B$203:$J$406,3)</f>
        <v/>
      </c>
      <c r="G37" t="str">
        <f>VLOOKUP($A37,Entries!$B$203:$F$406,5)</f>
        <v/>
      </c>
      <c r="H37" s="27" t="str">
        <f t="shared" si="0"/>
        <v xml:space="preserve"> </v>
      </c>
      <c r="I37" s="7" t="str">
        <f t="shared" ref="I37" si="2">IF(H37=" "," ",IF(H37&lt;N37,"CBP",IF(H37=N37,"=CBP"," ")))</f>
        <v xml:space="preserve"> </v>
      </c>
      <c r="J37" s="7" t="str">
        <f>VLOOKUP($A37,Entries!$B$203:$G$406,6)</f>
        <v/>
      </c>
      <c r="K37" s="7" t="str">
        <f>VLOOKUP($A37,Entries!$B$203:$FH438,7)</f>
        <v/>
      </c>
      <c r="L37" s="7" t="str">
        <f>VLOOKUP($A37,Entries!$B$203:$I$406,8)</f>
        <v/>
      </c>
      <c r="M37" s="7" t="str">
        <f>VLOOKUP($A37,Entries!$B$203:$J$406,9)</f>
        <v/>
      </c>
      <c r="N37" s="29">
        <f>IF(H29&lt;N29,H29,N29)</f>
        <v>25.3</v>
      </c>
    </row>
    <row r="38" spans="1:14" x14ac:dyDescent="0.25">
      <c r="A38" s="7" t="s">
        <v>25</v>
      </c>
      <c r="B38" s="88" t="s">
        <v>25</v>
      </c>
      <c r="D38" s="7">
        <v>2</v>
      </c>
      <c r="E38" t="str">
        <f>VLOOKUP($A38,Entries!$B$203:$J$406,2)</f>
        <v/>
      </c>
      <c r="F38" t="str">
        <f>VLOOKUP($A38,Entries!$B$203:$J$406,3)</f>
        <v/>
      </c>
      <c r="G38" t="str">
        <f>VLOOKUP($A38,Entries!$B$203:$F$406,5)</f>
        <v/>
      </c>
      <c r="H38" s="27" t="str">
        <f t="shared" si="0"/>
        <v xml:space="preserve"> </v>
      </c>
      <c r="I38" s="7"/>
      <c r="J38" s="7" t="str">
        <f>VLOOKUP($A38,Entries!$B$203:$G$406,6)</f>
        <v/>
      </c>
      <c r="K38" s="7" t="str">
        <f>VLOOKUP($A38,Entries!$B$203:$FH439,7)</f>
        <v/>
      </c>
      <c r="L38" s="7" t="str">
        <f>VLOOKUP($A38,Entries!$B$203:$I$406,8)</f>
        <v/>
      </c>
      <c r="M38" s="7" t="str">
        <f>VLOOKUP($A38,Entries!$B$203:$J$406,9)</f>
        <v/>
      </c>
      <c r="N38" s="29"/>
    </row>
    <row r="39" spans="1:14" x14ac:dyDescent="0.25">
      <c r="A39" s="7" t="s">
        <v>25</v>
      </c>
      <c r="B39" s="88" t="s">
        <v>25</v>
      </c>
      <c r="D39" s="7">
        <v>3</v>
      </c>
      <c r="E39" t="str">
        <f>VLOOKUP($A39,Entries!$B$203:$J$406,2)</f>
        <v/>
      </c>
      <c r="F39" t="str">
        <f>VLOOKUP($A39,Entries!$B$203:$J$406,3)</f>
        <v/>
      </c>
      <c r="G39" t="str">
        <f>VLOOKUP($A39,Entries!$B$203:$F$406,5)</f>
        <v/>
      </c>
      <c r="H39" s="27" t="str">
        <f t="shared" si="0"/>
        <v xml:space="preserve"> </v>
      </c>
      <c r="I39" s="7"/>
      <c r="J39" s="7" t="str">
        <f>VLOOKUP($A39,Entries!$B$203:$G$406,6)</f>
        <v/>
      </c>
      <c r="K39" s="7" t="str">
        <f>VLOOKUP($A39,Entries!$B$203:$FH440,7)</f>
        <v/>
      </c>
      <c r="L39" s="7" t="str">
        <f>VLOOKUP($A39,Entries!$B$203:$I$406,8)</f>
        <v/>
      </c>
      <c r="M39" s="7" t="str">
        <f>VLOOKUP($A39,Entries!$B$203:$J$406,9)</f>
        <v/>
      </c>
      <c r="N39" s="29"/>
    </row>
    <row r="40" spans="1:14" x14ac:dyDescent="0.25">
      <c r="A40" s="7" t="s">
        <v>25</v>
      </c>
      <c r="B40" s="88" t="s">
        <v>25</v>
      </c>
      <c r="D40" s="7">
        <v>4</v>
      </c>
      <c r="E40" t="str">
        <f>VLOOKUP($A40,Entries!$B$203:$J$406,2)</f>
        <v/>
      </c>
      <c r="F40" t="str">
        <f>VLOOKUP($A40,Entries!$B$203:$J$406,3)</f>
        <v/>
      </c>
      <c r="G40" t="str">
        <f>VLOOKUP($A40,Entries!$B$203:$F$406,5)</f>
        <v/>
      </c>
      <c r="H40" s="27" t="str">
        <f t="shared" si="0"/>
        <v xml:space="preserve"> </v>
      </c>
      <c r="I40" s="7"/>
      <c r="J40" s="7" t="str">
        <f>VLOOKUP($A40,Entries!$B$203:$G$406,6)</f>
        <v/>
      </c>
      <c r="K40" s="7" t="str">
        <f>VLOOKUP($A40,Entries!$B$203:$FH441,7)</f>
        <v/>
      </c>
      <c r="L40" s="7" t="str">
        <f>VLOOKUP($A40,Entries!$B$203:$I$406,8)</f>
        <v/>
      </c>
      <c r="M40" s="7" t="str">
        <f>VLOOKUP($A40,Entries!$B$203:$J$406,9)</f>
        <v/>
      </c>
      <c r="N40" s="29"/>
    </row>
    <row r="41" spans="1:14" x14ac:dyDescent="0.25">
      <c r="A41" s="7" t="s">
        <v>25</v>
      </c>
      <c r="B41" s="88" t="s">
        <v>25</v>
      </c>
      <c r="D41" s="7">
        <v>5</v>
      </c>
      <c r="E41" t="str">
        <f>VLOOKUP($A41,Entries!$B$203:$J$406,2)</f>
        <v/>
      </c>
      <c r="F41" t="str">
        <f>VLOOKUP($A41,Entries!$B$203:$J$406,3)</f>
        <v/>
      </c>
      <c r="G41" t="str">
        <f>VLOOKUP($A41,Entries!$B$203:$F$406,5)</f>
        <v/>
      </c>
      <c r="H41" s="27" t="str">
        <f t="shared" si="0"/>
        <v xml:space="preserve"> </v>
      </c>
      <c r="I41" s="7"/>
      <c r="J41" s="7" t="str">
        <f>VLOOKUP($A41,Entries!$B$203:$G$406,6)</f>
        <v/>
      </c>
      <c r="K41" s="7" t="str">
        <f>VLOOKUP($A41,Entries!$B$203:$FH442,7)</f>
        <v/>
      </c>
      <c r="L41" s="7" t="str">
        <f>VLOOKUP($A41,Entries!$B$203:$I$406,8)</f>
        <v/>
      </c>
      <c r="M41" s="7" t="str">
        <f>VLOOKUP($A41,Entries!$B$203:$J$406,9)</f>
        <v/>
      </c>
      <c r="N41" s="29"/>
    </row>
    <row r="42" spans="1:14" x14ac:dyDescent="0.25">
      <c r="A42" s="7" t="s">
        <v>25</v>
      </c>
      <c r="B42" s="88" t="s">
        <v>25</v>
      </c>
      <c r="D42" s="7">
        <v>6</v>
      </c>
      <c r="E42" t="str">
        <f>VLOOKUP($A42,Entries!$B$203:$J$406,2)</f>
        <v/>
      </c>
      <c r="F42" t="str">
        <f>VLOOKUP($A42,Entries!$B$203:$J$406,3)</f>
        <v/>
      </c>
      <c r="G42" t="str">
        <f>VLOOKUP($A42,Entries!$B$203:$F$406,5)</f>
        <v/>
      </c>
      <c r="H42" s="27" t="str">
        <f t="shared" si="0"/>
        <v xml:space="preserve"> </v>
      </c>
      <c r="I42" s="7"/>
      <c r="J42" s="7" t="str">
        <f>VLOOKUP($A42,Entries!$B$203:$G$406,6)</f>
        <v/>
      </c>
      <c r="K42" s="7" t="str">
        <f>VLOOKUP($A42,Entries!$B$203:$FH443,7)</f>
        <v/>
      </c>
      <c r="L42" s="7" t="str">
        <f>VLOOKUP($A42,Entries!$B$203:$I$406,8)</f>
        <v/>
      </c>
      <c r="M42" s="7" t="str">
        <f>VLOOKUP($A42,Entries!$B$203:$J$406,9)</f>
        <v/>
      </c>
      <c r="N42" s="29"/>
    </row>
    <row r="43" spans="1:14" x14ac:dyDescent="0.25">
      <c r="A43" s="7" t="s">
        <v>25</v>
      </c>
      <c r="B43" s="88" t="s">
        <v>25</v>
      </c>
      <c r="D43" s="7">
        <v>7</v>
      </c>
      <c r="E43" t="str">
        <f>VLOOKUP($A43,Entries!$B$203:$J$406,2)</f>
        <v/>
      </c>
      <c r="F43" t="str">
        <f>VLOOKUP($A43,Entries!$B$203:$J$406,3)</f>
        <v/>
      </c>
      <c r="G43" t="str">
        <f>VLOOKUP($A43,Entries!$B$203:$F$406,5)</f>
        <v/>
      </c>
      <c r="H43" s="27" t="str">
        <f t="shared" si="0"/>
        <v xml:space="preserve"> </v>
      </c>
      <c r="I43" s="7"/>
      <c r="J43" s="7" t="str">
        <f>VLOOKUP($A43,Entries!$B$203:$G$406,6)</f>
        <v/>
      </c>
      <c r="K43" s="7" t="str">
        <f>VLOOKUP($A43,Entries!$B$203:$FH444,7)</f>
        <v/>
      </c>
      <c r="L43" s="7" t="str">
        <f>VLOOKUP($A43,Entries!$B$203:$I$406,8)</f>
        <v/>
      </c>
      <c r="M43" s="7" t="str">
        <f>VLOOKUP($A43,Entries!$B$203:$J$406,9)</f>
        <v/>
      </c>
      <c r="N43" s="29"/>
    </row>
    <row r="44" spans="1:14" x14ac:dyDescent="0.25">
      <c r="A44" s="7" t="s">
        <v>25</v>
      </c>
      <c r="B44" s="88" t="s">
        <v>25</v>
      </c>
      <c r="D44" s="7">
        <v>8</v>
      </c>
      <c r="E44" t="str">
        <f>VLOOKUP($A44,Entries!$B$203:$J$406,2)</f>
        <v/>
      </c>
      <c r="F44" t="str">
        <f>VLOOKUP($A44,Entries!$B$203:$J$406,3)</f>
        <v/>
      </c>
      <c r="G44" t="str">
        <f>VLOOKUP($A44,Entries!$B$203:$F$406,5)</f>
        <v/>
      </c>
      <c r="H44" s="27" t="str">
        <f t="shared" si="0"/>
        <v xml:space="preserve"> </v>
      </c>
      <c r="I44" s="7"/>
      <c r="J44" s="7" t="str">
        <f>VLOOKUP($A44,Entries!$B$203:$G$406,6)</f>
        <v/>
      </c>
      <c r="K44" s="7" t="str">
        <f>VLOOKUP($A44,Entries!$B$203:$FH445,7)</f>
        <v/>
      </c>
      <c r="L44" s="7" t="str">
        <f>VLOOKUP($A44,Entries!$B$203:$I$406,8)</f>
        <v/>
      </c>
      <c r="M44" s="7" t="str">
        <f>VLOOKUP($A44,Entries!$B$203:$J$406,9)</f>
        <v/>
      </c>
      <c r="N44" s="29"/>
    </row>
    <row r="45" spans="1:14" x14ac:dyDescent="0.25">
      <c r="A45" s="7">
        <v>82</v>
      </c>
      <c r="B45" s="88">
        <v>26.7</v>
      </c>
      <c r="C45" t="s">
        <v>273</v>
      </c>
      <c r="D45" s="7">
        <v>1</v>
      </c>
      <c r="E45" t="str">
        <f>VLOOKUP($A45,Entries!$B$203:$J$406,2)</f>
        <v>Lucy</v>
      </c>
      <c r="F45" t="str">
        <f>VLOOKUP($A45,Entries!$B$203:$J$406,3)</f>
        <v>Frank</v>
      </c>
      <c r="G45" t="str">
        <f>VLOOKUP($A45,Entries!$B$203:$F$406,5)</f>
        <v>Colchester &amp; Tendring AC</v>
      </c>
      <c r="H45" s="27">
        <f t="shared" si="0"/>
        <v>26.7</v>
      </c>
      <c r="I45" s="7" t="str">
        <f t="shared" ref="I45" si="3">IF(H45=" "," ",IF(H45&lt;N45,"CBP",IF(H45=N45,"=CBP"," ")))</f>
        <v xml:space="preserve"> </v>
      </c>
      <c r="J45" s="7" t="str">
        <f>VLOOKUP($A45,Entries!$B$203:$G$406,6)</f>
        <v>c</v>
      </c>
      <c r="K45" s="7" t="str">
        <f>VLOOKUP($A45,Entries!$B$203:$FH446,7)</f>
        <v>s</v>
      </c>
      <c r="L45" s="7" t="str">
        <f>VLOOKUP($A45,Entries!$B$203:$I$406,8)</f>
        <v>Royal Hospital School</v>
      </c>
      <c r="M45" s="7">
        <f>VLOOKUP($A45,Entries!$B$203:$J$406,9)</f>
        <v>4035707</v>
      </c>
      <c r="N45" s="29">
        <f>IF(H37&lt;N37,H37,N37)</f>
        <v>25.3</v>
      </c>
    </row>
    <row r="46" spans="1:14" x14ac:dyDescent="0.25">
      <c r="A46" s="7">
        <v>91</v>
      </c>
      <c r="B46" s="88">
        <v>27.7</v>
      </c>
      <c r="D46" s="7">
        <v>2</v>
      </c>
      <c r="E46" t="str">
        <f>VLOOKUP($A46,Entries!$B$203:$J$406,2)</f>
        <v>Laura</v>
      </c>
      <c r="F46" t="str">
        <f>VLOOKUP($A46,Entries!$B$203:$J$406,3)</f>
        <v>Osborne Kember</v>
      </c>
      <c r="G46" t="str">
        <f>VLOOKUP($A46,Entries!$B$203:$F$406,5)</f>
        <v>Woodbridge Wolves AC</v>
      </c>
      <c r="H46" s="27">
        <f t="shared" si="0"/>
        <v>27.7</v>
      </c>
      <c r="J46" s="7" t="str">
        <f>VLOOKUP($A46,Entries!$B$203:$G$406,6)</f>
        <v>c</v>
      </c>
      <c r="K46" s="7" t="str">
        <f>VLOOKUP($A46,Entries!$B$203:$FH447,7)</f>
        <v>s</v>
      </c>
      <c r="L46" s="7" t="str">
        <f>VLOOKUP($A46,Entries!$B$203:$I$406,8)</f>
        <v>Farlingay</v>
      </c>
      <c r="M46" s="7">
        <f>VLOOKUP($A46,Entries!$B$203:$J$406,9)</f>
        <v>3994422</v>
      </c>
      <c r="N46" s="29"/>
    </row>
    <row r="47" spans="1:14" x14ac:dyDescent="0.25">
      <c r="A47" s="7">
        <v>75</v>
      </c>
      <c r="B47" s="88">
        <v>28.1</v>
      </c>
      <c r="D47" s="7">
        <v>3</v>
      </c>
      <c r="E47" t="str">
        <f>VLOOKUP($A47,Entries!$B$203:$J$406,2)</f>
        <v>Annabel</v>
      </c>
      <c r="F47" t="str">
        <f>VLOOKUP($A47,Entries!$B$203:$J$406,3)</f>
        <v>Smith</v>
      </c>
      <c r="G47" t="str">
        <f>VLOOKUP($A47,Entries!$B$203:$F$406,5)</f>
        <v>Ipswich Harriers</v>
      </c>
      <c r="H47" s="27">
        <f t="shared" si="0"/>
        <v>28.1</v>
      </c>
      <c r="J47" s="7" t="str">
        <f>VLOOKUP($A47,Entries!$B$203:$G$406,6)</f>
        <v>c</v>
      </c>
      <c r="K47" s="7" t="str">
        <f>VLOOKUP($A47,Entries!$B$203:$FH448,7)</f>
        <v>s</v>
      </c>
      <c r="L47" s="7" t="str">
        <f>VLOOKUP($A47,Entries!$B$203:$I$406,8)</f>
        <v>Thomas mills</v>
      </c>
      <c r="M47" s="7">
        <f>VLOOKUP($A47,Entries!$B$203:$J$406,9)</f>
        <v>4016013</v>
      </c>
      <c r="N47" s="29"/>
    </row>
    <row r="48" spans="1:14" x14ac:dyDescent="0.25">
      <c r="A48" s="7" t="s">
        <v>25</v>
      </c>
      <c r="B48" s="88" t="s">
        <v>25</v>
      </c>
      <c r="D48" s="7">
        <v>4</v>
      </c>
      <c r="E48" t="str">
        <f>VLOOKUP($A48,Entries!$B$203:$J$406,2)</f>
        <v/>
      </c>
      <c r="F48" t="str">
        <f>VLOOKUP($A48,Entries!$B$203:$J$406,3)</f>
        <v/>
      </c>
      <c r="G48" t="str">
        <f>VLOOKUP($A48,Entries!$B$203:$F$406,5)</f>
        <v/>
      </c>
      <c r="H48" s="27" t="str">
        <f t="shared" si="0"/>
        <v xml:space="preserve"> </v>
      </c>
      <c r="J48" s="7" t="str">
        <f>VLOOKUP($A48,Entries!$B$203:$G$406,6)</f>
        <v/>
      </c>
      <c r="K48" s="7" t="str">
        <f>VLOOKUP($A48,Entries!$B$203:$FH449,7)</f>
        <v/>
      </c>
      <c r="L48" s="7" t="str">
        <f>VLOOKUP($A48,Entries!$B$203:$I$406,8)</f>
        <v/>
      </c>
      <c r="M48" s="7" t="str">
        <f>VLOOKUP($A48,Entries!$B$203:$J$406,9)</f>
        <v/>
      </c>
      <c r="N48" s="29"/>
    </row>
    <row r="49" spans="1:14" x14ac:dyDescent="0.25">
      <c r="A49" s="7" t="s">
        <v>25</v>
      </c>
      <c r="B49" s="88" t="s">
        <v>25</v>
      </c>
      <c r="D49" s="7">
        <v>5</v>
      </c>
      <c r="E49" t="str">
        <f>VLOOKUP($A49,Entries!$B$203:$J$406,2)</f>
        <v/>
      </c>
      <c r="F49" t="str">
        <f>VLOOKUP($A49,Entries!$B$203:$J$406,3)</f>
        <v/>
      </c>
      <c r="G49" t="str">
        <f>VLOOKUP($A49,Entries!$B$203:$F$406,5)</f>
        <v/>
      </c>
      <c r="H49" s="27" t="str">
        <f t="shared" si="0"/>
        <v xml:space="preserve"> </v>
      </c>
      <c r="J49" s="7" t="str">
        <f>VLOOKUP($A49,Entries!$B$203:$G$406,6)</f>
        <v/>
      </c>
      <c r="K49" s="7" t="str">
        <f>VLOOKUP($A49,Entries!$B$203:$FH450,7)</f>
        <v/>
      </c>
      <c r="L49" s="7" t="str">
        <f>VLOOKUP($A49,Entries!$B$203:$I$406,8)</f>
        <v/>
      </c>
      <c r="M49" s="7" t="str">
        <f>VLOOKUP($A49,Entries!$B$203:$J$406,9)</f>
        <v/>
      </c>
      <c r="N49" s="29"/>
    </row>
    <row r="50" spans="1:14" x14ac:dyDescent="0.25">
      <c r="A50" s="7" t="s">
        <v>25</v>
      </c>
      <c r="B50" s="88" t="s">
        <v>25</v>
      </c>
      <c r="D50" s="7">
        <v>6</v>
      </c>
      <c r="E50" t="str">
        <f>VLOOKUP($A50,Entries!$B$203:$J$406,2)</f>
        <v/>
      </c>
      <c r="F50" t="str">
        <f>VLOOKUP($A50,Entries!$B$203:$J$406,3)</f>
        <v/>
      </c>
      <c r="G50" t="str">
        <f>VLOOKUP($A50,Entries!$B$203:$F$406,5)</f>
        <v/>
      </c>
      <c r="H50" s="27" t="str">
        <f t="shared" si="0"/>
        <v xml:space="preserve"> </v>
      </c>
      <c r="J50" s="7" t="str">
        <f>VLOOKUP($A50,Entries!$B$203:$G$406,6)</f>
        <v/>
      </c>
      <c r="K50" s="7" t="str">
        <f>VLOOKUP($A50,Entries!$B$203:$FH451,7)</f>
        <v/>
      </c>
      <c r="L50" s="7" t="str">
        <f>VLOOKUP($A50,Entries!$B$203:$I$406,8)</f>
        <v/>
      </c>
      <c r="M50" s="7" t="str">
        <f>VLOOKUP($A50,Entries!$B$203:$J$406,9)</f>
        <v/>
      </c>
      <c r="N50" s="29"/>
    </row>
    <row r="51" spans="1:14" x14ac:dyDescent="0.25">
      <c r="A51" s="7" t="s">
        <v>25</v>
      </c>
      <c r="B51" s="88" t="s">
        <v>25</v>
      </c>
      <c r="D51" s="7">
        <v>7</v>
      </c>
      <c r="E51" t="str">
        <f>VLOOKUP($A51,Entries!$B$203:$J$406,2)</f>
        <v/>
      </c>
      <c r="F51" t="str">
        <f>VLOOKUP($A51,Entries!$B$203:$J$406,3)</f>
        <v/>
      </c>
      <c r="G51" t="str">
        <f>VLOOKUP($A51,Entries!$B$203:$F$406,5)</f>
        <v/>
      </c>
      <c r="H51" s="27" t="str">
        <f t="shared" si="0"/>
        <v xml:space="preserve"> </v>
      </c>
      <c r="J51" s="7" t="str">
        <f>VLOOKUP($A51,Entries!$B$203:$G$406,6)</f>
        <v/>
      </c>
      <c r="K51" s="7" t="str">
        <f>VLOOKUP($A51,Entries!$B$203:$FH452,7)</f>
        <v/>
      </c>
      <c r="L51" s="7" t="str">
        <f>VLOOKUP($A51,Entries!$B$203:$I$406,8)</f>
        <v/>
      </c>
      <c r="M51" s="7" t="str">
        <f>VLOOKUP($A51,Entries!$B$203:$J$406,9)</f>
        <v/>
      </c>
      <c r="N51" s="29"/>
    </row>
    <row r="52" spans="1:14" x14ac:dyDescent="0.25">
      <c r="A52" s="7" t="s">
        <v>25</v>
      </c>
      <c r="B52" s="88" t="s">
        <v>25</v>
      </c>
      <c r="D52" s="7">
        <v>8</v>
      </c>
      <c r="E52" t="str">
        <f>VLOOKUP($A52,Entries!$B$203:$J$406,2)</f>
        <v/>
      </c>
      <c r="F52" t="str">
        <f>VLOOKUP($A52,Entries!$B$203:$J$406,3)</f>
        <v/>
      </c>
      <c r="G52" t="str">
        <f>VLOOKUP($A52,Entries!$B$203:$F$406,5)</f>
        <v/>
      </c>
      <c r="H52" s="27" t="str">
        <f t="shared" si="0"/>
        <v xml:space="preserve"> </v>
      </c>
      <c r="J52" s="7" t="str">
        <f>VLOOKUP($A52,Entries!$B$203:$G$406,6)</f>
        <v/>
      </c>
      <c r="K52" s="7" t="str">
        <f>VLOOKUP($A52,Entries!$B$203:$FH453,7)</f>
        <v/>
      </c>
      <c r="L52" s="7" t="str">
        <f>VLOOKUP($A52,Entries!$B$203:$I$406,8)</f>
        <v/>
      </c>
      <c r="M52" s="7" t="str">
        <f>VLOOKUP($A52,Entries!$B$203:$J$406,9)</f>
        <v/>
      </c>
      <c r="N52" s="29"/>
    </row>
    <row r="53" spans="1:14" x14ac:dyDescent="0.25">
      <c r="A53" s="7">
        <v>82</v>
      </c>
      <c r="B53" s="88">
        <v>43.5</v>
      </c>
      <c r="C53" t="s">
        <v>274</v>
      </c>
      <c r="D53" s="7">
        <v>1</v>
      </c>
      <c r="E53" t="str">
        <f>VLOOKUP($A53,Entries!$B$203:$J$406,2)</f>
        <v>Lucy</v>
      </c>
      <c r="F53" t="str">
        <f>VLOOKUP($A53,Entries!$B$203:$J$406,3)</f>
        <v>Frank</v>
      </c>
      <c r="G53" t="str">
        <f>VLOOKUP($A53,Entries!$B$203:$F$406,5)</f>
        <v>Colchester &amp; Tendring AC</v>
      </c>
      <c r="H53" s="27">
        <f t="shared" si="0"/>
        <v>43.5</v>
      </c>
      <c r="I53" s="7" t="str">
        <f t="shared" ref="I53" si="4">IF(H53=" "," ",IF(H53&lt;N53,"CBP",IF(H53=N53,"=CBP"," ")))</f>
        <v xml:space="preserve"> </v>
      </c>
      <c r="J53" s="7" t="str">
        <f>VLOOKUP($A53,Entries!$B$203:$G$406,6)</f>
        <v>c</v>
      </c>
      <c r="K53" s="7" t="str">
        <f>VLOOKUP($A53,Entries!$B$203:$FH454,7)</f>
        <v>s</v>
      </c>
      <c r="L53" s="7" t="str">
        <f>VLOOKUP($A53,Entries!$B$203:$I$406,8)</f>
        <v>Royal Hospital School</v>
      </c>
      <c r="M53" s="7">
        <f>VLOOKUP($A53,Entries!$B$203:$J$406,9)</f>
        <v>4035707</v>
      </c>
      <c r="N53" s="29">
        <v>41.1</v>
      </c>
    </row>
    <row r="54" spans="1:14" x14ac:dyDescent="0.25">
      <c r="A54" s="7">
        <v>77</v>
      </c>
      <c r="B54" s="88">
        <v>44.5</v>
      </c>
      <c r="D54" s="7">
        <v>2</v>
      </c>
      <c r="E54" t="str">
        <f>VLOOKUP($A54,Entries!$B$203:$J$406,2)</f>
        <v>Lily</v>
      </c>
      <c r="F54" t="str">
        <f>VLOOKUP($A54,Entries!$B$203:$J$406,3)</f>
        <v>Burton</v>
      </c>
      <c r="G54" t="str">
        <f>VLOOKUP($A54,Entries!$B$203:$F$406,5)</f>
        <v>Ipswich Harriers</v>
      </c>
      <c r="H54" s="27">
        <f t="shared" si="0"/>
        <v>44.5</v>
      </c>
      <c r="J54" s="7" t="str">
        <f>VLOOKUP($A54,Entries!$B$203:$G$406,6)</f>
        <v>c</v>
      </c>
      <c r="K54" s="7" t="str">
        <f>VLOOKUP($A54,Entries!$B$203:$FH455,7)</f>
        <v/>
      </c>
      <c r="L54" s="7" t="str">
        <f>VLOOKUP($A54,Entries!$B$203:$I$406,8)</f>
        <v/>
      </c>
      <c r="M54" s="7">
        <f>VLOOKUP($A54,Entries!$B$203:$J$406,9)</f>
        <v>3903880</v>
      </c>
      <c r="N54" s="29"/>
    </row>
    <row r="55" spans="1:14" x14ac:dyDescent="0.25">
      <c r="A55" s="7">
        <v>73</v>
      </c>
      <c r="B55" s="88">
        <v>45.4</v>
      </c>
      <c r="D55" s="7">
        <v>3</v>
      </c>
      <c r="E55" t="str">
        <f>VLOOKUP($A55,Entries!$B$203:$J$406,2)</f>
        <v>Alex</v>
      </c>
      <c r="F55" t="str">
        <f>VLOOKUP($A55,Entries!$B$203:$J$406,3)</f>
        <v>Trehearn</v>
      </c>
      <c r="G55" t="str">
        <f>VLOOKUP($A55,Entries!$B$203:$F$406,5)</f>
        <v>Ipswich Harriers</v>
      </c>
      <c r="H55" s="27">
        <f t="shared" si="0"/>
        <v>45.4</v>
      </c>
      <c r="J55" s="7" t="str">
        <f>VLOOKUP($A55,Entries!$B$203:$G$406,6)</f>
        <v>c</v>
      </c>
      <c r="K55" s="7" t="str">
        <f>VLOOKUP($A55,Entries!$B$203:$FH456,7)</f>
        <v/>
      </c>
      <c r="L55" s="7" t="str">
        <f>VLOOKUP($A55,Entries!$B$203:$I$406,8)</f>
        <v/>
      </c>
      <c r="M55" s="7">
        <f>VLOOKUP($A55,Entries!$B$203:$J$406,9)</f>
        <v>4019322</v>
      </c>
      <c r="N55" s="29"/>
    </row>
    <row r="56" spans="1:14" x14ac:dyDescent="0.25">
      <c r="A56" s="7">
        <v>94</v>
      </c>
      <c r="B56" s="88">
        <v>46.8</v>
      </c>
      <c r="D56" s="7">
        <v>4</v>
      </c>
      <c r="E56" t="str">
        <f>VLOOKUP($A56,Entries!$B$203:$J$406,2)</f>
        <v>Eloise</v>
      </c>
      <c r="F56" t="str">
        <f>VLOOKUP($A56,Entries!$B$203:$J$406,3)</f>
        <v>Crouch Carter</v>
      </c>
      <c r="G56" t="str">
        <f>VLOOKUP($A56,Entries!$B$203:$F$406,5)</f>
        <v>Woodbridge School</v>
      </c>
      <c r="H56" s="27">
        <f t="shared" si="0"/>
        <v>46.8</v>
      </c>
      <c r="J56" s="7" t="str">
        <f>VLOOKUP($A56,Entries!$B$203:$G$406,6)</f>
        <v>c</v>
      </c>
      <c r="K56" s="7" t="str">
        <f>VLOOKUP($A56,Entries!$B$203:$FH457,7)</f>
        <v>s</v>
      </c>
      <c r="L56" s="7" t="str">
        <f>VLOOKUP($A56,Entries!$B$203:$I$406,8)</f>
        <v>Woodbridge school</v>
      </c>
      <c r="M56" s="7">
        <f>VLOOKUP($A56,Entries!$B$203:$J$406,9)</f>
        <v>0</v>
      </c>
      <c r="N56" s="29"/>
    </row>
    <row r="57" spans="1:14" x14ac:dyDescent="0.25">
      <c r="A57" s="7" t="s">
        <v>25</v>
      </c>
      <c r="B57" s="88" t="s">
        <v>25</v>
      </c>
      <c r="D57" s="7">
        <v>5</v>
      </c>
      <c r="E57" t="str">
        <f>VLOOKUP($A57,Entries!$B$203:$J$406,2)</f>
        <v/>
      </c>
      <c r="F57" t="str">
        <f>VLOOKUP($A57,Entries!$B$203:$J$406,3)</f>
        <v/>
      </c>
      <c r="G57" t="str">
        <f>VLOOKUP($A57,Entries!$B$203:$F$406,5)</f>
        <v/>
      </c>
      <c r="H57" s="27" t="str">
        <f t="shared" si="0"/>
        <v xml:space="preserve"> </v>
      </c>
      <c r="J57" s="7" t="str">
        <f>VLOOKUP($A57,Entries!$B$203:$G$406,6)</f>
        <v/>
      </c>
      <c r="K57" s="7" t="str">
        <f>VLOOKUP($A57,Entries!$B$203:$FH458,7)</f>
        <v/>
      </c>
      <c r="L57" s="7" t="str">
        <f>VLOOKUP($A57,Entries!$B$203:$I$406,8)</f>
        <v/>
      </c>
      <c r="M57" s="7" t="str">
        <f>VLOOKUP($A57,Entries!$B$203:$J$406,9)</f>
        <v/>
      </c>
      <c r="N57" s="29"/>
    </row>
    <row r="58" spans="1:14" x14ac:dyDescent="0.25">
      <c r="A58" s="7" t="s">
        <v>25</v>
      </c>
      <c r="B58" s="88" t="s">
        <v>25</v>
      </c>
      <c r="D58" s="7">
        <v>6</v>
      </c>
      <c r="E58" t="str">
        <f>VLOOKUP($A58,Entries!$B$203:$J$406,2)</f>
        <v/>
      </c>
      <c r="F58" t="str">
        <f>VLOOKUP($A58,Entries!$B$203:$J$406,3)</f>
        <v/>
      </c>
      <c r="G58" t="str">
        <f>VLOOKUP($A58,Entries!$B$203:$F$406,5)</f>
        <v/>
      </c>
      <c r="H58" s="27" t="str">
        <f t="shared" si="0"/>
        <v xml:space="preserve"> </v>
      </c>
      <c r="J58" s="7" t="str">
        <f>VLOOKUP($A58,Entries!$B$203:$G$406,6)</f>
        <v/>
      </c>
      <c r="K58" s="7" t="str">
        <f>VLOOKUP($A58,Entries!$B$203:$FH459,7)</f>
        <v/>
      </c>
      <c r="L58" s="7" t="str">
        <f>VLOOKUP($A58,Entries!$B$203:$I$406,8)</f>
        <v/>
      </c>
      <c r="M58" s="7" t="str">
        <f>VLOOKUP($A58,Entries!$B$203:$J$406,9)</f>
        <v/>
      </c>
      <c r="N58" s="29"/>
    </row>
    <row r="59" spans="1:14" x14ac:dyDescent="0.25">
      <c r="A59" s="7" t="s">
        <v>25</v>
      </c>
      <c r="B59" s="88" t="s">
        <v>25</v>
      </c>
      <c r="D59" s="7">
        <v>7</v>
      </c>
      <c r="E59" t="str">
        <f>VLOOKUP($A59,Entries!$B$203:$J$406,2)</f>
        <v/>
      </c>
      <c r="F59" t="str">
        <f>VLOOKUP($A59,Entries!$B$203:$J$406,3)</f>
        <v/>
      </c>
      <c r="G59" t="str">
        <f>VLOOKUP($A59,Entries!$B$203:$F$406,5)</f>
        <v/>
      </c>
      <c r="H59" s="27" t="str">
        <f t="shared" si="0"/>
        <v xml:space="preserve"> </v>
      </c>
      <c r="J59" s="7" t="str">
        <f>VLOOKUP($A59,Entries!$B$203:$G$406,6)</f>
        <v/>
      </c>
      <c r="K59" s="7" t="str">
        <f>VLOOKUP($A59,Entries!$B$203:$FH460,7)</f>
        <v/>
      </c>
      <c r="L59" s="7" t="str">
        <f>VLOOKUP($A59,Entries!$B$203:$I$406,8)</f>
        <v/>
      </c>
      <c r="M59" s="7" t="str">
        <f>VLOOKUP($A59,Entries!$B$203:$J$406,9)</f>
        <v/>
      </c>
      <c r="N59" s="29"/>
    </row>
    <row r="60" spans="1:14" x14ac:dyDescent="0.25">
      <c r="A60" s="7" t="s">
        <v>25</v>
      </c>
      <c r="B60" s="88" t="s">
        <v>25</v>
      </c>
      <c r="D60" s="7">
        <v>8</v>
      </c>
      <c r="E60" t="str">
        <f>VLOOKUP($A60,Entries!$B$203:$J$406,2)</f>
        <v/>
      </c>
      <c r="F60" t="str">
        <f>VLOOKUP($A60,Entries!$B$203:$J$406,3)</f>
        <v/>
      </c>
      <c r="G60" t="str">
        <f>VLOOKUP($A60,Entries!$B$203:$F$406,5)</f>
        <v/>
      </c>
      <c r="H60" s="27" t="str">
        <f t="shared" si="0"/>
        <v xml:space="preserve"> </v>
      </c>
      <c r="J60" s="7" t="str">
        <f>VLOOKUP($A60,Entries!$B$203:$G$406,6)</f>
        <v/>
      </c>
      <c r="K60" s="7" t="str">
        <f>VLOOKUP($A60,Entries!$B$203:$FH461,7)</f>
        <v/>
      </c>
      <c r="L60" s="7" t="str">
        <f>VLOOKUP($A60,Entries!$B$203:$I$406,8)</f>
        <v/>
      </c>
      <c r="M60" s="7" t="str">
        <f>VLOOKUP($A60,Entries!$B$203:$J$406,9)</f>
        <v/>
      </c>
      <c r="N60" s="29"/>
    </row>
    <row r="61" spans="1:14" x14ac:dyDescent="0.25">
      <c r="A61" s="7">
        <v>71</v>
      </c>
      <c r="B61" s="88" t="s">
        <v>1273</v>
      </c>
      <c r="C61" t="s">
        <v>275</v>
      </c>
      <c r="D61" s="7">
        <v>1</v>
      </c>
      <c r="E61" t="str">
        <f>VLOOKUP($A61,Entries!$B$203:$J$406,2)</f>
        <v>Bella</v>
      </c>
      <c r="F61" t="str">
        <f>VLOOKUP($A61,Entries!$B$203:$J$406,3)</f>
        <v>Taylor</v>
      </c>
      <c r="G61" t="str">
        <f>VLOOKUP($A61,Entries!$B$203:$F$406,5)</f>
        <v>Saint Edmund Pacers</v>
      </c>
      <c r="H61" s="27" t="str">
        <f t="shared" si="0"/>
        <v>2.17.6</v>
      </c>
      <c r="J61" s="7" t="str">
        <f>VLOOKUP($A61,Entries!$B$203:$G$406,6)</f>
        <v>c</v>
      </c>
      <c r="K61" s="7" t="str">
        <f>VLOOKUP($A61,Entries!$B$203:$FH462,7)</f>
        <v>s</v>
      </c>
      <c r="L61" s="7" t="str">
        <f>VLOOKUP($A61,Entries!$B$203:$I$406,8)</f>
        <v>Finborough School</v>
      </c>
      <c r="M61" s="7">
        <f>VLOOKUP($A61,Entries!$B$203:$J$406,9)</f>
        <v>3793260</v>
      </c>
      <c r="N61" s="29" t="s">
        <v>242</v>
      </c>
    </row>
    <row r="62" spans="1:14" x14ac:dyDescent="0.25">
      <c r="A62" s="7">
        <v>77</v>
      </c>
      <c r="B62" s="88" t="s">
        <v>1274</v>
      </c>
      <c r="D62" s="7">
        <v>2</v>
      </c>
      <c r="E62" t="str">
        <f>VLOOKUP($A62,Entries!$B$203:$J$406,2)</f>
        <v>Lily</v>
      </c>
      <c r="F62" t="str">
        <f>VLOOKUP($A62,Entries!$B$203:$J$406,3)</f>
        <v>Burton</v>
      </c>
      <c r="G62" t="str">
        <f>VLOOKUP($A62,Entries!$B$203:$F$406,5)</f>
        <v>Ipswich Harriers</v>
      </c>
      <c r="H62" s="27" t="str">
        <f t="shared" si="0"/>
        <v>2.22.3</v>
      </c>
      <c r="J62" s="7" t="str">
        <f>VLOOKUP($A62,Entries!$B$203:$G$406,6)</f>
        <v>c</v>
      </c>
      <c r="K62" s="7" t="str">
        <f>VLOOKUP($A62,Entries!$B$203:$FH463,7)</f>
        <v/>
      </c>
      <c r="L62" s="7" t="str">
        <f>VLOOKUP($A62,Entries!$B$203:$I$406,8)</f>
        <v/>
      </c>
      <c r="M62" s="7">
        <f>VLOOKUP($A62,Entries!$B$203:$J$406,9)</f>
        <v>3903880</v>
      </c>
      <c r="N62" s="29"/>
    </row>
    <row r="63" spans="1:14" x14ac:dyDescent="0.25">
      <c r="A63" s="7">
        <v>93</v>
      </c>
      <c r="B63" s="88" t="s">
        <v>1275</v>
      </c>
      <c r="D63" s="7">
        <v>3</v>
      </c>
      <c r="E63" t="str">
        <f>VLOOKUP($A63,Entries!$B$203:$J$406,2)</f>
        <v>Holly</v>
      </c>
      <c r="F63" t="str">
        <f>VLOOKUP($A63,Entries!$B$203:$J$406,3)</f>
        <v>Ayling</v>
      </c>
      <c r="G63" t="str">
        <f>VLOOKUP($A63,Entries!$B$203:$F$406,5)</f>
        <v>West Suffolk AC</v>
      </c>
      <c r="H63" s="27" t="str">
        <f t="shared" si="0"/>
        <v>2.30.3</v>
      </c>
      <c r="J63" s="7" t="str">
        <f>VLOOKUP($A63,Entries!$B$203:$G$406,6)</f>
        <v>c</v>
      </c>
      <c r="K63" s="7" t="str">
        <f>VLOOKUP($A63,Entries!$B$203:$FH464,7)</f>
        <v>s</v>
      </c>
      <c r="L63" s="7" t="str">
        <f>VLOOKUP($A63,Entries!$B$203:$I$406,8)</f>
        <v>Thurston Community College county</v>
      </c>
      <c r="M63" s="7">
        <f>VLOOKUP($A63,Entries!$B$203:$J$406,9)</f>
        <v>3793258</v>
      </c>
      <c r="N63" s="29"/>
    </row>
    <row r="64" spans="1:14" x14ac:dyDescent="0.25">
      <c r="A64" s="7">
        <v>86</v>
      </c>
      <c r="B64" s="88" t="s">
        <v>1276</v>
      </c>
      <c r="D64" s="7">
        <v>4</v>
      </c>
      <c r="E64" t="str">
        <f>VLOOKUP($A64,Entries!$B$203:$J$406,2)</f>
        <v>Eva</v>
      </c>
      <c r="F64" t="str">
        <f>VLOOKUP($A64,Entries!$B$203:$J$406,3)</f>
        <v>Torfinn</v>
      </c>
      <c r="G64" t="str">
        <f>VLOOKUP($A64,Entries!$B$203:$F$406,5)</f>
        <v>Saint Edmund Pacers</v>
      </c>
      <c r="H64" s="27" t="str">
        <f t="shared" si="0"/>
        <v>2.34.4</v>
      </c>
      <c r="J64" s="7" t="str">
        <f>VLOOKUP($A64,Entries!$B$203:$G$406,6)</f>
        <v>c</v>
      </c>
      <c r="K64" s="7" t="str">
        <f>VLOOKUP($A64,Entries!$B$203:$FH465,7)</f>
        <v>s</v>
      </c>
      <c r="L64" s="7" t="str">
        <f>VLOOKUP($A64,Entries!$B$203:$I$406,8)</f>
        <v>St Benedicts Catholic Upper Scool</v>
      </c>
      <c r="M64" s="7">
        <f>VLOOKUP($A64,Entries!$B$203:$J$406,9)</f>
        <v>3983611</v>
      </c>
      <c r="N64" s="29"/>
    </row>
    <row r="65" spans="1:14" x14ac:dyDescent="0.25">
      <c r="A65" s="7">
        <v>97</v>
      </c>
      <c r="B65" s="88" t="s">
        <v>1277</v>
      </c>
      <c r="D65" s="7">
        <v>5</v>
      </c>
      <c r="E65" t="str">
        <f>VLOOKUP($A65,Entries!$B$203:$J$406,2)</f>
        <v>Isla</v>
      </c>
      <c r="F65" t="str">
        <f>VLOOKUP($A65,Entries!$B$203:$J$406,3)</f>
        <v>Partridge-Kulczynski</v>
      </c>
      <c r="G65" t="str">
        <f>VLOOKUP($A65,Entries!$B$203:$F$406,5)</f>
        <v>Ipswich Harriers</v>
      </c>
      <c r="H65" s="27" t="str">
        <f t="shared" si="0"/>
        <v>2.41.7</v>
      </c>
      <c r="J65" s="7" t="str">
        <f>VLOOKUP($A65,Entries!$B$203:$G$406,6)</f>
        <v>c</v>
      </c>
      <c r="K65" s="7" t="str">
        <f>VLOOKUP($A65,Entries!$B$203:$FH466,7)</f>
        <v>s</v>
      </c>
      <c r="L65" s="7" t="str">
        <f>VLOOKUP($A65,Entries!$B$203:$I$406,8)</f>
        <v>Ipswich Academy</v>
      </c>
      <c r="M65" s="7">
        <f>VLOOKUP($A65,Entries!$B$203:$J$406,9)</f>
        <v>3934992</v>
      </c>
      <c r="N65" s="29"/>
    </row>
    <row r="66" spans="1:14" x14ac:dyDescent="0.25">
      <c r="A66" s="7" t="s">
        <v>25</v>
      </c>
      <c r="B66" s="88" t="s">
        <v>25</v>
      </c>
      <c r="D66" s="7">
        <v>6</v>
      </c>
      <c r="E66" t="str">
        <f>VLOOKUP($A66,Entries!$B$203:$J$406,2)</f>
        <v/>
      </c>
      <c r="F66" t="str">
        <f>VLOOKUP($A66,Entries!$B$203:$J$406,3)</f>
        <v/>
      </c>
      <c r="G66" t="str">
        <f>VLOOKUP($A66,Entries!$B$203:$F$406,5)</f>
        <v/>
      </c>
      <c r="H66" s="27" t="str">
        <f t="shared" si="0"/>
        <v xml:space="preserve"> </v>
      </c>
      <c r="J66" s="7" t="str">
        <f>VLOOKUP($A66,Entries!$B$203:$G$406,6)</f>
        <v/>
      </c>
      <c r="K66" s="7" t="str">
        <f>VLOOKUP($A66,Entries!$B$203:$FH467,7)</f>
        <v/>
      </c>
      <c r="L66" s="7" t="str">
        <f>VLOOKUP($A66,Entries!$B$203:$I$406,8)</f>
        <v/>
      </c>
      <c r="M66" s="7" t="str">
        <f>VLOOKUP($A66,Entries!$B$203:$J$406,9)</f>
        <v/>
      </c>
      <c r="N66" s="29"/>
    </row>
    <row r="67" spans="1:14" x14ac:dyDescent="0.25">
      <c r="A67" s="7" t="s">
        <v>25</v>
      </c>
      <c r="B67" s="88" t="s">
        <v>25</v>
      </c>
      <c r="D67" s="7">
        <v>7</v>
      </c>
      <c r="E67" t="str">
        <f>VLOOKUP($A67,Entries!$B$203:$J$406,2)</f>
        <v/>
      </c>
      <c r="F67" t="str">
        <f>VLOOKUP($A67,Entries!$B$203:$J$406,3)</f>
        <v/>
      </c>
      <c r="G67" t="str">
        <f>VLOOKUP($A67,Entries!$B$203:$F$406,5)</f>
        <v/>
      </c>
      <c r="H67" s="27" t="str">
        <f t="shared" si="0"/>
        <v xml:space="preserve"> </v>
      </c>
      <c r="J67" s="7" t="str">
        <f>VLOOKUP($A67,Entries!$B$203:$G$406,6)</f>
        <v/>
      </c>
      <c r="K67" s="7" t="str">
        <f>VLOOKUP($A67,Entries!$B$203:$FH468,7)</f>
        <v/>
      </c>
      <c r="L67" s="7" t="str">
        <f>VLOOKUP($A67,Entries!$B$203:$I$406,8)</f>
        <v/>
      </c>
      <c r="M67" s="7" t="str">
        <f>VLOOKUP($A67,Entries!$B$203:$J$406,9)</f>
        <v/>
      </c>
      <c r="N67" s="29"/>
    </row>
    <row r="68" spans="1:14" x14ac:dyDescent="0.25">
      <c r="A68" s="7" t="s">
        <v>25</v>
      </c>
      <c r="B68" s="88" t="s">
        <v>25</v>
      </c>
      <c r="D68" s="7">
        <v>8</v>
      </c>
      <c r="E68" t="str">
        <f>VLOOKUP($A68,Entries!$B$203:$J$406,2)</f>
        <v/>
      </c>
      <c r="F68" t="str">
        <f>VLOOKUP($A68,Entries!$B$203:$J$406,3)</f>
        <v/>
      </c>
      <c r="G68" t="str">
        <f>VLOOKUP($A68,Entries!$B$203:$F$406,5)</f>
        <v/>
      </c>
      <c r="H68" s="27" t="str">
        <f t="shared" si="0"/>
        <v xml:space="preserve"> </v>
      </c>
      <c r="J68" s="7" t="str">
        <f>VLOOKUP($A68,Entries!$B$203:$G$406,6)</f>
        <v/>
      </c>
      <c r="K68" s="7" t="str">
        <f>VLOOKUP($A68,Entries!$B$203:$FH469,7)</f>
        <v/>
      </c>
      <c r="L68" s="7" t="str">
        <f>VLOOKUP($A68,Entries!$B$203:$I$406,8)</f>
        <v/>
      </c>
      <c r="M68" s="7" t="str">
        <f>VLOOKUP($A68,Entries!$B$203:$J$406,9)</f>
        <v/>
      </c>
      <c r="N68" s="29"/>
    </row>
    <row r="69" spans="1:14" x14ac:dyDescent="0.25">
      <c r="A69" s="7">
        <v>72</v>
      </c>
      <c r="B69" s="88" t="s">
        <v>1317</v>
      </c>
      <c r="C69" t="s">
        <v>276</v>
      </c>
      <c r="D69" s="7">
        <v>1</v>
      </c>
      <c r="E69" t="str">
        <f>VLOOKUP($A69,Entries!$B$203:$J$406,2)</f>
        <v>Darcy</v>
      </c>
      <c r="F69" t="str">
        <f>VLOOKUP($A69,Entries!$B$203:$J$406,3)</f>
        <v>Gladwell</v>
      </c>
      <c r="G69" t="str">
        <f>VLOOKUP($A69,Entries!$B$203:$F$406,5)</f>
        <v>Ipswich Harriers</v>
      </c>
      <c r="H69" s="27" t="str">
        <f t="shared" si="0"/>
        <v>4.54.0</v>
      </c>
      <c r="J69" s="7" t="str">
        <f>VLOOKUP($A69,Entries!$B$203:$G$406,6)</f>
        <v>c</v>
      </c>
      <c r="K69" s="7" t="str">
        <f>VLOOKUP($A69,Entries!$B$203:$FH470,7)</f>
        <v>s</v>
      </c>
      <c r="L69" s="7" t="str">
        <f>VLOOKUP($A69,Entries!$B$203:$I$406,8)</f>
        <v>Ipswich School</v>
      </c>
      <c r="M69" s="7">
        <f>VLOOKUP($A69,Entries!$B$203:$J$406,9)</f>
        <v>3835673</v>
      </c>
      <c r="N69" s="29" t="s">
        <v>383</v>
      </c>
    </row>
    <row r="70" spans="1:14" x14ac:dyDescent="0.25">
      <c r="A70" s="7">
        <v>74</v>
      </c>
      <c r="B70" s="88" t="s">
        <v>1318</v>
      </c>
      <c r="D70" s="7">
        <v>2</v>
      </c>
      <c r="E70" t="str">
        <f>VLOOKUP($A70,Entries!$B$203:$J$406,2)</f>
        <v>Isabel</v>
      </c>
      <c r="F70" t="str">
        <f>VLOOKUP($A70,Entries!$B$203:$J$406,3)</f>
        <v>Moore</v>
      </c>
      <c r="G70" t="str">
        <f>VLOOKUP($A70,Entries!$B$203:$F$406,5)</f>
        <v>Saint Edmund Pacers</v>
      </c>
      <c r="H70" s="27" t="str">
        <f t="shared" ref="H70:H149" si="5">B70</f>
        <v>4.56.0</v>
      </c>
      <c r="J70" s="7" t="str">
        <f>VLOOKUP($A70,Entries!$B$203:$G$406,6)</f>
        <v>c</v>
      </c>
      <c r="K70" s="7" t="str">
        <f>VLOOKUP($A70,Entries!$B$203:$FH471,7)</f>
        <v>s</v>
      </c>
      <c r="L70" s="7" t="str">
        <f>VLOOKUP($A70,Entries!$B$203:$I$406,8)</f>
        <v>Sybil Andrews Academy</v>
      </c>
      <c r="M70" s="7">
        <f>VLOOKUP($A70,Entries!$B$203:$J$406,9)</f>
        <v>3837012</v>
      </c>
      <c r="N70" s="29"/>
    </row>
    <row r="71" spans="1:14" x14ac:dyDescent="0.25">
      <c r="A71" s="7">
        <v>81</v>
      </c>
      <c r="B71" s="88" t="s">
        <v>216</v>
      </c>
      <c r="D71" s="7">
        <v>3</v>
      </c>
      <c r="E71" t="str">
        <f>VLOOKUP($A71,Entries!$B$203:$J$406,2)</f>
        <v>Verity</v>
      </c>
      <c r="F71" t="str">
        <f>VLOOKUP($A71,Entries!$B$203:$J$406,3)</f>
        <v>Valentine</v>
      </c>
      <c r="G71" t="str">
        <f>VLOOKUP($A71,Entries!$B$203:$F$406,5)</f>
        <v>Saint Edmund Pacers</v>
      </c>
      <c r="H71" s="27" t="str">
        <f t="shared" si="5"/>
        <v>4.59.7</v>
      </c>
      <c r="J71" s="7" t="str">
        <f>VLOOKUP($A71,Entries!$B$203:$G$406,6)</f>
        <v>c</v>
      </c>
      <c r="K71" s="7" t="str">
        <f>VLOOKUP($A71,Entries!$B$203:$FH472,7)</f>
        <v/>
      </c>
      <c r="L71" s="7" t="str">
        <f>VLOOKUP($A71,Entries!$B$203:$I$406,8)</f>
        <v/>
      </c>
      <c r="M71" s="7">
        <f>VLOOKUP($A71,Entries!$B$203:$J$406,9)</f>
        <v>3827066</v>
      </c>
      <c r="N71" s="29"/>
    </row>
    <row r="72" spans="1:14" x14ac:dyDescent="0.25">
      <c r="A72" s="7">
        <v>76</v>
      </c>
      <c r="B72" s="88" t="s">
        <v>1319</v>
      </c>
      <c r="D72" s="7">
        <v>4</v>
      </c>
      <c r="E72" t="str">
        <f>VLOOKUP($A72,Entries!$B$203:$J$406,2)</f>
        <v>Alice</v>
      </c>
      <c r="F72" t="str">
        <f>VLOOKUP($A72,Entries!$B$203:$J$406,3)</f>
        <v>Winstanley</v>
      </c>
      <c r="G72" t="str">
        <f>VLOOKUP($A72,Entries!$B$203:$F$406,5)</f>
        <v>Saint Edmund Pacers</v>
      </c>
      <c r="H72" s="27" t="str">
        <f t="shared" si="5"/>
        <v>5.02.5</v>
      </c>
      <c r="J72" s="7" t="str">
        <f>VLOOKUP($A72,Entries!$B$203:$G$406,6)</f>
        <v>c</v>
      </c>
      <c r="K72" s="7" t="str">
        <f>VLOOKUP($A72,Entries!$B$203:$FH473,7)</f>
        <v>s</v>
      </c>
      <c r="L72" s="7" t="str">
        <f>VLOOKUP($A72,Entries!$B$203:$I$406,8)</f>
        <v>Thurston Community College</v>
      </c>
      <c r="M72" s="7">
        <f>VLOOKUP($A72,Entries!$B$203:$J$406,9)</f>
        <v>3969047</v>
      </c>
      <c r="N72" s="29"/>
    </row>
    <row r="73" spans="1:14" x14ac:dyDescent="0.25">
      <c r="A73" s="7">
        <v>83</v>
      </c>
      <c r="B73" s="88" t="s">
        <v>1320</v>
      </c>
      <c r="D73" s="7">
        <v>5</v>
      </c>
      <c r="E73" t="str">
        <f>VLOOKUP($A73,Entries!$B$203:$J$406,2)</f>
        <v>Tilly</v>
      </c>
      <c r="F73" t="str">
        <f>VLOOKUP($A73,Entries!$B$203:$J$406,3)</f>
        <v>Wooldridge</v>
      </c>
      <c r="G73" t="str">
        <f>VLOOKUP($A73,Entries!$B$203:$F$406,5)</f>
        <v>Saint Edmund Pacers</v>
      </c>
      <c r="H73" s="27" t="str">
        <f t="shared" si="5"/>
        <v>5.03.3</v>
      </c>
      <c r="J73" s="7" t="str">
        <f>VLOOKUP($A73,Entries!$B$203:$G$406,6)</f>
        <v>c</v>
      </c>
      <c r="K73" s="7" t="str">
        <f>VLOOKUP($A73,Entries!$B$203:$FH474,7)</f>
        <v>s</v>
      </c>
      <c r="L73" s="7" t="str">
        <f>VLOOKUP($A73,Entries!$B$203:$I$406,8)</f>
        <v xml:space="preserve">County high </v>
      </c>
      <c r="M73" s="7">
        <f>VLOOKUP($A73,Entries!$B$203:$J$406,9)</f>
        <v>4016483</v>
      </c>
      <c r="N73" s="29"/>
    </row>
    <row r="74" spans="1:14" x14ac:dyDescent="0.25">
      <c r="A74" s="7">
        <v>79</v>
      </c>
      <c r="B74" s="88" t="s">
        <v>1321</v>
      </c>
      <c r="D74" s="7">
        <v>6</v>
      </c>
      <c r="E74" t="str">
        <f>VLOOKUP($A74,Entries!$B$203:$J$406,2)</f>
        <v>Bella</v>
      </c>
      <c r="F74" t="str">
        <f>VLOOKUP($A74,Entries!$B$203:$J$406,3)</f>
        <v>Jameson</v>
      </c>
      <c r="G74" t="str">
        <f>VLOOKUP($A74,Entries!$B$203:$F$406,5)</f>
        <v>Ipswich Harriers</v>
      </c>
      <c r="H74" s="27" t="str">
        <f t="shared" si="5"/>
        <v>5.16.6</v>
      </c>
      <c r="J74" s="7" t="str">
        <f>VLOOKUP($A74,Entries!$B$203:$G$406,6)</f>
        <v>c</v>
      </c>
      <c r="K74" s="7" t="str">
        <f>VLOOKUP($A74,Entries!$B$203:$FH475,7)</f>
        <v/>
      </c>
      <c r="L74" s="7" t="str">
        <f>VLOOKUP($A74,Entries!$B$203:$I$406,8)</f>
        <v/>
      </c>
      <c r="M74" s="7">
        <f>VLOOKUP($A74,Entries!$B$203:$J$406,9)</f>
        <v>3781856</v>
      </c>
      <c r="N74" s="29"/>
    </row>
    <row r="75" spans="1:14" x14ac:dyDescent="0.25">
      <c r="A75" s="7" t="s">
        <v>25</v>
      </c>
      <c r="B75" s="88" t="s">
        <v>25</v>
      </c>
      <c r="D75" s="7">
        <v>7</v>
      </c>
      <c r="E75" t="str">
        <f>VLOOKUP($A75,Entries!$B$203:$J$406,2)</f>
        <v/>
      </c>
      <c r="F75" t="str">
        <f>VLOOKUP($A75,Entries!$B$203:$J$406,3)</f>
        <v/>
      </c>
      <c r="G75" t="str">
        <f>VLOOKUP($A75,Entries!$B$203:$F$406,5)</f>
        <v/>
      </c>
      <c r="H75" s="27" t="str">
        <f t="shared" si="5"/>
        <v xml:space="preserve"> </v>
      </c>
      <c r="J75" s="7" t="str">
        <f>VLOOKUP($A75,Entries!$B$203:$G$406,6)</f>
        <v/>
      </c>
      <c r="K75" s="7" t="str">
        <f>VLOOKUP($A75,Entries!$B$203:$FH476,7)</f>
        <v/>
      </c>
      <c r="L75" s="7" t="str">
        <f>VLOOKUP($A75,Entries!$B$203:$I$406,8)</f>
        <v/>
      </c>
      <c r="M75" s="7" t="str">
        <f>VLOOKUP($A75,Entries!$B$203:$J$406,9)</f>
        <v/>
      </c>
      <c r="N75" s="29"/>
    </row>
    <row r="76" spans="1:14" x14ac:dyDescent="0.25">
      <c r="A76" s="7" t="s">
        <v>25</v>
      </c>
      <c r="B76" s="88" t="s">
        <v>25</v>
      </c>
      <c r="D76" s="7">
        <v>8</v>
      </c>
      <c r="E76" t="str">
        <f>VLOOKUP($A76,Entries!$B$203:$J$406,2)</f>
        <v/>
      </c>
      <c r="F76" t="str">
        <f>VLOOKUP($A76,Entries!$B$203:$J$406,3)</f>
        <v/>
      </c>
      <c r="G76" t="str">
        <f>VLOOKUP($A76,Entries!$B$203:$F$406,5)</f>
        <v/>
      </c>
      <c r="H76" s="27" t="str">
        <f t="shared" si="5"/>
        <v xml:space="preserve"> </v>
      </c>
      <c r="J76" s="7" t="str">
        <f>VLOOKUP($A76,Entries!$B$203:$G$406,6)</f>
        <v/>
      </c>
      <c r="K76" s="7" t="str">
        <f>VLOOKUP($A76,Entries!$B$203:$FH477,7)</f>
        <v/>
      </c>
      <c r="L76" s="7" t="str">
        <f>VLOOKUP($A76,Entries!$B$203:$I$406,8)</f>
        <v/>
      </c>
      <c r="M76" s="7" t="str">
        <f>VLOOKUP($A76,Entries!$B$203:$J$406,9)</f>
        <v/>
      </c>
      <c r="N76" s="29"/>
    </row>
    <row r="77" spans="1:14" x14ac:dyDescent="0.25">
      <c r="A77" s="7" t="s">
        <v>25</v>
      </c>
      <c r="B77" s="88" t="s">
        <v>25</v>
      </c>
      <c r="C77" t="s">
        <v>277</v>
      </c>
      <c r="D77" s="7">
        <v>1</v>
      </c>
      <c r="E77" t="str">
        <f>VLOOKUP($A77,Entries!$B$203:$J$406,2)</f>
        <v/>
      </c>
      <c r="F77" t="str">
        <f>VLOOKUP($A77,Entries!$B$203:$J$406,3)</f>
        <v/>
      </c>
      <c r="G77" t="str">
        <f>VLOOKUP($A77,Entries!$B$203:$F$406,5)</f>
        <v/>
      </c>
      <c r="H77" s="27" t="str">
        <f t="shared" si="5"/>
        <v xml:space="preserve"> </v>
      </c>
      <c r="J77" s="7" t="str">
        <f>VLOOKUP($A77,Entries!$B$203:$G$406,6)</f>
        <v/>
      </c>
      <c r="K77" s="7" t="str">
        <f>VLOOKUP($A77,Entries!$B$203:$FH478,7)</f>
        <v/>
      </c>
      <c r="L77" s="7" t="str">
        <f>VLOOKUP($A77,Entries!$B$203:$I$406,8)</f>
        <v/>
      </c>
      <c r="M77" s="7" t="str">
        <f>VLOOKUP($A77,Entries!$B$203:$J$406,9)</f>
        <v/>
      </c>
      <c r="N77" s="29" t="s">
        <v>244</v>
      </c>
    </row>
    <row r="78" spans="1:14" x14ac:dyDescent="0.25">
      <c r="A78" s="7" t="s">
        <v>25</v>
      </c>
      <c r="B78" s="88" t="s">
        <v>25</v>
      </c>
      <c r="D78" s="7">
        <v>2</v>
      </c>
      <c r="E78" t="str">
        <f>VLOOKUP($A78,Entries!$B$203:$J$406,2)</f>
        <v/>
      </c>
      <c r="F78" t="str">
        <f>VLOOKUP($A78,Entries!$B$203:$J$406,3)</f>
        <v/>
      </c>
      <c r="G78" t="str">
        <f>VLOOKUP($A78,Entries!$B$203:$F$406,5)</f>
        <v/>
      </c>
      <c r="H78" s="27" t="str">
        <f t="shared" si="5"/>
        <v xml:space="preserve"> </v>
      </c>
      <c r="J78" s="7" t="str">
        <f>VLOOKUP($A78,Entries!$B$203:$G$406,6)</f>
        <v/>
      </c>
      <c r="K78" s="7" t="str">
        <f>VLOOKUP($A78,Entries!$B$203:$FH479,7)</f>
        <v/>
      </c>
      <c r="L78" s="7" t="str">
        <f>VLOOKUP($A78,Entries!$B$203:$I$406,8)</f>
        <v/>
      </c>
      <c r="M78" s="7" t="str">
        <f>VLOOKUP($A78,Entries!$B$203:$J$406,9)</f>
        <v/>
      </c>
      <c r="N78" s="29"/>
    </row>
    <row r="79" spans="1:14" x14ac:dyDescent="0.25">
      <c r="A79" s="7" t="s">
        <v>25</v>
      </c>
      <c r="B79" s="88" t="s">
        <v>25</v>
      </c>
      <c r="D79" s="7">
        <v>3</v>
      </c>
      <c r="E79" t="str">
        <f>VLOOKUP($A79,Entries!$B$203:$J$406,2)</f>
        <v/>
      </c>
      <c r="F79" t="str">
        <f>VLOOKUP($A79,Entries!$B$203:$J$406,3)</f>
        <v/>
      </c>
      <c r="G79" t="str">
        <f>VLOOKUP($A79,Entries!$B$203:$F$406,5)</f>
        <v/>
      </c>
      <c r="H79" s="27" t="str">
        <f t="shared" si="5"/>
        <v xml:space="preserve"> </v>
      </c>
      <c r="J79" s="7" t="str">
        <f>VLOOKUP($A79,Entries!$B$203:$G$406,6)</f>
        <v/>
      </c>
      <c r="K79" s="7" t="str">
        <f>VLOOKUP($A79,Entries!$B$203:$FH480,7)</f>
        <v/>
      </c>
      <c r="L79" s="7" t="str">
        <f>VLOOKUP($A79,Entries!$B$203:$I$406,8)</f>
        <v/>
      </c>
      <c r="M79" s="7" t="str">
        <f>VLOOKUP($A79,Entries!$B$203:$J$406,9)</f>
        <v/>
      </c>
      <c r="N79" s="29"/>
    </row>
    <row r="80" spans="1:14" x14ac:dyDescent="0.25">
      <c r="A80" s="7" t="s">
        <v>25</v>
      </c>
      <c r="B80" s="88" t="s">
        <v>25</v>
      </c>
      <c r="D80" s="7">
        <v>4</v>
      </c>
      <c r="E80" t="str">
        <f>VLOOKUP($A80,Entries!$B$203:$J$406,2)</f>
        <v/>
      </c>
      <c r="F80" t="str">
        <f>VLOOKUP($A80,Entries!$B$203:$J$406,3)</f>
        <v/>
      </c>
      <c r="G80" t="str">
        <f>VLOOKUP($A80,Entries!$B$203:$F$406,5)</f>
        <v/>
      </c>
      <c r="H80" s="27" t="str">
        <f t="shared" si="5"/>
        <v xml:space="preserve"> </v>
      </c>
      <c r="J80" s="7" t="str">
        <f>VLOOKUP($A80,Entries!$B$203:$G$406,6)</f>
        <v/>
      </c>
      <c r="K80" s="7" t="str">
        <f>VLOOKUP($A80,Entries!$B$203:$FH481,7)</f>
        <v/>
      </c>
      <c r="L80" s="7" t="str">
        <f>VLOOKUP($A80,Entries!$B$203:$I$406,8)</f>
        <v/>
      </c>
      <c r="M80" s="7" t="str">
        <f>VLOOKUP($A80,Entries!$B$203:$J$406,9)</f>
        <v/>
      </c>
      <c r="N80" s="29"/>
    </row>
    <row r="81" spans="1:14" x14ac:dyDescent="0.25">
      <c r="A81" s="7" t="s">
        <v>25</v>
      </c>
      <c r="B81" s="88" t="s">
        <v>25</v>
      </c>
      <c r="D81" s="7">
        <v>5</v>
      </c>
      <c r="E81" t="str">
        <f>VLOOKUP($A81,Entries!$B$203:$J$406,2)</f>
        <v/>
      </c>
      <c r="F81" t="str">
        <f>VLOOKUP($A81,Entries!$B$203:$J$406,3)</f>
        <v/>
      </c>
      <c r="G81" t="str">
        <f>VLOOKUP($A81,Entries!$B$203:$F$406,5)</f>
        <v/>
      </c>
      <c r="H81" s="27" t="str">
        <f t="shared" si="5"/>
        <v xml:space="preserve"> </v>
      </c>
      <c r="J81" s="7" t="str">
        <f>VLOOKUP($A81,Entries!$B$203:$G$406,6)</f>
        <v/>
      </c>
      <c r="K81" s="7" t="str">
        <f>VLOOKUP($A81,Entries!$B$203:$FH482,7)</f>
        <v/>
      </c>
      <c r="L81" s="7" t="str">
        <f>VLOOKUP($A81,Entries!$B$203:$I$406,8)</f>
        <v/>
      </c>
      <c r="M81" s="7" t="str">
        <f>VLOOKUP($A81,Entries!$B$203:$J$406,9)</f>
        <v/>
      </c>
      <c r="N81" s="29"/>
    </row>
    <row r="82" spans="1:14" x14ac:dyDescent="0.25">
      <c r="A82" s="7" t="s">
        <v>25</v>
      </c>
      <c r="B82" s="88" t="s">
        <v>25</v>
      </c>
      <c r="D82" s="7">
        <v>6</v>
      </c>
      <c r="E82" t="str">
        <f>VLOOKUP($A82,Entries!$B$203:$J$406,2)</f>
        <v/>
      </c>
      <c r="F82" t="str">
        <f>VLOOKUP($A82,Entries!$B$203:$J$406,3)</f>
        <v/>
      </c>
      <c r="G82" t="str">
        <f>VLOOKUP($A82,Entries!$B$203:$F$406,5)</f>
        <v/>
      </c>
      <c r="H82" s="27" t="str">
        <f t="shared" si="5"/>
        <v xml:space="preserve"> </v>
      </c>
      <c r="J82" s="7" t="str">
        <f>VLOOKUP($A82,Entries!$B$203:$G$406,6)</f>
        <v/>
      </c>
      <c r="K82" s="7" t="str">
        <f>VLOOKUP($A82,Entries!$B$203:$FH483,7)</f>
        <v/>
      </c>
      <c r="L82" s="7" t="str">
        <f>VLOOKUP($A82,Entries!$B$203:$I$406,8)</f>
        <v/>
      </c>
      <c r="M82" s="7" t="str">
        <f>VLOOKUP($A82,Entries!$B$203:$J$406,9)</f>
        <v/>
      </c>
      <c r="N82" s="29"/>
    </row>
    <row r="83" spans="1:14" x14ac:dyDescent="0.25">
      <c r="A83" s="7" t="s">
        <v>25</v>
      </c>
      <c r="B83" s="88" t="s">
        <v>25</v>
      </c>
      <c r="D83" s="7">
        <v>7</v>
      </c>
      <c r="E83" t="str">
        <f>VLOOKUP($A83,Entries!$B$203:$J$406,2)</f>
        <v/>
      </c>
      <c r="F83" t="str">
        <f>VLOOKUP($A83,Entries!$B$203:$J$406,3)</f>
        <v/>
      </c>
      <c r="G83" t="str">
        <f>VLOOKUP($A83,Entries!$B$203:$F$406,5)</f>
        <v/>
      </c>
      <c r="H83" s="27" t="str">
        <f t="shared" si="5"/>
        <v xml:space="preserve"> </v>
      </c>
      <c r="J83" s="7" t="str">
        <f>VLOOKUP($A83,Entries!$B$203:$G$406,6)</f>
        <v/>
      </c>
      <c r="K83" s="7" t="str">
        <f>VLOOKUP($A83,Entries!$B$203:$FH484,7)</f>
        <v/>
      </c>
      <c r="L83" s="7" t="str">
        <f>VLOOKUP($A83,Entries!$B$203:$I$406,8)</f>
        <v/>
      </c>
      <c r="M83" s="7" t="str">
        <f>VLOOKUP($A83,Entries!$B$203:$J$406,9)</f>
        <v/>
      </c>
      <c r="N83" s="29"/>
    </row>
    <row r="84" spans="1:14" x14ac:dyDescent="0.25">
      <c r="A84" s="7" t="s">
        <v>25</v>
      </c>
      <c r="B84" s="88" t="s">
        <v>25</v>
      </c>
      <c r="D84" s="7">
        <v>8</v>
      </c>
      <c r="E84" t="str">
        <f>VLOOKUP($A84,Entries!$B$203:$J$406,2)</f>
        <v/>
      </c>
      <c r="F84" t="str">
        <f>VLOOKUP($A84,Entries!$B$203:$J$406,3)</f>
        <v/>
      </c>
      <c r="G84" t="str">
        <f>VLOOKUP($A84,Entries!$B$203:$F$406,5)</f>
        <v/>
      </c>
      <c r="H84" s="27" t="str">
        <f t="shared" si="5"/>
        <v xml:space="preserve"> </v>
      </c>
      <c r="J84" s="7" t="str">
        <f>VLOOKUP($A84,Entries!$B$203:$G$406,6)</f>
        <v/>
      </c>
      <c r="K84" s="7" t="str">
        <f>VLOOKUP($A84,Entries!$B$203:$FH485,7)</f>
        <v/>
      </c>
      <c r="L84" s="7" t="str">
        <f>VLOOKUP($A84,Entries!$B$203:$I$406,8)</f>
        <v/>
      </c>
      <c r="M84" s="7" t="str">
        <f>VLOOKUP($A84,Entries!$B$203:$J$406,9)</f>
        <v/>
      </c>
      <c r="N84" s="29"/>
    </row>
    <row r="85" spans="1:14" x14ac:dyDescent="0.25">
      <c r="A85" s="7" t="s">
        <v>25</v>
      </c>
      <c r="B85" s="88" t="s">
        <v>25</v>
      </c>
      <c r="C85" t="s">
        <v>396</v>
      </c>
      <c r="D85" s="7">
        <v>1</v>
      </c>
      <c r="E85" t="str">
        <f>VLOOKUP($A85,Entries!$B$203:$J$406,2)</f>
        <v/>
      </c>
      <c r="F85" t="str">
        <f>VLOOKUP($A85,Entries!$B$203:$J$406,3)</f>
        <v/>
      </c>
      <c r="G85" t="str">
        <f>VLOOKUP($A85,Entries!$B$203:$F$406,5)</f>
        <v/>
      </c>
      <c r="H85" s="27" t="str">
        <f t="shared" ref="H85:H100" si="6">B85</f>
        <v xml:space="preserve"> </v>
      </c>
      <c r="J85" s="7" t="str">
        <f>VLOOKUP($A85,Entries!$B$203:$G$406,6)</f>
        <v/>
      </c>
      <c r="K85" s="7" t="str">
        <f>VLOOKUP($A85,Entries!$B$203:$FH486,7)</f>
        <v/>
      </c>
      <c r="L85" s="7" t="str">
        <f>VLOOKUP($A85,Entries!$B$203:$I$406,8)</f>
        <v/>
      </c>
      <c r="M85" s="7" t="str">
        <f>VLOOKUP($A85,Entries!$B$203:$J$406,9)</f>
        <v/>
      </c>
      <c r="N85" s="29" t="s">
        <v>247</v>
      </c>
    </row>
    <row r="86" spans="1:14" x14ac:dyDescent="0.25">
      <c r="A86" s="7" t="s">
        <v>25</v>
      </c>
      <c r="B86" s="88" t="s">
        <v>25</v>
      </c>
      <c r="D86" s="7">
        <v>2</v>
      </c>
      <c r="E86" t="str">
        <f>VLOOKUP($A86,Entries!$B$203:$J$406,2)</f>
        <v/>
      </c>
      <c r="F86" t="str">
        <f>VLOOKUP($A86,Entries!$B$203:$J$406,3)</f>
        <v/>
      </c>
      <c r="G86" t="str">
        <f>VLOOKUP($A86,Entries!$B$203:$F$406,5)</f>
        <v/>
      </c>
      <c r="H86" s="27" t="str">
        <f t="shared" si="6"/>
        <v xml:space="preserve"> </v>
      </c>
      <c r="J86" s="7" t="str">
        <f>VLOOKUP($A86,Entries!$B$203:$G$406,6)</f>
        <v/>
      </c>
      <c r="K86" s="7" t="str">
        <f>VLOOKUP($A86,Entries!$B$203:$FH487,7)</f>
        <v/>
      </c>
      <c r="L86" s="7" t="str">
        <f>VLOOKUP($A86,Entries!$B$203:$I$406,8)</f>
        <v/>
      </c>
      <c r="M86" s="7" t="str">
        <f>VLOOKUP($A86,Entries!$B$203:$J$406,9)</f>
        <v/>
      </c>
      <c r="N86" s="29"/>
    </row>
    <row r="87" spans="1:14" x14ac:dyDescent="0.25">
      <c r="A87" s="7" t="s">
        <v>25</v>
      </c>
      <c r="B87" s="88" t="s">
        <v>25</v>
      </c>
      <c r="D87" s="7">
        <v>3</v>
      </c>
      <c r="E87" t="str">
        <f>VLOOKUP($A87,Entries!$B$203:$J$406,2)</f>
        <v/>
      </c>
      <c r="F87" t="str">
        <f>VLOOKUP($A87,Entries!$B$203:$J$406,3)</f>
        <v/>
      </c>
      <c r="G87" t="str">
        <f>VLOOKUP($A87,Entries!$B$203:$F$406,5)</f>
        <v/>
      </c>
      <c r="H87" s="27" t="str">
        <f t="shared" si="6"/>
        <v xml:space="preserve"> </v>
      </c>
      <c r="J87" s="7" t="str">
        <f>VLOOKUP($A87,Entries!$B$203:$G$406,6)</f>
        <v/>
      </c>
      <c r="K87" s="7" t="str">
        <f>VLOOKUP($A87,Entries!$B$203:$FH488,7)</f>
        <v/>
      </c>
      <c r="L87" s="7" t="str">
        <f>VLOOKUP($A87,Entries!$B$203:$I$406,8)</f>
        <v/>
      </c>
      <c r="M87" s="7" t="str">
        <f>VLOOKUP($A87,Entries!$B$203:$J$406,9)</f>
        <v/>
      </c>
      <c r="N87" s="29"/>
    </row>
    <row r="88" spans="1:14" x14ac:dyDescent="0.25">
      <c r="A88" s="7" t="s">
        <v>25</v>
      </c>
      <c r="B88" s="88" t="s">
        <v>25</v>
      </c>
      <c r="D88" s="7">
        <v>4</v>
      </c>
      <c r="E88" t="str">
        <f>VLOOKUP($A88,Entries!$B$203:$J$406,2)</f>
        <v/>
      </c>
      <c r="F88" t="str">
        <f>VLOOKUP($A88,Entries!$B$203:$J$406,3)</f>
        <v/>
      </c>
      <c r="G88" t="str">
        <f>VLOOKUP($A88,Entries!$B$203:$F$406,5)</f>
        <v/>
      </c>
      <c r="H88" s="27" t="str">
        <f t="shared" si="6"/>
        <v xml:space="preserve"> </v>
      </c>
      <c r="J88" s="7" t="str">
        <f>VLOOKUP($A88,Entries!$B$203:$G$406,6)</f>
        <v/>
      </c>
      <c r="K88" s="7" t="str">
        <f>VLOOKUP($A88,Entries!$B$203:$FH489,7)</f>
        <v/>
      </c>
      <c r="L88" s="7" t="str">
        <f>VLOOKUP($A88,Entries!$B$203:$I$406,8)</f>
        <v/>
      </c>
      <c r="M88" s="7" t="str">
        <f>VLOOKUP($A88,Entries!$B$203:$J$406,9)</f>
        <v/>
      </c>
      <c r="N88" s="29"/>
    </row>
    <row r="89" spans="1:14" x14ac:dyDescent="0.25">
      <c r="A89" s="7" t="s">
        <v>25</v>
      </c>
      <c r="B89" s="88" t="s">
        <v>25</v>
      </c>
      <c r="D89" s="7">
        <v>5</v>
      </c>
      <c r="E89" t="str">
        <f>VLOOKUP($A89,Entries!$B$203:$J$406,2)</f>
        <v/>
      </c>
      <c r="F89" t="str">
        <f>VLOOKUP($A89,Entries!$B$203:$J$406,3)</f>
        <v/>
      </c>
      <c r="G89" t="str">
        <f>VLOOKUP($A89,Entries!$B$203:$F$406,5)</f>
        <v/>
      </c>
      <c r="H89" s="27" t="str">
        <f t="shared" si="6"/>
        <v xml:space="preserve"> </v>
      </c>
      <c r="J89" s="7" t="str">
        <f>VLOOKUP($A89,Entries!$B$203:$G$406,6)</f>
        <v/>
      </c>
      <c r="K89" s="7" t="str">
        <f>VLOOKUP($A89,Entries!$B$203:$FH490,7)</f>
        <v/>
      </c>
      <c r="L89" s="7" t="str">
        <f>VLOOKUP($A89,Entries!$B$203:$I$406,8)</f>
        <v/>
      </c>
      <c r="M89" s="7" t="str">
        <f>VLOOKUP($A89,Entries!$B$203:$J$406,9)</f>
        <v/>
      </c>
      <c r="N89" s="29"/>
    </row>
    <row r="90" spans="1:14" x14ac:dyDescent="0.25">
      <c r="A90" s="7" t="s">
        <v>25</v>
      </c>
      <c r="B90" s="88" t="s">
        <v>25</v>
      </c>
      <c r="D90" s="7">
        <v>6</v>
      </c>
      <c r="E90" t="str">
        <f>VLOOKUP($A90,Entries!$B$203:$J$406,2)</f>
        <v/>
      </c>
      <c r="F90" t="str">
        <f>VLOOKUP($A90,Entries!$B$203:$J$406,3)</f>
        <v/>
      </c>
      <c r="G90" t="str">
        <f>VLOOKUP($A90,Entries!$B$203:$F$406,5)</f>
        <v/>
      </c>
      <c r="H90" s="27" t="str">
        <f t="shared" si="6"/>
        <v xml:space="preserve"> </v>
      </c>
      <c r="J90" s="7" t="str">
        <f>VLOOKUP($A90,Entries!$B$203:$G$406,6)</f>
        <v/>
      </c>
      <c r="K90" s="7" t="str">
        <f>VLOOKUP($A90,Entries!$B$203:$FH491,7)</f>
        <v/>
      </c>
      <c r="L90" s="7" t="str">
        <f>VLOOKUP($A90,Entries!$B$203:$I$406,8)</f>
        <v/>
      </c>
      <c r="M90" s="7" t="str">
        <f>VLOOKUP($A90,Entries!$B$203:$J$406,9)</f>
        <v/>
      </c>
      <c r="N90" s="29"/>
    </row>
    <row r="91" spans="1:14" x14ac:dyDescent="0.25">
      <c r="A91" s="7" t="s">
        <v>25</v>
      </c>
      <c r="B91" s="88" t="s">
        <v>25</v>
      </c>
      <c r="D91" s="7">
        <v>7</v>
      </c>
      <c r="E91" t="str">
        <f>VLOOKUP($A91,Entries!$B$203:$J$406,2)</f>
        <v/>
      </c>
      <c r="F91" t="str">
        <f>VLOOKUP($A91,Entries!$B$203:$J$406,3)</f>
        <v/>
      </c>
      <c r="G91" t="str">
        <f>VLOOKUP($A91,Entries!$B$203:$F$406,5)</f>
        <v/>
      </c>
      <c r="H91" s="27" t="str">
        <f t="shared" si="6"/>
        <v xml:space="preserve"> </v>
      </c>
      <c r="J91" s="7" t="str">
        <f>VLOOKUP($A91,Entries!$B$203:$G$406,6)</f>
        <v/>
      </c>
      <c r="K91" s="7" t="str">
        <f>VLOOKUP($A91,Entries!$B$203:$FH492,7)</f>
        <v/>
      </c>
      <c r="L91" s="7" t="str">
        <f>VLOOKUP($A91,Entries!$B$203:$I$406,8)</f>
        <v/>
      </c>
      <c r="M91" s="7" t="str">
        <f>VLOOKUP($A91,Entries!$B$203:$J$406,9)</f>
        <v/>
      </c>
      <c r="N91" s="29"/>
    </row>
    <row r="92" spans="1:14" x14ac:dyDescent="0.25">
      <c r="A92" s="7" t="s">
        <v>25</v>
      </c>
      <c r="B92" s="88" t="s">
        <v>25</v>
      </c>
      <c r="D92" s="7">
        <v>8</v>
      </c>
      <c r="E92" t="str">
        <f>VLOOKUP($A92,Entries!$B$203:$J$406,2)</f>
        <v/>
      </c>
      <c r="F92" t="str">
        <f>VLOOKUP($A92,Entries!$B$203:$J$406,3)</f>
        <v/>
      </c>
      <c r="G92" t="str">
        <f>VLOOKUP($A92,Entries!$B$203:$F$406,5)</f>
        <v/>
      </c>
      <c r="H92" s="27" t="str">
        <f t="shared" si="6"/>
        <v xml:space="preserve"> </v>
      </c>
      <c r="J92" s="7" t="str">
        <f>VLOOKUP($A92,Entries!$B$203:$G$406,6)</f>
        <v/>
      </c>
      <c r="K92" s="7" t="str">
        <f>VLOOKUP($A92,Entries!$B$203:$FH493,7)</f>
        <v/>
      </c>
      <c r="L92" s="7" t="str">
        <f>VLOOKUP($A92,Entries!$B$203:$I$406,8)</f>
        <v/>
      </c>
      <c r="M92" s="7" t="str">
        <f>VLOOKUP($A92,Entries!$B$203:$J$406,9)</f>
        <v/>
      </c>
      <c r="N92" s="29"/>
    </row>
    <row r="93" spans="1:14" x14ac:dyDescent="0.25">
      <c r="A93" s="7" t="s">
        <v>25</v>
      </c>
      <c r="B93" s="88" t="s">
        <v>25</v>
      </c>
      <c r="C93" t="s">
        <v>126</v>
      </c>
      <c r="D93" s="7">
        <v>1</v>
      </c>
      <c r="E93" t="str">
        <f>VLOOKUP($A93,Entries!$B$203:$J$406,2)</f>
        <v/>
      </c>
      <c r="F93" t="str">
        <f>VLOOKUP($A93,Entries!$B$203:$J$406,3)</f>
        <v/>
      </c>
      <c r="G93" t="str">
        <f>VLOOKUP($A93,Entries!$B$203:$F$406,5)</f>
        <v/>
      </c>
      <c r="H93" s="27" t="str">
        <f t="shared" si="6"/>
        <v xml:space="preserve"> </v>
      </c>
      <c r="J93" s="7" t="str">
        <f>VLOOKUP($A93,Entries!$B$203:$G$406,6)</f>
        <v/>
      </c>
      <c r="K93" s="7" t="str">
        <f>VLOOKUP($A93,Entries!$B$203:$FH494,7)</f>
        <v/>
      </c>
      <c r="L93" s="7" t="str">
        <f>VLOOKUP($A93,Entries!$B$203:$I$406,8)</f>
        <v/>
      </c>
      <c r="M93" s="7" t="str">
        <f>VLOOKUP($A93,Entries!$B$203:$J$406,9)</f>
        <v/>
      </c>
      <c r="N93" s="29">
        <v>0</v>
      </c>
    </row>
    <row r="94" spans="1:14" x14ac:dyDescent="0.25">
      <c r="A94" s="7" t="s">
        <v>25</v>
      </c>
      <c r="B94" s="88" t="s">
        <v>25</v>
      </c>
      <c r="D94" s="7">
        <v>2</v>
      </c>
      <c r="E94" t="str">
        <f>VLOOKUP($A94,Entries!$B$203:$J$406,2)</f>
        <v/>
      </c>
      <c r="F94" t="str">
        <f>VLOOKUP($A94,Entries!$B$203:$J$406,3)</f>
        <v/>
      </c>
      <c r="G94" t="str">
        <f>VLOOKUP($A94,Entries!$B$203:$F$406,5)</f>
        <v/>
      </c>
      <c r="H94" s="27" t="str">
        <f t="shared" si="6"/>
        <v xml:space="preserve"> </v>
      </c>
      <c r="J94" s="7" t="str">
        <f>VLOOKUP($A94,Entries!$B$203:$G$406,6)</f>
        <v/>
      </c>
      <c r="K94" s="7" t="str">
        <f>VLOOKUP($A94,Entries!$B$203:$FH495,7)</f>
        <v/>
      </c>
      <c r="L94" s="7" t="str">
        <f>VLOOKUP($A94,Entries!$B$203:$I$406,8)</f>
        <v/>
      </c>
      <c r="M94" s="7" t="str">
        <f>VLOOKUP($A94,Entries!$B$203:$J$406,9)</f>
        <v/>
      </c>
      <c r="N94" s="29"/>
    </row>
    <row r="95" spans="1:14" x14ac:dyDescent="0.25">
      <c r="A95" s="7" t="s">
        <v>25</v>
      </c>
      <c r="B95" s="88" t="s">
        <v>25</v>
      </c>
      <c r="D95" s="7">
        <v>3</v>
      </c>
      <c r="E95" t="str">
        <f>VLOOKUP($A95,Entries!$B$203:$J$406,2)</f>
        <v/>
      </c>
      <c r="F95" t="str">
        <f>VLOOKUP($A95,Entries!$B$203:$J$406,3)</f>
        <v/>
      </c>
      <c r="G95" t="str">
        <f>VLOOKUP($A95,Entries!$B$203:$F$406,5)</f>
        <v/>
      </c>
      <c r="H95" s="27" t="str">
        <f t="shared" si="6"/>
        <v xml:space="preserve"> </v>
      </c>
      <c r="J95" s="7" t="str">
        <f>VLOOKUP($A95,Entries!$B$203:$G$406,6)</f>
        <v/>
      </c>
      <c r="K95" s="7" t="str">
        <f>VLOOKUP($A95,Entries!$B$203:$FH496,7)</f>
        <v/>
      </c>
      <c r="L95" s="7" t="str">
        <f>VLOOKUP($A95,Entries!$B$203:$I$406,8)</f>
        <v/>
      </c>
      <c r="M95" s="7" t="str">
        <f>VLOOKUP($A95,Entries!$B$203:$J$406,9)</f>
        <v/>
      </c>
      <c r="N95" s="29"/>
    </row>
    <row r="96" spans="1:14" x14ac:dyDescent="0.25">
      <c r="A96" s="7" t="s">
        <v>25</v>
      </c>
      <c r="B96" s="88" t="s">
        <v>25</v>
      </c>
      <c r="D96" s="7">
        <v>4</v>
      </c>
      <c r="E96" t="str">
        <f>VLOOKUP($A96,Entries!$B$203:$J$406,2)</f>
        <v/>
      </c>
      <c r="F96" t="str">
        <f>VLOOKUP($A96,Entries!$B$203:$J$406,3)</f>
        <v/>
      </c>
      <c r="G96" t="str">
        <f>VLOOKUP($A96,Entries!$B$203:$F$406,5)</f>
        <v/>
      </c>
      <c r="H96" s="27" t="str">
        <f t="shared" si="6"/>
        <v xml:space="preserve"> </v>
      </c>
      <c r="J96" s="7" t="str">
        <f>VLOOKUP($A96,Entries!$B$203:$G$406,6)</f>
        <v/>
      </c>
      <c r="K96" s="7" t="str">
        <f>VLOOKUP($A96,Entries!$B$203:$FH497,7)</f>
        <v/>
      </c>
      <c r="L96" s="7" t="str">
        <f>VLOOKUP($A96,Entries!$B$203:$I$406,8)</f>
        <v/>
      </c>
      <c r="M96" s="7" t="str">
        <f>VLOOKUP($A96,Entries!$B$203:$J$406,9)</f>
        <v/>
      </c>
      <c r="N96" s="29"/>
    </row>
    <row r="97" spans="1:14" x14ac:dyDescent="0.25">
      <c r="A97" s="7" t="s">
        <v>25</v>
      </c>
      <c r="B97" s="88" t="s">
        <v>25</v>
      </c>
      <c r="D97" s="7">
        <v>5</v>
      </c>
      <c r="E97" t="str">
        <f>VLOOKUP($A97,Entries!$B$203:$J$406,2)</f>
        <v/>
      </c>
      <c r="F97" t="str">
        <f>VLOOKUP($A97,Entries!$B$203:$J$406,3)</f>
        <v/>
      </c>
      <c r="G97" t="str">
        <f>VLOOKUP($A97,Entries!$B$203:$F$406,5)</f>
        <v/>
      </c>
      <c r="H97" s="27" t="str">
        <f t="shared" si="6"/>
        <v xml:space="preserve"> </v>
      </c>
      <c r="J97" s="7" t="str">
        <f>VLOOKUP($A97,Entries!$B$203:$G$406,6)</f>
        <v/>
      </c>
      <c r="K97" s="7" t="str">
        <f>VLOOKUP($A97,Entries!$B$203:$FH498,7)</f>
        <v/>
      </c>
      <c r="L97" s="7" t="str">
        <f>VLOOKUP($A97,Entries!$B$203:$I$406,8)</f>
        <v/>
      </c>
      <c r="M97" s="7" t="str">
        <f>VLOOKUP($A97,Entries!$B$203:$J$406,9)</f>
        <v/>
      </c>
      <c r="N97" s="29"/>
    </row>
    <row r="98" spans="1:14" x14ac:dyDescent="0.25">
      <c r="A98" s="7" t="s">
        <v>25</v>
      </c>
      <c r="B98" s="88" t="s">
        <v>25</v>
      </c>
      <c r="D98" s="7">
        <v>6</v>
      </c>
      <c r="E98" t="str">
        <f>VLOOKUP($A98,Entries!$B$203:$J$406,2)</f>
        <v/>
      </c>
      <c r="F98" t="str">
        <f>VLOOKUP($A98,Entries!$B$203:$J$406,3)</f>
        <v/>
      </c>
      <c r="G98" t="str">
        <f>VLOOKUP($A98,Entries!$B$203:$F$406,5)</f>
        <v/>
      </c>
      <c r="H98" s="27" t="str">
        <f t="shared" si="6"/>
        <v xml:space="preserve"> </v>
      </c>
      <c r="J98" s="7" t="str">
        <f>VLOOKUP($A98,Entries!$B$203:$G$406,6)</f>
        <v/>
      </c>
      <c r="K98" s="7" t="str">
        <f>VLOOKUP($A98,Entries!$B$203:$FH499,7)</f>
        <v/>
      </c>
      <c r="L98" s="7" t="str">
        <f>VLOOKUP($A98,Entries!$B$203:$I$406,8)</f>
        <v/>
      </c>
      <c r="M98" s="7" t="str">
        <f>VLOOKUP($A98,Entries!$B$203:$J$406,9)</f>
        <v/>
      </c>
      <c r="N98" s="29"/>
    </row>
    <row r="99" spans="1:14" x14ac:dyDescent="0.25">
      <c r="A99" s="7" t="s">
        <v>25</v>
      </c>
      <c r="B99" s="88" t="s">
        <v>25</v>
      </c>
      <c r="D99" s="7">
        <v>7</v>
      </c>
      <c r="E99" t="str">
        <f>VLOOKUP($A99,Entries!$B$203:$J$406,2)</f>
        <v/>
      </c>
      <c r="F99" t="str">
        <f>VLOOKUP($A99,Entries!$B$203:$J$406,3)</f>
        <v/>
      </c>
      <c r="G99" t="str">
        <f>VLOOKUP($A99,Entries!$B$203:$F$406,5)</f>
        <v/>
      </c>
      <c r="H99" s="27" t="str">
        <f t="shared" si="6"/>
        <v xml:space="preserve"> </v>
      </c>
      <c r="J99" s="7" t="str">
        <f>VLOOKUP($A99,Entries!$B$203:$G$406,6)</f>
        <v/>
      </c>
      <c r="K99" s="7" t="str">
        <f>VLOOKUP($A99,Entries!$B$203:$FH500,7)</f>
        <v/>
      </c>
      <c r="L99" s="7" t="str">
        <f>VLOOKUP($A99,Entries!$B$203:$I$406,8)</f>
        <v/>
      </c>
      <c r="M99" s="7" t="str">
        <f>VLOOKUP($A99,Entries!$B$203:$J$406,9)</f>
        <v/>
      </c>
      <c r="N99" s="29"/>
    </row>
    <row r="100" spans="1:14" x14ac:dyDescent="0.25">
      <c r="A100" s="7" t="s">
        <v>25</v>
      </c>
      <c r="B100" s="88" t="s">
        <v>25</v>
      </c>
      <c r="D100" s="7">
        <v>8</v>
      </c>
      <c r="E100" t="str">
        <f>VLOOKUP($A100,Entries!$B$203:$J$406,2)</f>
        <v/>
      </c>
      <c r="F100" t="str">
        <f>VLOOKUP($A100,Entries!$B$203:$J$406,3)</f>
        <v/>
      </c>
      <c r="G100" t="str">
        <f>VLOOKUP($A100,Entries!$B$203:$F$406,5)</f>
        <v/>
      </c>
      <c r="H100" s="27" t="str">
        <f t="shared" si="6"/>
        <v xml:space="preserve"> </v>
      </c>
      <c r="J100" s="7" t="str">
        <f>VLOOKUP($A100,Entries!$B$203:$G$406,6)</f>
        <v/>
      </c>
      <c r="K100" s="7" t="str">
        <f>VLOOKUP($A100,Entries!$B$203:$FH501,7)</f>
        <v/>
      </c>
      <c r="L100" s="7" t="str">
        <f>VLOOKUP($A100,Entries!$B$203:$I$406,8)</f>
        <v/>
      </c>
      <c r="M100" s="7" t="str">
        <f>VLOOKUP($A100,Entries!$B$203:$J$406,9)</f>
        <v/>
      </c>
      <c r="N100" s="29"/>
    </row>
    <row r="101" spans="1:14" x14ac:dyDescent="0.25">
      <c r="A101" s="7">
        <v>90</v>
      </c>
      <c r="B101" s="88">
        <v>16.8</v>
      </c>
      <c r="C101" t="s">
        <v>387</v>
      </c>
      <c r="D101" s="7">
        <v>1</v>
      </c>
      <c r="E101" t="str">
        <f>VLOOKUP($A101,Entries!$B$203:$J$406,2)</f>
        <v>Lily</v>
      </c>
      <c r="F101" t="str">
        <f>VLOOKUP($A101,Entries!$B$203:$J$406,3)</f>
        <v>Fisher</v>
      </c>
      <c r="G101" t="str">
        <f>VLOOKUP($A101,Entries!$B$203:$F$406,5)</f>
        <v>Woodbridge School</v>
      </c>
      <c r="H101" s="27">
        <f t="shared" si="5"/>
        <v>16.8</v>
      </c>
      <c r="I101" s="7" t="str">
        <f t="shared" ref="I101" si="7">IF(H101=" "," ",IF(H101&lt;N101,"CBP",IF(H101=N101,"=CBP"," ")))</f>
        <v xml:space="preserve"> </v>
      </c>
      <c r="J101" s="7" t="str">
        <f>VLOOKUP($A101,Entries!$B$203:$G$406,6)</f>
        <v>c</v>
      </c>
      <c r="K101" s="7" t="str">
        <f>VLOOKUP($A101,Entries!$B$203:$FH502,7)</f>
        <v>s</v>
      </c>
      <c r="L101" s="7" t="str">
        <f>VLOOKUP($A101,Entries!$B$203:$I$406,8)</f>
        <v>Woodbridge School</v>
      </c>
      <c r="M101" s="7" t="str">
        <f>VLOOKUP($A101,Entries!$B$203:$J$406,9)</f>
        <v>A1</v>
      </c>
      <c r="N101" s="29">
        <v>11.5</v>
      </c>
    </row>
    <row r="102" spans="1:14" x14ac:dyDescent="0.25">
      <c r="A102" s="7" t="s">
        <v>25</v>
      </c>
      <c r="B102" s="88" t="s">
        <v>25</v>
      </c>
      <c r="D102" s="7">
        <v>2</v>
      </c>
      <c r="E102" t="str">
        <f>VLOOKUP($A102,Entries!$B$203:$J$406,2)</f>
        <v/>
      </c>
      <c r="F102" t="str">
        <f>VLOOKUP($A102,Entries!$B$203:$J$406,3)</f>
        <v/>
      </c>
      <c r="G102" t="str">
        <f>VLOOKUP($A102,Entries!$B$203:$F$406,5)</f>
        <v/>
      </c>
      <c r="H102" s="27" t="str">
        <f t="shared" si="5"/>
        <v xml:space="preserve"> </v>
      </c>
      <c r="J102" s="7" t="str">
        <f>VLOOKUP($A102,Entries!$B$203:$G$406,6)</f>
        <v/>
      </c>
      <c r="K102" s="7" t="str">
        <f>VLOOKUP($A102,Entries!$B$203:$FH503,7)</f>
        <v/>
      </c>
      <c r="L102" s="7" t="str">
        <f>VLOOKUP($A102,Entries!$B$203:$I$406,8)</f>
        <v/>
      </c>
      <c r="M102" s="7" t="str">
        <f>VLOOKUP($A102,Entries!$B$203:$J$406,9)</f>
        <v/>
      </c>
      <c r="N102" s="29"/>
    </row>
    <row r="103" spans="1:14" x14ac:dyDescent="0.25">
      <c r="A103" s="7" t="s">
        <v>25</v>
      </c>
      <c r="B103" s="88" t="s">
        <v>25</v>
      </c>
      <c r="D103" s="7">
        <v>3</v>
      </c>
      <c r="E103" t="str">
        <f>VLOOKUP($A103,Entries!$B$203:$J$406,2)</f>
        <v/>
      </c>
      <c r="F103" t="str">
        <f>VLOOKUP($A103,Entries!$B$203:$J$406,3)</f>
        <v/>
      </c>
      <c r="G103" t="str">
        <f>VLOOKUP($A103,Entries!$B$203:$F$406,5)</f>
        <v/>
      </c>
      <c r="H103" s="27" t="str">
        <f t="shared" si="5"/>
        <v xml:space="preserve"> </v>
      </c>
      <c r="J103" s="7" t="str">
        <f>VLOOKUP($A103,Entries!$B$203:$G$406,6)</f>
        <v/>
      </c>
      <c r="K103" s="7" t="str">
        <f>VLOOKUP($A103,Entries!$B$203:$FH504,7)</f>
        <v/>
      </c>
      <c r="L103" s="7" t="str">
        <f>VLOOKUP($A103,Entries!$B$203:$I$406,8)</f>
        <v/>
      </c>
      <c r="M103" s="7" t="str">
        <f>VLOOKUP($A103,Entries!$B$203:$J$406,9)</f>
        <v/>
      </c>
      <c r="N103" s="29"/>
    </row>
    <row r="104" spans="1:14" x14ac:dyDescent="0.25">
      <c r="A104" s="7" t="s">
        <v>25</v>
      </c>
      <c r="B104" s="88" t="s">
        <v>25</v>
      </c>
      <c r="D104" s="7">
        <v>4</v>
      </c>
      <c r="E104" t="str">
        <f>VLOOKUP($A104,Entries!$B$203:$J$406,2)</f>
        <v/>
      </c>
      <c r="F104" t="str">
        <f>VLOOKUP($A104,Entries!$B$203:$J$406,3)</f>
        <v/>
      </c>
      <c r="G104" t="str">
        <f>VLOOKUP($A104,Entries!$B$203:$F$406,5)</f>
        <v/>
      </c>
      <c r="H104" s="27" t="str">
        <f t="shared" si="5"/>
        <v xml:space="preserve"> </v>
      </c>
      <c r="J104" s="7" t="str">
        <f>VLOOKUP($A104,Entries!$B$203:$G$406,6)</f>
        <v/>
      </c>
      <c r="K104" s="7" t="str">
        <f>VLOOKUP($A104,Entries!$B$203:$FH505,7)</f>
        <v/>
      </c>
      <c r="L104" s="7" t="str">
        <f>VLOOKUP($A104,Entries!$B$203:$I$406,8)</f>
        <v/>
      </c>
      <c r="M104" s="7" t="str">
        <f>VLOOKUP($A104,Entries!$B$203:$J$406,9)</f>
        <v/>
      </c>
      <c r="N104" s="29"/>
    </row>
    <row r="105" spans="1:14" x14ac:dyDescent="0.25">
      <c r="A105" s="7" t="s">
        <v>25</v>
      </c>
      <c r="B105" s="88" t="s">
        <v>25</v>
      </c>
      <c r="D105" s="7">
        <v>5</v>
      </c>
      <c r="E105" t="str">
        <f>VLOOKUP($A105,Entries!$B$203:$J$406,2)</f>
        <v/>
      </c>
      <c r="F105" t="str">
        <f>VLOOKUP($A105,Entries!$B$203:$J$406,3)</f>
        <v/>
      </c>
      <c r="G105" t="str">
        <f>VLOOKUP($A105,Entries!$B$203:$F$406,5)</f>
        <v/>
      </c>
      <c r="H105" s="27" t="str">
        <f t="shared" si="5"/>
        <v xml:space="preserve"> </v>
      </c>
      <c r="J105" s="7" t="str">
        <f>VLOOKUP($A105,Entries!$B$203:$G$406,6)</f>
        <v/>
      </c>
      <c r="K105" s="7" t="str">
        <f>VLOOKUP($A105,Entries!$B$203:$FH506,7)</f>
        <v/>
      </c>
      <c r="L105" s="7" t="str">
        <f>VLOOKUP($A105,Entries!$B$203:$I$406,8)</f>
        <v/>
      </c>
      <c r="M105" s="7" t="str">
        <f>VLOOKUP($A105,Entries!$B$203:$J$406,9)</f>
        <v/>
      </c>
      <c r="N105" s="29"/>
    </row>
    <row r="106" spans="1:14" x14ac:dyDescent="0.25">
      <c r="A106" s="7" t="s">
        <v>25</v>
      </c>
      <c r="B106" s="88" t="s">
        <v>25</v>
      </c>
      <c r="D106" s="7">
        <v>6</v>
      </c>
      <c r="E106" t="str">
        <f>VLOOKUP($A106,Entries!$B$203:$J$406,2)</f>
        <v/>
      </c>
      <c r="F106" t="str">
        <f>VLOOKUP($A106,Entries!$B$203:$J$406,3)</f>
        <v/>
      </c>
      <c r="G106" t="str">
        <f>VLOOKUP($A106,Entries!$B$203:$F$406,5)</f>
        <v/>
      </c>
      <c r="H106" s="27" t="str">
        <f t="shared" si="5"/>
        <v xml:space="preserve"> </v>
      </c>
      <c r="J106" s="7" t="str">
        <f>VLOOKUP($A106,Entries!$B$203:$G$406,6)</f>
        <v/>
      </c>
      <c r="K106" s="7" t="str">
        <f>VLOOKUP($A106,Entries!$B$203:$FH507,7)</f>
        <v/>
      </c>
      <c r="L106" s="7" t="str">
        <f>VLOOKUP($A106,Entries!$B$203:$I$406,8)</f>
        <v/>
      </c>
      <c r="M106" s="7" t="str">
        <f>VLOOKUP($A106,Entries!$B$203:$J$406,9)</f>
        <v/>
      </c>
      <c r="N106" s="29"/>
    </row>
    <row r="107" spans="1:14" x14ac:dyDescent="0.25">
      <c r="A107" s="7" t="s">
        <v>25</v>
      </c>
      <c r="B107" s="88" t="s">
        <v>25</v>
      </c>
      <c r="D107" s="7">
        <v>7</v>
      </c>
      <c r="E107" t="str">
        <f>VLOOKUP($A107,Entries!$B$203:$J$406,2)</f>
        <v/>
      </c>
      <c r="F107" t="str">
        <f>VLOOKUP($A107,Entries!$B$203:$J$406,3)</f>
        <v/>
      </c>
      <c r="G107" t="str">
        <f>VLOOKUP($A107,Entries!$B$203:$F$406,5)</f>
        <v/>
      </c>
      <c r="H107" s="27" t="str">
        <f t="shared" si="5"/>
        <v xml:space="preserve"> </v>
      </c>
      <c r="J107" s="7" t="str">
        <f>VLOOKUP($A107,Entries!$B$203:$G$406,6)</f>
        <v/>
      </c>
      <c r="K107" s="7" t="str">
        <f>VLOOKUP($A107,Entries!$B$203:$FH508,7)</f>
        <v/>
      </c>
      <c r="L107" s="7" t="str">
        <f>VLOOKUP($A107,Entries!$B$203:$I$406,8)</f>
        <v/>
      </c>
      <c r="M107" s="7" t="str">
        <f>VLOOKUP($A107,Entries!$B$203:$J$406,9)</f>
        <v/>
      </c>
      <c r="N107" s="29"/>
    </row>
    <row r="108" spans="1:14" x14ac:dyDescent="0.25">
      <c r="A108" s="7" t="s">
        <v>25</v>
      </c>
      <c r="B108" s="88" t="s">
        <v>25</v>
      </c>
      <c r="D108" s="7">
        <v>8</v>
      </c>
      <c r="E108" t="str">
        <f>VLOOKUP($A108,Entries!$B$203:$J$406,2)</f>
        <v/>
      </c>
      <c r="F108" t="str">
        <f>VLOOKUP($A108,Entries!$B$203:$J$406,3)</f>
        <v/>
      </c>
      <c r="G108" t="str">
        <f>VLOOKUP($A108,Entries!$B$203:$F$406,5)</f>
        <v/>
      </c>
      <c r="H108" s="27" t="str">
        <f t="shared" si="5"/>
        <v xml:space="preserve"> </v>
      </c>
      <c r="J108" s="7" t="str">
        <f>VLOOKUP($A108,Entries!$B$203:$G$406,6)</f>
        <v/>
      </c>
      <c r="K108" s="7" t="str">
        <f>VLOOKUP($A108,Entries!$B$203:$FH509,7)</f>
        <v/>
      </c>
      <c r="L108" s="7" t="str">
        <f>VLOOKUP($A108,Entries!$B$203:$I$406,8)</f>
        <v/>
      </c>
      <c r="M108" s="7" t="str">
        <f>VLOOKUP($A108,Entries!$B$203:$J$406,9)</f>
        <v/>
      </c>
      <c r="N108" s="29"/>
    </row>
    <row r="109" spans="1:14" x14ac:dyDescent="0.25">
      <c r="A109" s="7" t="s">
        <v>25</v>
      </c>
      <c r="B109" s="88" t="s">
        <v>25</v>
      </c>
      <c r="C109" t="s">
        <v>279</v>
      </c>
      <c r="D109" s="7">
        <v>1</v>
      </c>
      <c r="E109" t="str">
        <f>VLOOKUP($A109,Entries!$B$203:$J$406,2)</f>
        <v/>
      </c>
      <c r="F109" t="str">
        <f>VLOOKUP($A109,Entries!$B$203:$J$406,3)</f>
        <v/>
      </c>
      <c r="G109" t="str">
        <f>VLOOKUP($A109,Entries!$B$203:$F$406,5)</f>
        <v/>
      </c>
      <c r="H109" s="27" t="str">
        <f t="shared" si="5"/>
        <v xml:space="preserve"> </v>
      </c>
      <c r="I109" s="7" t="str">
        <f t="shared" ref="I109" si="8">IF(H109=" "," ",IF(H109&lt;N109,"CBP",IF(H109=N109,"=CBP"," ")))</f>
        <v xml:space="preserve"> </v>
      </c>
      <c r="J109" s="7" t="str">
        <f>VLOOKUP($A109,Entries!$B$203:$G$406,6)</f>
        <v/>
      </c>
      <c r="K109" s="7" t="str">
        <f>VLOOKUP($A109,Entries!$B$203:$FH510,7)</f>
        <v/>
      </c>
      <c r="L109" s="7" t="str">
        <f>VLOOKUP($A109,Entries!$B$203:$I$406,8)</f>
        <v/>
      </c>
      <c r="M109" s="7" t="str">
        <f>VLOOKUP($A109,Entries!$B$203:$J$406,9)</f>
        <v/>
      </c>
      <c r="N109" s="29">
        <v>47</v>
      </c>
    </row>
    <row r="110" spans="1:14" x14ac:dyDescent="0.25">
      <c r="A110" s="7" t="s">
        <v>25</v>
      </c>
      <c r="B110" s="88" t="s">
        <v>25</v>
      </c>
      <c r="D110" s="7">
        <v>2</v>
      </c>
      <c r="E110" t="str">
        <f>VLOOKUP($A110,Entries!$B$203:$J$406,2)</f>
        <v/>
      </c>
      <c r="F110" t="str">
        <f>VLOOKUP($A110,Entries!$B$203:$J$406,3)</f>
        <v/>
      </c>
      <c r="G110" t="str">
        <f>VLOOKUP($A110,Entries!$B$203:$F$406,5)</f>
        <v/>
      </c>
      <c r="H110" s="27" t="str">
        <f t="shared" si="5"/>
        <v xml:space="preserve"> </v>
      </c>
      <c r="J110" s="7" t="str">
        <f>VLOOKUP($A110,Entries!$B$203:$G$406,6)</f>
        <v/>
      </c>
      <c r="K110" s="7" t="str">
        <f>VLOOKUP($A110,Entries!$B$203:$FH511,7)</f>
        <v/>
      </c>
      <c r="L110" s="7" t="str">
        <f>VLOOKUP($A110,Entries!$B$203:$I$406,8)</f>
        <v/>
      </c>
      <c r="M110" s="7" t="str">
        <f>VLOOKUP($A110,Entries!$B$203:$J$406,9)</f>
        <v/>
      </c>
      <c r="N110" s="29"/>
    </row>
    <row r="111" spans="1:14" x14ac:dyDescent="0.25">
      <c r="A111" s="7" t="s">
        <v>25</v>
      </c>
      <c r="B111" s="88" t="s">
        <v>25</v>
      </c>
      <c r="D111" s="7">
        <v>3</v>
      </c>
      <c r="E111" t="str">
        <f>VLOOKUP($A111,Entries!$B$203:$J$406,2)</f>
        <v/>
      </c>
      <c r="F111" t="str">
        <f>VLOOKUP($A111,Entries!$B$203:$J$406,3)</f>
        <v/>
      </c>
      <c r="G111" t="str">
        <f>VLOOKUP($A111,Entries!$B$203:$F$406,5)</f>
        <v/>
      </c>
      <c r="H111" s="27" t="str">
        <f t="shared" si="5"/>
        <v xml:space="preserve"> </v>
      </c>
      <c r="J111" s="7" t="str">
        <f>VLOOKUP($A111,Entries!$B$203:$G$406,6)</f>
        <v/>
      </c>
      <c r="K111" s="7" t="str">
        <f>VLOOKUP($A111,Entries!$B$203:$FH512,7)</f>
        <v/>
      </c>
      <c r="L111" s="7" t="str">
        <f>VLOOKUP($A111,Entries!$B$203:$I$406,8)</f>
        <v/>
      </c>
      <c r="M111" s="7" t="str">
        <f>VLOOKUP($A111,Entries!$B$203:$J$406,9)</f>
        <v/>
      </c>
      <c r="N111" s="29"/>
    </row>
    <row r="112" spans="1:14" x14ac:dyDescent="0.25">
      <c r="A112" s="7" t="s">
        <v>25</v>
      </c>
      <c r="B112" s="88" t="s">
        <v>25</v>
      </c>
      <c r="D112" s="7">
        <v>4</v>
      </c>
      <c r="E112" t="str">
        <f>VLOOKUP($A112,Entries!$B$203:$J$406,2)</f>
        <v/>
      </c>
      <c r="F112" t="str">
        <f>VLOOKUP($A112,Entries!$B$203:$J$406,3)</f>
        <v/>
      </c>
      <c r="G112" t="str">
        <f>VLOOKUP($A112,Entries!$B$203:$F$406,5)</f>
        <v/>
      </c>
      <c r="H112" s="27" t="str">
        <f t="shared" si="5"/>
        <v xml:space="preserve"> </v>
      </c>
      <c r="J112" s="7" t="str">
        <f>VLOOKUP($A112,Entries!$B$203:$G$406,6)</f>
        <v/>
      </c>
      <c r="K112" s="7" t="str">
        <f>VLOOKUP($A112,Entries!$B$203:$FH513,7)</f>
        <v/>
      </c>
      <c r="L112" s="7" t="str">
        <f>VLOOKUP($A112,Entries!$B$203:$I$406,8)</f>
        <v/>
      </c>
      <c r="M112" s="7" t="str">
        <f>VLOOKUP($A112,Entries!$B$203:$J$406,9)</f>
        <v/>
      </c>
      <c r="N112" s="29"/>
    </row>
    <row r="113" spans="1:14" x14ac:dyDescent="0.25">
      <c r="A113" s="7" t="s">
        <v>25</v>
      </c>
      <c r="B113" s="88" t="s">
        <v>25</v>
      </c>
      <c r="D113" s="7">
        <v>5</v>
      </c>
      <c r="E113" t="str">
        <f>VLOOKUP($A113,Entries!$B$203:$J$406,2)</f>
        <v/>
      </c>
      <c r="F113" t="str">
        <f>VLOOKUP($A113,Entries!$B$203:$J$406,3)</f>
        <v/>
      </c>
      <c r="G113" t="str">
        <f>VLOOKUP($A113,Entries!$B$203:$F$406,5)</f>
        <v/>
      </c>
      <c r="H113" s="27" t="str">
        <f t="shared" si="5"/>
        <v xml:space="preserve"> </v>
      </c>
      <c r="J113" s="7" t="str">
        <f>VLOOKUP($A113,Entries!$B$203:$G$406,6)</f>
        <v/>
      </c>
      <c r="K113" s="7" t="str">
        <f>VLOOKUP($A113,Entries!$B$203:$FH514,7)</f>
        <v/>
      </c>
      <c r="L113" s="7" t="str">
        <f>VLOOKUP($A113,Entries!$B$203:$I$406,8)</f>
        <v/>
      </c>
      <c r="M113" s="7" t="str">
        <f>VLOOKUP($A113,Entries!$B$203:$J$406,9)</f>
        <v/>
      </c>
      <c r="N113" s="29"/>
    </row>
    <row r="114" spans="1:14" x14ac:dyDescent="0.25">
      <c r="A114" s="7" t="s">
        <v>25</v>
      </c>
      <c r="B114" s="88" t="s">
        <v>25</v>
      </c>
      <c r="D114" s="7">
        <v>6</v>
      </c>
      <c r="E114" t="str">
        <f>VLOOKUP($A114,Entries!$B$203:$J$406,2)</f>
        <v/>
      </c>
      <c r="F114" t="str">
        <f>VLOOKUP($A114,Entries!$B$203:$J$406,3)</f>
        <v/>
      </c>
      <c r="G114" t="str">
        <f>VLOOKUP($A114,Entries!$B$203:$F$406,5)</f>
        <v/>
      </c>
      <c r="H114" s="27" t="str">
        <f t="shared" si="5"/>
        <v xml:space="preserve"> </v>
      </c>
      <c r="J114" s="7" t="str">
        <f>VLOOKUP($A114,Entries!$B$203:$G$406,6)</f>
        <v/>
      </c>
      <c r="K114" s="7" t="str">
        <f>VLOOKUP($A114,Entries!$B$203:$FH515,7)</f>
        <v/>
      </c>
      <c r="L114" s="7" t="str">
        <f>VLOOKUP($A114,Entries!$B$203:$I$406,8)</f>
        <v/>
      </c>
      <c r="M114" s="7" t="str">
        <f>VLOOKUP($A114,Entries!$B$203:$J$406,9)</f>
        <v/>
      </c>
      <c r="N114" s="29"/>
    </row>
    <row r="115" spans="1:14" x14ac:dyDescent="0.25">
      <c r="A115" s="7" t="s">
        <v>25</v>
      </c>
      <c r="B115" s="88" t="s">
        <v>25</v>
      </c>
      <c r="D115" s="7">
        <v>7</v>
      </c>
      <c r="E115" t="str">
        <f>VLOOKUP($A115,Entries!$B$203:$J$406,2)</f>
        <v/>
      </c>
      <c r="F115" t="str">
        <f>VLOOKUP($A115,Entries!$B$203:$J$406,3)</f>
        <v/>
      </c>
      <c r="G115" t="str">
        <f>VLOOKUP($A115,Entries!$B$203:$F$406,5)</f>
        <v/>
      </c>
      <c r="H115" s="27" t="str">
        <f t="shared" si="5"/>
        <v xml:space="preserve"> </v>
      </c>
      <c r="J115" s="7" t="str">
        <f>VLOOKUP($A115,Entries!$B$203:$G$406,6)</f>
        <v/>
      </c>
      <c r="K115" s="7" t="str">
        <f>VLOOKUP($A115,Entries!$B$203:$FH516,7)</f>
        <v/>
      </c>
      <c r="L115" s="7" t="str">
        <f>VLOOKUP($A115,Entries!$B$203:$I$406,8)</f>
        <v/>
      </c>
      <c r="M115" s="7" t="str">
        <f>VLOOKUP($A115,Entries!$B$203:$J$406,9)</f>
        <v/>
      </c>
      <c r="N115" s="29"/>
    </row>
    <row r="116" spans="1:14" x14ac:dyDescent="0.25">
      <c r="A116" s="7" t="s">
        <v>25</v>
      </c>
      <c r="B116" s="88" t="s">
        <v>25</v>
      </c>
      <c r="D116" s="7">
        <v>8</v>
      </c>
      <c r="E116" t="str">
        <f>VLOOKUP($A116,Entries!$B$203:$J$406,2)</f>
        <v/>
      </c>
      <c r="F116" t="str">
        <f>VLOOKUP($A116,Entries!$B$203:$J$406,3)</f>
        <v/>
      </c>
      <c r="G116" t="str">
        <f>VLOOKUP($A116,Entries!$B$203:$F$406,5)</f>
        <v/>
      </c>
      <c r="H116" s="27" t="str">
        <f t="shared" si="5"/>
        <v xml:space="preserve"> </v>
      </c>
      <c r="J116" s="7" t="str">
        <f>VLOOKUP($A116,Entries!$B$203:$G$406,6)</f>
        <v/>
      </c>
      <c r="K116" s="7" t="str">
        <f>VLOOKUP($A116,Entries!$B$203:$FH517,7)</f>
        <v/>
      </c>
      <c r="L116" s="7" t="str">
        <f>VLOOKUP($A116,Entries!$B$203:$I$406,8)</f>
        <v/>
      </c>
      <c r="M116" s="7" t="str">
        <f>VLOOKUP($A116,Entries!$B$203:$J$406,9)</f>
        <v/>
      </c>
      <c r="N116" s="29"/>
    </row>
    <row r="117" spans="1:14" x14ac:dyDescent="0.25">
      <c r="A117" s="7" t="s">
        <v>25</v>
      </c>
      <c r="B117" s="88" t="s">
        <v>25</v>
      </c>
      <c r="C117" t="s">
        <v>388</v>
      </c>
      <c r="D117" s="7">
        <v>1</v>
      </c>
      <c r="E117" t="str">
        <f>VLOOKUP($A117,Entries!$B$203:$J$406,2)</f>
        <v/>
      </c>
      <c r="F117" t="str">
        <f>VLOOKUP($A117,Entries!$B$203:$J$406,3)</f>
        <v/>
      </c>
      <c r="G117" t="str">
        <f>VLOOKUP($A117,Entries!$B$203:$F$406,5)</f>
        <v/>
      </c>
      <c r="H117" s="27" t="str">
        <f t="shared" si="5"/>
        <v xml:space="preserve"> </v>
      </c>
      <c r="J117" s="7" t="str">
        <f>VLOOKUP($A117,Entries!$B$203:$G$406,6)</f>
        <v/>
      </c>
      <c r="K117" s="7" t="str">
        <f>VLOOKUP($A117,Entries!$B$203:$FH518,7)</f>
        <v/>
      </c>
      <c r="L117" s="7" t="str">
        <f>VLOOKUP($A117,Entries!$B$203:$I$406,8)</f>
        <v/>
      </c>
      <c r="M117" s="7" t="str">
        <f>VLOOKUP($A117,Entries!$B$203:$J$406,9)</f>
        <v/>
      </c>
      <c r="N117" s="29" t="s">
        <v>258</v>
      </c>
    </row>
    <row r="118" spans="1:14" x14ac:dyDescent="0.25">
      <c r="A118" s="7" t="s">
        <v>25</v>
      </c>
      <c r="B118" s="88" t="s">
        <v>25</v>
      </c>
      <c r="D118" s="7">
        <v>2</v>
      </c>
      <c r="E118" t="str">
        <f>VLOOKUP($A118,Entries!$B$203:$J$406,2)</f>
        <v/>
      </c>
      <c r="F118" t="str">
        <f>VLOOKUP($A118,Entries!$B$203:$J$406,3)</f>
        <v/>
      </c>
      <c r="G118" t="str">
        <f>VLOOKUP($A118,Entries!$B$203:$F$406,5)</f>
        <v/>
      </c>
      <c r="H118" s="27" t="str">
        <f t="shared" si="5"/>
        <v xml:space="preserve"> </v>
      </c>
      <c r="J118" s="7" t="str">
        <f>VLOOKUP($A118,Entries!$B$203:$G$406,6)</f>
        <v/>
      </c>
      <c r="K118" s="7" t="str">
        <f>VLOOKUP($A118,Entries!$B$203:$FH519,7)</f>
        <v/>
      </c>
      <c r="L118" s="7" t="str">
        <f>VLOOKUP($A118,Entries!$B$203:$I$406,8)</f>
        <v/>
      </c>
      <c r="M118" s="7" t="str">
        <f>VLOOKUP($A118,Entries!$B$203:$J$406,9)</f>
        <v/>
      </c>
      <c r="N118" s="29"/>
    </row>
    <row r="119" spans="1:14" x14ac:dyDescent="0.25">
      <c r="A119" s="7" t="s">
        <v>25</v>
      </c>
      <c r="B119" s="88" t="s">
        <v>25</v>
      </c>
      <c r="D119" s="7">
        <v>3</v>
      </c>
      <c r="E119" t="str">
        <f>VLOOKUP($A119,Entries!$B$203:$J$406,2)</f>
        <v/>
      </c>
      <c r="F119" t="str">
        <f>VLOOKUP($A119,Entries!$B$203:$J$406,3)</f>
        <v/>
      </c>
      <c r="G119" t="str">
        <f>VLOOKUP($A119,Entries!$B$203:$F$406,5)</f>
        <v/>
      </c>
      <c r="H119" s="27" t="str">
        <f t="shared" si="5"/>
        <v xml:space="preserve"> </v>
      </c>
      <c r="J119" s="7" t="str">
        <f>VLOOKUP($A119,Entries!$B$203:$G$406,6)</f>
        <v/>
      </c>
      <c r="K119" s="7" t="str">
        <f>VLOOKUP($A119,Entries!$B$203:$FH520,7)</f>
        <v/>
      </c>
      <c r="L119" s="7" t="str">
        <f>VLOOKUP($A119,Entries!$B$203:$I$406,8)</f>
        <v/>
      </c>
      <c r="M119" s="7" t="str">
        <f>VLOOKUP($A119,Entries!$B$203:$J$406,9)</f>
        <v/>
      </c>
      <c r="N119" s="29"/>
    </row>
    <row r="120" spans="1:14" x14ac:dyDescent="0.25">
      <c r="A120" s="7" t="s">
        <v>25</v>
      </c>
      <c r="B120" s="88" t="s">
        <v>25</v>
      </c>
      <c r="D120" s="7">
        <v>4</v>
      </c>
      <c r="E120" t="str">
        <f>VLOOKUP($A120,Entries!$B$203:$J$406,2)</f>
        <v/>
      </c>
      <c r="F120" t="str">
        <f>VLOOKUP($A120,Entries!$B$203:$J$406,3)</f>
        <v/>
      </c>
      <c r="G120" t="str">
        <f>VLOOKUP($A120,Entries!$B$203:$F$406,5)</f>
        <v/>
      </c>
      <c r="H120" s="27" t="str">
        <f t="shared" si="5"/>
        <v xml:space="preserve"> </v>
      </c>
      <c r="J120" s="7" t="str">
        <f>VLOOKUP($A120,Entries!$B$203:$G$406,6)</f>
        <v/>
      </c>
      <c r="K120" s="7" t="str">
        <f>VLOOKUP($A120,Entries!$B$203:$FH521,7)</f>
        <v/>
      </c>
      <c r="L120" s="7" t="str">
        <f>VLOOKUP($A120,Entries!$B$203:$I$406,8)</f>
        <v/>
      </c>
      <c r="M120" s="7" t="str">
        <f>VLOOKUP($A120,Entries!$B$203:$J$406,9)</f>
        <v/>
      </c>
      <c r="N120" s="29"/>
    </row>
    <row r="121" spans="1:14" x14ac:dyDescent="0.25">
      <c r="A121" s="7" t="s">
        <v>25</v>
      </c>
      <c r="B121" s="88" t="s">
        <v>25</v>
      </c>
      <c r="D121" s="7">
        <v>5</v>
      </c>
      <c r="E121" t="str">
        <f>VLOOKUP($A121,Entries!$B$203:$J$406,2)</f>
        <v/>
      </c>
      <c r="F121" t="str">
        <f>VLOOKUP($A121,Entries!$B$203:$J$406,3)</f>
        <v/>
      </c>
      <c r="G121" t="str">
        <f>VLOOKUP($A121,Entries!$B$203:$F$406,5)</f>
        <v/>
      </c>
      <c r="H121" s="27" t="str">
        <f t="shared" si="5"/>
        <v xml:space="preserve"> </v>
      </c>
      <c r="J121" s="7" t="str">
        <f>VLOOKUP($A121,Entries!$B$203:$G$406,6)</f>
        <v/>
      </c>
      <c r="K121" s="7" t="str">
        <f>VLOOKUP($A121,Entries!$B$203:$FH522,7)</f>
        <v/>
      </c>
      <c r="L121" s="7" t="str">
        <f>VLOOKUP($A121,Entries!$B$203:$I$406,8)</f>
        <v/>
      </c>
      <c r="M121" s="7" t="str">
        <f>VLOOKUP($A121,Entries!$B$203:$J$406,9)</f>
        <v/>
      </c>
      <c r="N121" s="29"/>
    </row>
    <row r="122" spans="1:14" x14ac:dyDescent="0.25">
      <c r="A122" s="7" t="s">
        <v>25</v>
      </c>
      <c r="B122" s="88" t="s">
        <v>25</v>
      </c>
      <c r="D122" s="7">
        <v>6</v>
      </c>
      <c r="E122" t="str">
        <f>VLOOKUP($A122,Entries!$B$203:$J$406,2)</f>
        <v/>
      </c>
      <c r="F122" t="str">
        <f>VLOOKUP($A122,Entries!$B$203:$J$406,3)</f>
        <v/>
      </c>
      <c r="G122" t="str">
        <f>VLOOKUP($A122,Entries!$B$203:$F$406,5)</f>
        <v/>
      </c>
      <c r="H122" s="27" t="str">
        <f t="shared" si="5"/>
        <v xml:space="preserve"> </v>
      </c>
      <c r="J122" s="7" t="str">
        <f>VLOOKUP($A122,Entries!$B$203:$G$406,6)</f>
        <v/>
      </c>
      <c r="K122" s="7" t="str">
        <f>VLOOKUP($A122,Entries!$B$203:$FH523,7)</f>
        <v/>
      </c>
      <c r="L122" s="7" t="str">
        <f>VLOOKUP($A122,Entries!$B$203:$I$406,8)</f>
        <v/>
      </c>
      <c r="M122" s="7" t="str">
        <f>VLOOKUP($A122,Entries!$B$203:$J$406,9)</f>
        <v/>
      </c>
      <c r="N122" s="29"/>
    </row>
    <row r="123" spans="1:14" x14ac:dyDescent="0.25">
      <c r="A123" s="7" t="s">
        <v>25</v>
      </c>
      <c r="B123" s="88" t="s">
        <v>25</v>
      </c>
      <c r="D123" s="7">
        <v>7</v>
      </c>
      <c r="E123" t="str">
        <f>VLOOKUP($A123,Entries!$B$203:$J$406,2)</f>
        <v/>
      </c>
      <c r="F123" t="str">
        <f>VLOOKUP($A123,Entries!$B$203:$J$406,3)</f>
        <v/>
      </c>
      <c r="G123" t="str">
        <f>VLOOKUP($A123,Entries!$B$203:$F$406,5)</f>
        <v/>
      </c>
      <c r="H123" s="27" t="str">
        <f t="shared" si="5"/>
        <v xml:space="preserve"> </v>
      </c>
      <c r="J123" s="7" t="str">
        <f>VLOOKUP($A123,Entries!$B$203:$G$406,6)</f>
        <v/>
      </c>
      <c r="K123" s="7" t="str">
        <f>VLOOKUP($A123,Entries!$B$203:$FH524,7)</f>
        <v/>
      </c>
      <c r="L123" s="7" t="str">
        <f>VLOOKUP($A123,Entries!$B$203:$I$406,8)</f>
        <v/>
      </c>
      <c r="M123" s="7" t="str">
        <f>VLOOKUP($A123,Entries!$B$203:$J$406,9)</f>
        <v/>
      </c>
      <c r="N123" s="29"/>
    </row>
    <row r="124" spans="1:14" x14ac:dyDescent="0.25">
      <c r="A124" s="7" t="s">
        <v>25</v>
      </c>
      <c r="B124" s="88" t="s">
        <v>25</v>
      </c>
      <c r="D124" s="7">
        <v>8</v>
      </c>
      <c r="E124" t="str">
        <f>VLOOKUP($A124,Entries!$B$203:$J$406,2)</f>
        <v/>
      </c>
      <c r="F124" t="str">
        <f>VLOOKUP($A124,Entries!$B$203:$J$406,3)</f>
        <v/>
      </c>
      <c r="G124" t="str">
        <f>VLOOKUP($A124,Entries!$B$203:$F$406,5)</f>
        <v/>
      </c>
      <c r="H124" s="27" t="str">
        <f t="shared" si="5"/>
        <v xml:space="preserve"> </v>
      </c>
      <c r="J124" s="7" t="str">
        <f>VLOOKUP($A124,Entries!$B$203:$G$406,6)</f>
        <v/>
      </c>
      <c r="K124" s="7" t="str">
        <f>VLOOKUP($A124,Entries!$B$203:$FH525,7)</f>
        <v/>
      </c>
      <c r="L124" s="7" t="str">
        <f>VLOOKUP($A124,Entries!$B$203:$I$406,8)</f>
        <v/>
      </c>
      <c r="M124" s="7" t="str">
        <f>VLOOKUP($A124,Entries!$B$203:$J$406,9)</f>
        <v/>
      </c>
      <c r="N124" s="29"/>
    </row>
    <row r="125" spans="1:14" x14ac:dyDescent="0.25">
      <c r="A125" s="7">
        <v>91</v>
      </c>
      <c r="B125" s="88">
        <v>4.6900000000000004</v>
      </c>
      <c r="C125" t="s">
        <v>138</v>
      </c>
      <c r="D125" s="7">
        <v>1</v>
      </c>
      <c r="E125" t="str">
        <f>VLOOKUP($A125,Entries!$B$203:$J$406,2)</f>
        <v>Laura</v>
      </c>
      <c r="F125" t="str">
        <f>VLOOKUP($A125,Entries!$B$203:$J$406,3)</f>
        <v>Osborne Kember</v>
      </c>
      <c r="G125" t="str">
        <f>VLOOKUP($A125,Entries!$B$203:$F$406,5)</f>
        <v>Woodbridge Wolves AC</v>
      </c>
      <c r="H125" s="109">
        <f t="shared" si="5"/>
        <v>4.6900000000000004</v>
      </c>
      <c r="I125" s="7" t="str">
        <f>IF(H125=" "," ",IF(H125&gt;N125,"CBP",IF(H125=N125,"=CBP"," ")))</f>
        <v xml:space="preserve"> </v>
      </c>
      <c r="J125" s="7" t="str">
        <f>VLOOKUP($A125,Entries!$B$203:$G$406,6)</f>
        <v>c</v>
      </c>
      <c r="K125" s="7" t="str">
        <f>VLOOKUP($A125,Entries!$B$203:$FH526,7)</f>
        <v>s</v>
      </c>
      <c r="L125" s="7" t="str">
        <f>VLOOKUP($A125,Entries!$B$203:$I$406,8)</f>
        <v>Farlingay</v>
      </c>
      <c r="M125" s="7">
        <f>VLOOKUP($A125,Entries!$B$203:$J$406,9)</f>
        <v>3994422</v>
      </c>
      <c r="N125" s="10">
        <v>5.41</v>
      </c>
    </row>
    <row r="126" spans="1:14" x14ac:dyDescent="0.25">
      <c r="A126" s="7">
        <v>94</v>
      </c>
      <c r="B126" s="88">
        <v>4.34</v>
      </c>
      <c r="D126" s="7">
        <v>2</v>
      </c>
      <c r="E126" t="str">
        <f>VLOOKUP($A126,Entries!$B$203:$J$406,2)</f>
        <v>Eloise</v>
      </c>
      <c r="F126" t="str">
        <f>VLOOKUP($A126,Entries!$B$203:$J$406,3)</f>
        <v>Crouch Carter</v>
      </c>
      <c r="G126" t="str">
        <f>VLOOKUP($A126,Entries!$B$203:$F$406,5)</f>
        <v>Woodbridge School</v>
      </c>
      <c r="H126" s="109">
        <f t="shared" si="5"/>
        <v>4.34</v>
      </c>
      <c r="J126" s="7" t="str">
        <f>VLOOKUP($A126,Entries!$B$203:$G$406,6)</f>
        <v>c</v>
      </c>
      <c r="K126" s="7" t="str">
        <f>VLOOKUP($A126,Entries!$B$203:$FH527,7)</f>
        <v>s</v>
      </c>
      <c r="L126" s="7" t="str">
        <f>VLOOKUP($A126,Entries!$B$203:$I$406,8)</f>
        <v>Woodbridge school</v>
      </c>
      <c r="M126" s="7">
        <f>VLOOKUP($A126,Entries!$B$203:$J$406,9)</f>
        <v>0</v>
      </c>
      <c r="N126" s="10"/>
    </row>
    <row r="127" spans="1:14" x14ac:dyDescent="0.25">
      <c r="A127" s="7" t="s">
        <v>25</v>
      </c>
      <c r="B127" s="88" t="s">
        <v>25</v>
      </c>
      <c r="D127" s="7">
        <v>3</v>
      </c>
      <c r="E127" t="str">
        <f>VLOOKUP($A127,Entries!$B$203:$J$406,2)</f>
        <v/>
      </c>
      <c r="F127" t="str">
        <f>VLOOKUP($A127,Entries!$B$203:$J$406,3)</f>
        <v/>
      </c>
      <c r="G127" t="str">
        <f>VLOOKUP($A127,Entries!$B$203:$F$406,5)</f>
        <v/>
      </c>
      <c r="H127" s="109" t="str">
        <f t="shared" si="5"/>
        <v xml:space="preserve"> </v>
      </c>
      <c r="J127" s="7" t="str">
        <f>VLOOKUP($A127,Entries!$B$203:$G$406,6)</f>
        <v/>
      </c>
      <c r="K127" s="7" t="str">
        <f>VLOOKUP($A127,Entries!$B$203:$FH528,7)</f>
        <v/>
      </c>
      <c r="L127" s="7" t="str">
        <f>VLOOKUP($A127,Entries!$B$203:$I$406,8)</f>
        <v/>
      </c>
      <c r="M127" s="7" t="str">
        <f>VLOOKUP($A127,Entries!$B$203:$J$406,9)</f>
        <v/>
      </c>
      <c r="N127" s="10"/>
    </row>
    <row r="128" spans="1:14" x14ac:dyDescent="0.25">
      <c r="A128" s="7" t="s">
        <v>25</v>
      </c>
      <c r="B128" s="88" t="s">
        <v>25</v>
      </c>
      <c r="D128" s="7">
        <v>4</v>
      </c>
      <c r="E128" t="str">
        <f>VLOOKUP($A128,Entries!$B$203:$J$406,2)</f>
        <v/>
      </c>
      <c r="F128" t="str">
        <f>VLOOKUP($A128,Entries!$B$203:$J$406,3)</f>
        <v/>
      </c>
      <c r="G128" t="str">
        <f>VLOOKUP($A128,Entries!$B$203:$F$406,5)</f>
        <v/>
      </c>
      <c r="H128" s="109" t="str">
        <f t="shared" si="5"/>
        <v xml:space="preserve"> </v>
      </c>
      <c r="J128" s="7" t="str">
        <f>VLOOKUP($A128,Entries!$B$203:$G$406,6)</f>
        <v/>
      </c>
      <c r="K128" s="7" t="str">
        <f>VLOOKUP($A128,Entries!$B$203:$FH529,7)</f>
        <v/>
      </c>
      <c r="L128" s="7" t="str">
        <f>VLOOKUP($A128,Entries!$B$203:$I$406,8)</f>
        <v/>
      </c>
      <c r="M128" s="7" t="str">
        <f>VLOOKUP($A128,Entries!$B$203:$J$406,9)</f>
        <v/>
      </c>
      <c r="N128" s="10"/>
    </row>
    <row r="129" spans="1:14" x14ac:dyDescent="0.25">
      <c r="A129" s="7" t="s">
        <v>25</v>
      </c>
      <c r="B129" s="88" t="s">
        <v>25</v>
      </c>
      <c r="D129" s="7">
        <v>5</v>
      </c>
      <c r="E129" t="str">
        <f>VLOOKUP($A129,Entries!$B$203:$J$406,2)</f>
        <v/>
      </c>
      <c r="F129" t="str">
        <f>VLOOKUP($A129,Entries!$B$203:$J$406,3)</f>
        <v/>
      </c>
      <c r="G129" t="str">
        <f>VLOOKUP($A129,Entries!$B$203:$F$406,5)</f>
        <v/>
      </c>
      <c r="H129" s="109" t="str">
        <f t="shared" si="5"/>
        <v xml:space="preserve"> </v>
      </c>
      <c r="J129" s="7" t="str">
        <f>VLOOKUP($A129,Entries!$B$203:$G$406,6)</f>
        <v/>
      </c>
      <c r="K129" s="7" t="str">
        <f>VLOOKUP($A129,Entries!$B$203:$FH530,7)</f>
        <v/>
      </c>
      <c r="L129" s="7" t="str">
        <f>VLOOKUP($A129,Entries!$B$203:$I$406,8)</f>
        <v/>
      </c>
      <c r="M129" s="7" t="str">
        <f>VLOOKUP($A129,Entries!$B$203:$J$406,9)</f>
        <v/>
      </c>
      <c r="N129" s="10"/>
    </row>
    <row r="130" spans="1:14" x14ac:dyDescent="0.25">
      <c r="A130" s="7" t="s">
        <v>25</v>
      </c>
      <c r="B130" s="88" t="s">
        <v>25</v>
      </c>
      <c r="D130" s="7">
        <v>6</v>
      </c>
      <c r="E130" t="str">
        <f>VLOOKUP($A130,Entries!$B$203:$J$406,2)</f>
        <v/>
      </c>
      <c r="F130" t="str">
        <f>VLOOKUP($A130,Entries!$B$203:$J$406,3)</f>
        <v/>
      </c>
      <c r="G130" t="str">
        <f>VLOOKUP($A130,Entries!$B$203:$F$406,5)</f>
        <v/>
      </c>
      <c r="H130" s="109" t="str">
        <f t="shared" si="5"/>
        <v xml:space="preserve"> </v>
      </c>
      <c r="J130" s="7" t="str">
        <f>VLOOKUP($A130,Entries!$B$203:$G$406,6)</f>
        <v/>
      </c>
      <c r="K130" s="7" t="str">
        <f>VLOOKUP($A130,Entries!$B$203:$FH531,7)</f>
        <v/>
      </c>
      <c r="L130" s="7" t="str">
        <f>VLOOKUP($A130,Entries!$B$203:$I$406,8)</f>
        <v/>
      </c>
      <c r="M130" s="7" t="str">
        <f>VLOOKUP($A130,Entries!$B$203:$J$406,9)</f>
        <v/>
      </c>
      <c r="N130" s="10"/>
    </row>
    <row r="131" spans="1:14" x14ac:dyDescent="0.25">
      <c r="A131" s="7" t="s">
        <v>25</v>
      </c>
      <c r="B131" s="88" t="s">
        <v>25</v>
      </c>
      <c r="D131" s="7">
        <v>7</v>
      </c>
      <c r="E131" t="str">
        <f>VLOOKUP($A131,Entries!$B$203:$J$406,2)</f>
        <v/>
      </c>
      <c r="F131" t="str">
        <f>VLOOKUP($A131,Entries!$B$203:$J$406,3)</f>
        <v/>
      </c>
      <c r="G131" t="str">
        <f>VLOOKUP($A131,Entries!$B$203:$F$406,5)</f>
        <v/>
      </c>
      <c r="H131" s="109" t="str">
        <f t="shared" si="5"/>
        <v xml:space="preserve"> </v>
      </c>
      <c r="J131" s="7" t="str">
        <f>VLOOKUP($A131,Entries!$B$203:$G$406,6)</f>
        <v/>
      </c>
      <c r="K131" s="7" t="str">
        <f>VLOOKUP($A131,Entries!$B$203:$FH532,7)</f>
        <v/>
      </c>
      <c r="L131" s="7" t="str">
        <f>VLOOKUP($A131,Entries!$B$203:$I$406,8)</f>
        <v/>
      </c>
      <c r="M131" s="7" t="str">
        <f>VLOOKUP($A131,Entries!$B$203:$J$406,9)</f>
        <v/>
      </c>
      <c r="N131" s="10"/>
    </row>
    <row r="132" spans="1:14" x14ac:dyDescent="0.25">
      <c r="A132" s="7" t="s">
        <v>25</v>
      </c>
      <c r="B132" s="88" t="s">
        <v>25</v>
      </c>
      <c r="D132" s="7">
        <v>8</v>
      </c>
      <c r="E132" t="str">
        <f>VLOOKUP($A132,Entries!$B$203:$J$406,2)</f>
        <v/>
      </c>
      <c r="F132" t="str">
        <f>VLOOKUP($A132,Entries!$B$203:$J$406,3)</f>
        <v/>
      </c>
      <c r="G132" t="str">
        <f>VLOOKUP($A132,Entries!$B$203:$F$406,5)</f>
        <v/>
      </c>
      <c r="H132" s="109" t="str">
        <f t="shared" si="5"/>
        <v xml:space="preserve"> </v>
      </c>
      <c r="J132" s="7" t="str">
        <f>VLOOKUP($A132,Entries!$B$203:$G$406,6)</f>
        <v/>
      </c>
      <c r="K132" s="7" t="str">
        <f>VLOOKUP($A132,Entries!$B$203:$FH533,7)</f>
        <v/>
      </c>
      <c r="L132" s="7" t="str">
        <f>VLOOKUP($A132,Entries!$B$203:$I$406,8)</f>
        <v/>
      </c>
      <c r="M132" s="7" t="str">
        <f>VLOOKUP($A132,Entries!$B$203:$J$406,9)</f>
        <v/>
      </c>
      <c r="N132" s="10"/>
    </row>
    <row r="133" spans="1:14" x14ac:dyDescent="0.25">
      <c r="A133" s="7">
        <v>96</v>
      </c>
      <c r="B133" s="88">
        <v>10.039999999999999</v>
      </c>
      <c r="C133" t="s">
        <v>81</v>
      </c>
      <c r="D133" s="7">
        <v>1</v>
      </c>
      <c r="E133" t="str">
        <f>VLOOKUP($A133,Entries!$B$203:$J$406,2)</f>
        <v>Gabriella</v>
      </c>
      <c r="F133" t="str">
        <f>VLOOKUP($A133,Entries!$B$203:$J$406,3)</f>
        <v>Olaniyan</v>
      </c>
      <c r="G133" t="str">
        <f>VLOOKUP($A133,Entries!$B$203:$F$406,5)</f>
        <v>Royal Hospital School</v>
      </c>
      <c r="H133" s="109">
        <f t="shared" si="5"/>
        <v>10.039999999999999</v>
      </c>
      <c r="I133" s="7" t="str">
        <f>IF(H133=" "," ",IF(H133&gt;N133,"CBP",IF(H133=N133,"=CBP"," ")))</f>
        <v xml:space="preserve"> </v>
      </c>
      <c r="J133" s="7" t="str">
        <f>VLOOKUP($A133,Entries!$B$203:$G$406,6)</f>
        <v>c</v>
      </c>
      <c r="K133" s="7" t="str">
        <f>VLOOKUP($A133,Entries!$B$203:$FH534,7)</f>
        <v>s</v>
      </c>
      <c r="L133" s="7" t="str">
        <f>VLOOKUP($A133,Entries!$B$203:$I$406,8)</f>
        <v>royal hospital school</v>
      </c>
      <c r="M133" s="7">
        <f>VLOOKUP($A133,Entries!$B$203:$J$406,9)</f>
        <v>0</v>
      </c>
      <c r="N133" s="10">
        <v>11.21</v>
      </c>
    </row>
    <row r="134" spans="1:14" x14ac:dyDescent="0.25">
      <c r="A134" s="7">
        <v>94</v>
      </c>
      <c r="B134" s="88">
        <v>9.25</v>
      </c>
      <c r="D134" s="7">
        <v>2</v>
      </c>
      <c r="E134" t="str">
        <f>VLOOKUP($A134,Entries!$B$203:$J$406,2)</f>
        <v>Eloise</v>
      </c>
      <c r="F134" t="str">
        <f>VLOOKUP($A134,Entries!$B$203:$J$406,3)</f>
        <v>Crouch Carter</v>
      </c>
      <c r="G134" t="str">
        <f>VLOOKUP($A134,Entries!$B$203:$F$406,5)</f>
        <v>Woodbridge School</v>
      </c>
      <c r="H134" s="109">
        <f t="shared" si="5"/>
        <v>9.25</v>
      </c>
      <c r="J134" s="7" t="str">
        <f>VLOOKUP($A134,Entries!$B$203:$G$406,6)</f>
        <v>c</v>
      </c>
      <c r="K134" s="7" t="str">
        <f>VLOOKUP($A134,Entries!$B$203:$FH535,7)</f>
        <v>s</v>
      </c>
      <c r="L134" s="7" t="str">
        <f>VLOOKUP($A134,Entries!$B$203:$I$406,8)</f>
        <v>Woodbridge school</v>
      </c>
      <c r="M134" s="7">
        <f>VLOOKUP($A134,Entries!$B$203:$J$406,9)</f>
        <v>0</v>
      </c>
      <c r="N134" s="10"/>
    </row>
    <row r="135" spans="1:14" x14ac:dyDescent="0.25">
      <c r="A135" s="7">
        <v>97</v>
      </c>
      <c r="B135" s="88">
        <v>8.75</v>
      </c>
      <c r="D135" s="7">
        <v>3</v>
      </c>
      <c r="E135" t="str">
        <f>VLOOKUP($A135,Entries!$B$203:$J$406,2)</f>
        <v>Isla</v>
      </c>
      <c r="F135" t="str">
        <f>VLOOKUP($A135,Entries!$B$203:$J$406,3)</f>
        <v>Partridge-Kulczynski</v>
      </c>
      <c r="G135" t="str">
        <f>VLOOKUP($A135,Entries!$B$203:$F$406,5)</f>
        <v>Ipswich Harriers</v>
      </c>
      <c r="H135" s="109">
        <f t="shared" si="5"/>
        <v>8.75</v>
      </c>
      <c r="J135" s="7" t="str">
        <f>VLOOKUP($A135,Entries!$B$203:$G$406,6)</f>
        <v>c</v>
      </c>
      <c r="K135" s="7" t="str">
        <f>VLOOKUP($A135,Entries!$B$203:$FH536,7)</f>
        <v>s</v>
      </c>
      <c r="L135" s="7" t="str">
        <f>VLOOKUP($A135,Entries!$B$203:$I$406,8)</f>
        <v>Ipswich Academy</v>
      </c>
      <c r="M135" s="7">
        <f>VLOOKUP($A135,Entries!$B$203:$J$406,9)</f>
        <v>3934992</v>
      </c>
      <c r="N135" s="10"/>
    </row>
    <row r="136" spans="1:14" x14ac:dyDescent="0.25">
      <c r="A136" s="7">
        <v>90</v>
      </c>
      <c r="B136" s="88">
        <v>8.14</v>
      </c>
      <c r="D136" s="7">
        <v>4</v>
      </c>
      <c r="E136" t="str">
        <f>VLOOKUP($A136,Entries!$B$203:$J$406,2)</f>
        <v>Lily</v>
      </c>
      <c r="F136" t="str">
        <f>VLOOKUP($A136,Entries!$B$203:$J$406,3)</f>
        <v>Fisher</v>
      </c>
      <c r="G136" t="str">
        <f>VLOOKUP($A136,Entries!$B$203:$F$406,5)</f>
        <v>Woodbridge School</v>
      </c>
      <c r="H136" s="109">
        <f t="shared" si="5"/>
        <v>8.14</v>
      </c>
      <c r="J136" s="7" t="str">
        <f>VLOOKUP($A136,Entries!$B$203:$G$406,6)</f>
        <v>c</v>
      </c>
      <c r="K136" s="7" t="str">
        <f>VLOOKUP($A136,Entries!$B$203:$FH537,7)</f>
        <v>s</v>
      </c>
      <c r="L136" s="7" t="str">
        <f>VLOOKUP($A136,Entries!$B$203:$I$406,8)</f>
        <v>Woodbridge School</v>
      </c>
      <c r="M136" s="7" t="str">
        <f>VLOOKUP($A136,Entries!$B$203:$J$406,9)</f>
        <v>A1</v>
      </c>
      <c r="N136" s="10"/>
    </row>
    <row r="137" spans="1:14" x14ac:dyDescent="0.25">
      <c r="A137" s="7" t="s">
        <v>25</v>
      </c>
      <c r="B137" s="88" t="s">
        <v>25</v>
      </c>
      <c r="D137" s="7">
        <v>5</v>
      </c>
      <c r="E137" t="str">
        <f>VLOOKUP($A137,Entries!$B$203:$J$406,2)</f>
        <v/>
      </c>
      <c r="F137" t="str">
        <f>VLOOKUP($A137,Entries!$B$203:$J$406,3)</f>
        <v/>
      </c>
      <c r="G137" t="str">
        <f>VLOOKUP($A137,Entries!$B$203:$F$406,5)</f>
        <v/>
      </c>
      <c r="H137" s="109" t="str">
        <f t="shared" si="5"/>
        <v xml:space="preserve"> </v>
      </c>
      <c r="J137" s="7" t="str">
        <f>VLOOKUP($A137,Entries!$B$203:$G$406,6)</f>
        <v/>
      </c>
      <c r="K137" s="7" t="str">
        <f>VLOOKUP($A137,Entries!$B$203:$FH538,7)</f>
        <v/>
      </c>
      <c r="L137" s="7" t="str">
        <f>VLOOKUP($A137,Entries!$B$203:$I$406,8)</f>
        <v/>
      </c>
      <c r="M137" s="7" t="str">
        <f>VLOOKUP($A137,Entries!$B$203:$J$406,9)</f>
        <v/>
      </c>
      <c r="N137" s="10"/>
    </row>
    <row r="138" spans="1:14" x14ac:dyDescent="0.25">
      <c r="A138" s="7" t="s">
        <v>25</v>
      </c>
      <c r="B138" s="88" t="s">
        <v>25</v>
      </c>
      <c r="D138" s="7">
        <v>6</v>
      </c>
      <c r="E138" t="str">
        <f>VLOOKUP($A138,Entries!$B$203:$J$406,2)</f>
        <v/>
      </c>
      <c r="F138" t="str">
        <f>VLOOKUP($A138,Entries!$B$203:$J$406,3)</f>
        <v/>
      </c>
      <c r="G138" t="str">
        <f>VLOOKUP($A138,Entries!$B$203:$F$406,5)</f>
        <v/>
      </c>
      <c r="H138" s="109" t="str">
        <f t="shared" si="5"/>
        <v xml:space="preserve"> </v>
      </c>
      <c r="J138" s="7" t="str">
        <f>VLOOKUP($A138,Entries!$B$203:$G$406,6)</f>
        <v/>
      </c>
      <c r="K138" s="7" t="str">
        <f>VLOOKUP($A138,Entries!$B$203:$FH539,7)</f>
        <v/>
      </c>
      <c r="L138" s="7" t="str">
        <f>VLOOKUP($A138,Entries!$B$203:$I$406,8)</f>
        <v/>
      </c>
      <c r="M138" s="7" t="str">
        <f>VLOOKUP($A138,Entries!$B$203:$J$406,9)</f>
        <v/>
      </c>
      <c r="N138" s="10"/>
    </row>
    <row r="139" spans="1:14" x14ac:dyDescent="0.25">
      <c r="A139" s="7" t="s">
        <v>25</v>
      </c>
      <c r="B139" s="88" t="s">
        <v>25</v>
      </c>
      <c r="D139" s="7">
        <v>7</v>
      </c>
      <c r="E139" t="str">
        <f>VLOOKUP($A139,Entries!$B$203:$J$406,2)</f>
        <v/>
      </c>
      <c r="F139" t="str">
        <f>VLOOKUP($A139,Entries!$B$203:$J$406,3)</f>
        <v/>
      </c>
      <c r="G139" t="str">
        <f>VLOOKUP($A139,Entries!$B$203:$F$406,5)</f>
        <v/>
      </c>
      <c r="H139" s="109" t="str">
        <f t="shared" si="5"/>
        <v xml:space="preserve"> </v>
      </c>
      <c r="J139" s="7" t="str">
        <f>VLOOKUP($A139,Entries!$B$203:$G$406,6)</f>
        <v/>
      </c>
      <c r="K139" s="7" t="str">
        <f>VLOOKUP($A139,Entries!$B$203:$FH540,7)</f>
        <v/>
      </c>
      <c r="L139" s="7" t="str">
        <f>VLOOKUP($A139,Entries!$B$203:$I$406,8)</f>
        <v/>
      </c>
      <c r="M139" s="7" t="str">
        <f>VLOOKUP($A139,Entries!$B$203:$J$406,9)</f>
        <v/>
      </c>
      <c r="N139" s="10"/>
    </row>
    <row r="140" spans="1:14" x14ac:dyDescent="0.25">
      <c r="A140" s="7" t="s">
        <v>25</v>
      </c>
      <c r="B140" s="88" t="s">
        <v>25</v>
      </c>
      <c r="D140" s="7">
        <v>8</v>
      </c>
      <c r="E140" t="str">
        <f>VLOOKUP($A140,Entries!$B$203:$J$406,2)</f>
        <v/>
      </c>
      <c r="F140" t="str">
        <f>VLOOKUP($A140,Entries!$B$203:$J$406,3)</f>
        <v/>
      </c>
      <c r="G140" t="str">
        <f>VLOOKUP($A140,Entries!$B$203:$F$406,5)</f>
        <v/>
      </c>
      <c r="H140" s="109" t="str">
        <f t="shared" si="5"/>
        <v xml:space="preserve"> </v>
      </c>
      <c r="J140" s="7" t="str">
        <f>VLOOKUP($A140,Entries!$B$203:$G$406,6)</f>
        <v/>
      </c>
      <c r="K140" s="7" t="str">
        <f>VLOOKUP($A140,Entries!$B$203:$FH541,7)</f>
        <v/>
      </c>
      <c r="L140" s="7" t="str">
        <f>VLOOKUP($A140,Entries!$B$203:$I$406,8)</f>
        <v/>
      </c>
      <c r="M140" s="7" t="str">
        <f>VLOOKUP($A140,Entries!$B$203:$J$406,9)</f>
        <v/>
      </c>
      <c r="N140" s="10"/>
    </row>
    <row r="141" spans="1:14" x14ac:dyDescent="0.25">
      <c r="A141" s="7">
        <v>89</v>
      </c>
      <c r="B141" s="110">
        <v>1.49</v>
      </c>
      <c r="C141" t="s">
        <v>79</v>
      </c>
      <c r="D141" s="7">
        <v>1</v>
      </c>
      <c r="E141" t="str">
        <f>VLOOKUP($A141,Entries!$B$203:$J$406,2)</f>
        <v>Margot</v>
      </c>
      <c r="F141" t="str">
        <f>VLOOKUP($A141,Entries!$B$203:$J$406,3)</f>
        <v>Dornton-Duff</v>
      </c>
      <c r="G141" t="str">
        <f>VLOOKUP($A141,Entries!$B$203:$F$406,5)</f>
        <v>Woodbridge School</v>
      </c>
      <c r="H141" s="109">
        <f t="shared" si="5"/>
        <v>1.49</v>
      </c>
      <c r="I141" s="7" t="str">
        <f>IF(H141=" "," ",IF(H141&gt;N141,"CBP",IF(H141=N141,"=CBP"," ")))</f>
        <v xml:space="preserve"> </v>
      </c>
      <c r="J141" s="7" t="str">
        <f>VLOOKUP($A141,Entries!$B$203:$G$406,6)</f>
        <v>c</v>
      </c>
      <c r="K141" s="7" t="str">
        <f>VLOOKUP($A141,Entries!$B$203:$FH542,7)</f>
        <v>s</v>
      </c>
      <c r="L141" s="7" t="str">
        <f>VLOOKUP($A141,Entries!$B$203:$I$406,8)</f>
        <v>Woodbridge School</v>
      </c>
      <c r="M141" s="7">
        <f>VLOOKUP($A141,Entries!$B$203:$J$406,9)</f>
        <v>0</v>
      </c>
      <c r="N141" s="10">
        <v>1.68</v>
      </c>
    </row>
    <row r="142" spans="1:14" x14ac:dyDescent="0.25">
      <c r="A142" s="7">
        <v>90</v>
      </c>
      <c r="B142" s="110">
        <v>1.2</v>
      </c>
      <c r="D142" s="7">
        <v>2</v>
      </c>
      <c r="E142" t="str">
        <f>VLOOKUP($A142,Entries!$B$203:$J$406,2)</f>
        <v>Lily</v>
      </c>
      <c r="F142" t="str">
        <f>VLOOKUP($A142,Entries!$B$203:$J$406,3)</f>
        <v>Fisher</v>
      </c>
      <c r="G142" t="str">
        <f>VLOOKUP($A142,Entries!$B$203:$F$406,5)</f>
        <v>Woodbridge School</v>
      </c>
      <c r="H142" s="109">
        <f t="shared" si="5"/>
        <v>1.2</v>
      </c>
      <c r="J142" s="7" t="str">
        <f>VLOOKUP($A142,Entries!$B$203:$G$406,6)</f>
        <v>c</v>
      </c>
      <c r="K142" s="7" t="str">
        <f>VLOOKUP($A142,Entries!$B$203:$FH543,7)</f>
        <v>s</v>
      </c>
      <c r="L142" s="7" t="str">
        <f>VLOOKUP($A142,Entries!$B$203:$I$406,8)</f>
        <v>Woodbridge School</v>
      </c>
      <c r="M142" s="7" t="str">
        <f>VLOOKUP($A142,Entries!$B$203:$J$406,9)</f>
        <v>A1</v>
      </c>
      <c r="N142" s="10"/>
    </row>
    <row r="143" spans="1:14" x14ac:dyDescent="0.25">
      <c r="A143" s="7" t="s">
        <v>25</v>
      </c>
      <c r="B143" s="88" t="s">
        <v>25</v>
      </c>
      <c r="D143" s="7">
        <v>3</v>
      </c>
      <c r="E143" t="str">
        <f>VLOOKUP($A143,Entries!$B$203:$J$406,2)</f>
        <v/>
      </c>
      <c r="F143" t="str">
        <f>VLOOKUP($A143,Entries!$B$203:$J$406,3)</f>
        <v/>
      </c>
      <c r="G143" t="str">
        <f>VLOOKUP($A143,Entries!$B$203:$F$406,5)</f>
        <v/>
      </c>
      <c r="H143" s="109" t="str">
        <f t="shared" si="5"/>
        <v xml:space="preserve"> </v>
      </c>
      <c r="J143" s="7" t="str">
        <f>VLOOKUP($A143,Entries!$B$203:$G$406,6)</f>
        <v/>
      </c>
      <c r="K143" s="7" t="str">
        <f>VLOOKUP($A143,Entries!$B$203:$FH544,7)</f>
        <v/>
      </c>
      <c r="L143" s="7" t="str">
        <f>VLOOKUP($A143,Entries!$B$203:$I$406,8)</f>
        <v/>
      </c>
      <c r="M143" s="7" t="str">
        <f>VLOOKUP($A143,Entries!$B$203:$J$406,9)</f>
        <v/>
      </c>
      <c r="N143" s="10"/>
    </row>
    <row r="144" spans="1:14" x14ac:dyDescent="0.25">
      <c r="A144" s="7" t="s">
        <v>25</v>
      </c>
      <c r="B144" s="88" t="s">
        <v>25</v>
      </c>
      <c r="D144" s="7">
        <v>4</v>
      </c>
      <c r="E144" t="str">
        <f>VLOOKUP($A144,Entries!$B$203:$J$406,2)</f>
        <v/>
      </c>
      <c r="F144" t="str">
        <f>VLOOKUP($A144,Entries!$B$203:$J$406,3)</f>
        <v/>
      </c>
      <c r="G144" t="str">
        <f>VLOOKUP($A144,Entries!$B$203:$F$406,5)</f>
        <v/>
      </c>
      <c r="H144" s="109" t="str">
        <f t="shared" si="5"/>
        <v xml:space="preserve"> </v>
      </c>
      <c r="J144" s="7" t="str">
        <f>VLOOKUP($A144,Entries!$B$203:$G$406,6)</f>
        <v/>
      </c>
      <c r="K144" s="7" t="str">
        <f>VLOOKUP($A144,Entries!$B$203:$FH545,7)</f>
        <v/>
      </c>
      <c r="L144" s="7" t="str">
        <f>VLOOKUP($A144,Entries!$B$203:$I$406,8)</f>
        <v/>
      </c>
      <c r="M144" s="7" t="str">
        <f>VLOOKUP($A144,Entries!$B$203:$J$406,9)</f>
        <v/>
      </c>
      <c r="N144" s="10"/>
    </row>
    <row r="145" spans="1:14" x14ac:dyDescent="0.25">
      <c r="A145" s="7" t="s">
        <v>25</v>
      </c>
      <c r="B145" s="88" t="s">
        <v>25</v>
      </c>
      <c r="D145" s="7">
        <v>5</v>
      </c>
      <c r="E145" t="str">
        <f>VLOOKUP($A145,Entries!$B$203:$J$406,2)</f>
        <v/>
      </c>
      <c r="F145" t="str">
        <f>VLOOKUP($A145,Entries!$B$203:$J$406,3)</f>
        <v/>
      </c>
      <c r="G145" t="str">
        <f>VLOOKUP($A145,Entries!$B$203:$F$406,5)</f>
        <v/>
      </c>
      <c r="H145" s="109" t="str">
        <f t="shared" si="5"/>
        <v xml:space="preserve"> </v>
      </c>
      <c r="J145" s="7" t="str">
        <f>VLOOKUP($A145,Entries!$B$203:$G$406,6)</f>
        <v/>
      </c>
      <c r="K145" s="7" t="str">
        <f>VLOOKUP($A145,Entries!$B$203:$FH546,7)</f>
        <v/>
      </c>
      <c r="L145" s="7" t="str">
        <f>VLOOKUP($A145,Entries!$B$203:$I$406,8)</f>
        <v/>
      </c>
      <c r="M145" s="7" t="str">
        <f>VLOOKUP($A145,Entries!$B$203:$J$406,9)</f>
        <v/>
      </c>
      <c r="N145" s="10"/>
    </row>
    <row r="146" spans="1:14" x14ac:dyDescent="0.25">
      <c r="A146" s="7" t="s">
        <v>25</v>
      </c>
      <c r="B146" s="88" t="s">
        <v>25</v>
      </c>
      <c r="D146" s="7">
        <v>6</v>
      </c>
      <c r="E146" t="str">
        <f>VLOOKUP($A146,Entries!$B$203:$J$406,2)</f>
        <v/>
      </c>
      <c r="F146" t="str">
        <f>VLOOKUP($A146,Entries!$B$203:$J$406,3)</f>
        <v/>
      </c>
      <c r="G146" t="str">
        <f>VLOOKUP($A146,Entries!$B$203:$F$406,5)</f>
        <v/>
      </c>
      <c r="H146" s="109" t="str">
        <f t="shared" si="5"/>
        <v xml:space="preserve"> </v>
      </c>
      <c r="J146" s="7" t="str">
        <f>VLOOKUP($A146,Entries!$B$203:$G$406,6)</f>
        <v/>
      </c>
      <c r="K146" s="7" t="str">
        <f>VLOOKUP($A146,Entries!$B$203:$FH547,7)</f>
        <v/>
      </c>
      <c r="L146" s="7" t="str">
        <f>VLOOKUP($A146,Entries!$B$203:$I$406,8)</f>
        <v/>
      </c>
      <c r="M146" s="7" t="str">
        <f>VLOOKUP($A146,Entries!$B$203:$J$406,9)</f>
        <v/>
      </c>
      <c r="N146" s="10"/>
    </row>
    <row r="147" spans="1:14" x14ac:dyDescent="0.25">
      <c r="A147" s="7" t="s">
        <v>25</v>
      </c>
      <c r="B147" s="88" t="s">
        <v>25</v>
      </c>
      <c r="D147" s="7">
        <v>7</v>
      </c>
      <c r="E147" t="str">
        <f>VLOOKUP($A147,Entries!$B$203:$J$406,2)</f>
        <v/>
      </c>
      <c r="F147" t="str">
        <f>VLOOKUP($A147,Entries!$B$203:$J$406,3)</f>
        <v/>
      </c>
      <c r="G147" t="str">
        <f>VLOOKUP($A147,Entries!$B$203:$F$406,5)</f>
        <v/>
      </c>
      <c r="H147" s="109" t="str">
        <f t="shared" si="5"/>
        <v xml:space="preserve"> </v>
      </c>
      <c r="J147" s="7" t="str">
        <f>VLOOKUP($A147,Entries!$B$203:$G$406,6)</f>
        <v/>
      </c>
      <c r="K147" s="7" t="str">
        <f>VLOOKUP($A147,Entries!$B$203:$FH548,7)</f>
        <v/>
      </c>
      <c r="L147" s="7" t="str">
        <f>VLOOKUP($A147,Entries!$B$203:$I$406,8)</f>
        <v/>
      </c>
      <c r="M147" s="7" t="str">
        <f>VLOOKUP($A147,Entries!$B$203:$J$406,9)</f>
        <v/>
      </c>
      <c r="N147" s="10"/>
    </row>
    <row r="148" spans="1:14" x14ac:dyDescent="0.25">
      <c r="A148" s="7" t="s">
        <v>25</v>
      </c>
      <c r="B148" s="88" t="s">
        <v>25</v>
      </c>
      <c r="D148" s="7">
        <v>8</v>
      </c>
      <c r="E148" t="str">
        <f>VLOOKUP($A148,Entries!$B$203:$J$406,2)</f>
        <v/>
      </c>
      <c r="F148" t="str">
        <f>VLOOKUP($A148,Entries!$B$203:$J$406,3)</f>
        <v/>
      </c>
      <c r="G148" t="str">
        <f>VLOOKUP($A148,Entries!$B$203:$F$406,5)</f>
        <v/>
      </c>
      <c r="H148" s="109" t="str">
        <f t="shared" si="5"/>
        <v xml:space="preserve"> </v>
      </c>
      <c r="J148" s="7" t="str">
        <f>VLOOKUP($A148,Entries!$B$203:$G$406,6)</f>
        <v/>
      </c>
      <c r="K148" s="7" t="str">
        <f>VLOOKUP($A148,Entries!$B$203:$FH549,7)</f>
        <v/>
      </c>
      <c r="L148" s="7" t="str">
        <f>VLOOKUP($A148,Entries!$B$203:$I$406,8)</f>
        <v/>
      </c>
      <c r="M148" s="7" t="str">
        <f>VLOOKUP($A148,Entries!$B$203:$J$406,9)</f>
        <v/>
      </c>
      <c r="N148" s="10"/>
    </row>
    <row r="149" spans="1:14" x14ac:dyDescent="0.25">
      <c r="A149" s="7" t="s">
        <v>25</v>
      </c>
      <c r="B149" s="88" t="s">
        <v>25</v>
      </c>
      <c r="C149" t="s">
        <v>135</v>
      </c>
      <c r="D149" s="7">
        <v>1</v>
      </c>
      <c r="E149" t="str">
        <f>VLOOKUP($A149,Entries!$B$203:$J$406,2)</f>
        <v/>
      </c>
      <c r="F149" t="str">
        <f>VLOOKUP($A149,Entries!$B$203:$J$406,3)</f>
        <v/>
      </c>
      <c r="G149" t="str">
        <f>VLOOKUP($A149,Entries!$B$203:$F$406,5)</f>
        <v/>
      </c>
      <c r="H149" s="109" t="str">
        <f t="shared" si="5"/>
        <v xml:space="preserve"> </v>
      </c>
      <c r="I149" s="7" t="str">
        <f t="shared" ref="I149" si="9">IF(H149=" "," ",IF(H149&lt;N149,"CBP",IF(H149=N149,"=CBP"," ")))</f>
        <v xml:space="preserve"> </v>
      </c>
      <c r="J149" s="7" t="str">
        <f>VLOOKUP($A149,Entries!$B$203:$G$406,6)</f>
        <v/>
      </c>
      <c r="K149" s="7" t="str">
        <f>VLOOKUP($A149,Entries!$B$203:$FH550,7)</f>
        <v/>
      </c>
      <c r="L149" s="7" t="str">
        <f>VLOOKUP($A149,Entries!$B$203:$I$406,8)</f>
        <v/>
      </c>
      <c r="M149" s="7" t="str">
        <f>VLOOKUP($A149,Entries!$B$203:$J$406,9)</f>
        <v/>
      </c>
      <c r="N149" s="10">
        <v>2.95</v>
      </c>
    </row>
    <row r="150" spans="1:14" x14ac:dyDescent="0.25">
      <c r="A150" s="7" t="s">
        <v>25</v>
      </c>
      <c r="B150" s="88" t="s">
        <v>25</v>
      </c>
      <c r="D150" s="7">
        <v>2</v>
      </c>
      <c r="E150" t="str">
        <f>VLOOKUP($A150,Entries!$B$203:$J$406,2)</f>
        <v/>
      </c>
      <c r="F150" t="str">
        <f>VLOOKUP($A150,Entries!$B$203:$J$406,3)</f>
        <v/>
      </c>
      <c r="G150" t="str">
        <f>VLOOKUP($A150,Entries!$B$203:$F$406,5)</f>
        <v/>
      </c>
      <c r="H150" s="109" t="str">
        <f t="shared" ref="H150:H184" si="10">B150</f>
        <v xml:space="preserve"> </v>
      </c>
      <c r="J150" s="7" t="str">
        <f>VLOOKUP($A150,Entries!$B$203:$G$406,6)</f>
        <v/>
      </c>
      <c r="K150" s="7" t="str">
        <f>VLOOKUP($A150,Entries!$B$203:$FH551,7)</f>
        <v/>
      </c>
      <c r="L150" s="7" t="str">
        <f>VLOOKUP($A150,Entries!$B$203:$I$406,8)</f>
        <v/>
      </c>
      <c r="M150" s="7" t="str">
        <f>VLOOKUP($A150,Entries!$B$203:$J$406,9)</f>
        <v/>
      </c>
      <c r="N150" s="10"/>
    </row>
    <row r="151" spans="1:14" x14ac:dyDescent="0.25">
      <c r="A151" s="7" t="s">
        <v>25</v>
      </c>
      <c r="B151" s="88" t="s">
        <v>25</v>
      </c>
      <c r="D151" s="7">
        <v>3</v>
      </c>
      <c r="E151" t="str">
        <f>VLOOKUP($A151,Entries!$B$203:$J$406,2)</f>
        <v/>
      </c>
      <c r="F151" t="str">
        <f>VLOOKUP($A151,Entries!$B$203:$J$406,3)</f>
        <v/>
      </c>
      <c r="G151" t="str">
        <f>VLOOKUP($A151,Entries!$B$203:$F$406,5)</f>
        <v/>
      </c>
      <c r="H151" s="109" t="str">
        <f t="shared" si="10"/>
        <v xml:space="preserve"> </v>
      </c>
      <c r="J151" s="7" t="str">
        <f>VLOOKUP($A151,Entries!$B$203:$G$406,6)</f>
        <v/>
      </c>
      <c r="K151" s="7" t="str">
        <f>VLOOKUP($A151,Entries!$B$203:$FH552,7)</f>
        <v/>
      </c>
      <c r="L151" s="7" t="str">
        <f>VLOOKUP($A151,Entries!$B$203:$I$406,8)</f>
        <v/>
      </c>
      <c r="M151" s="7" t="str">
        <f>VLOOKUP($A151,Entries!$B$203:$J$406,9)</f>
        <v/>
      </c>
      <c r="N151" s="10"/>
    </row>
    <row r="152" spans="1:14" x14ac:dyDescent="0.25">
      <c r="A152" s="7" t="s">
        <v>25</v>
      </c>
      <c r="B152" s="88" t="s">
        <v>25</v>
      </c>
      <c r="D152" s="7">
        <v>4</v>
      </c>
      <c r="E152" t="str">
        <f>VLOOKUP($A152,Entries!$B$203:$J$406,2)</f>
        <v/>
      </c>
      <c r="F152" t="str">
        <f>VLOOKUP($A152,Entries!$B$203:$J$406,3)</f>
        <v/>
      </c>
      <c r="G152" t="str">
        <f>VLOOKUP($A152,Entries!$B$203:$F$406,5)</f>
        <v/>
      </c>
      <c r="H152" s="109" t="str">
        <f t="shared" si="10"/>
        <v xml:space="preserve"> </v>
      </c>
      <c r="J152" s="7" t="str">
        <f>VLOOKUP($A152,Entries!$B$203:$G$406,6)</f>
        <v/>
      </c>
      <c r="K152" s="7" t="str">
        <f>VLOOKUP($A152,Entries!$B$203:$FH553,7)</f>
        <v/>
      </c>
      <c r="L152" s="7" t="str">
        <f>VLOOKUP($A152,Entries!$B$203:$I$406,8)</f>
        <v/>
      </c>
      <c r="M152" s="7" t="str">
        <f>VLOOKUP($A152,Entries!$B$203:$J$406,9)</f>
        <v/>
      </c>
      <c r="N152" s="10"/>
    </row>
    <row r="153" spans="1:14" x14ac:dyDescent="0.25">
      <c r="A153" s="7">
        <v>95</v>
      </c>
      <c r="B153" s="88">
        <v>11.58</v>
      </c>
      <c r="C153" t="s">
        <v>133</v>
      </c>
      <c r="D153" s="7">
        <v>1</v>
      </c>
      <c r="E153" t="str">
        <f>VLOOKUP($A153,Entries!$B$203:$J$406,2)</f>
        <v>Jess</v>
      </c>
      <c r="F153" t="str">
        <f>VLOOKUP($A153,Entries!$B$203:$J$406,3)</f>
        <v>Lamprell</v>
      </c>
      <c r="G153" t="str">
        <f>VLOOKUP($A153,Entries!$B$203:$F$406,5)</f>
        <v>Ipswich School</v>
      </c>
      <c r="H153" s="109">
        <f t="shared" si="10"/>
        <v>11.58</v>
      </c>
      <c r="I153" s="7" t="str">
        <f>IF(H153=" "," ",IF(H153&gt;N153,"CBP",IF(H153=N153,"=CBP"," ")))</f>
        <v xml:space="preserve"> </v>
      </c>
      <c r="J153" s="7" t="str">
        <f>VLOOKUP($A153,Entries!$B$203:$G$406,6)</f>
        <v>c</v>
      </c>
      <c r="K153" s="7" t="str">
        <f>VLOOKUP($A153,Entries!$B$203:$FH554,7)</f>
        <v>s</v>
      </c>
      <c r="L153" s="7" t="str">
        <f>VLOOKUP($A153,Entries!$B$203:$I$406,8)</f>
        <v>Ipswich School</v>
      </c>
      <c r="M153" s="7">
        <f>VLOOKUP($A153,Entries!$B$203:$J$406,9)</f>
        <v>3940086</v>
      </c>
      <c r="N153" s="10">
        <v>11.79</v>
      </c>
    </row>
    <row r="154" spans="1:14" x14ac:dyDescent="0.25">
      <c r="A154" s="7">
        <v>80</v>
      </c>
      <c r="B154" s="88">
        <v>8.94</v>
      </c>
      <c r="D154" s="7">
        <v>2</v>
      </c>
      <c r="E154" t="str">
        <f>VLOOKUP($A154,Entries!$B$203:$J$406,2)</f>
        <v>Dasia</v>
      </c>
      <c r="F154" t="str">
        <f>VLOOKUP($A154,Entries!$B$203:$J$406,3)</f>
        <v>Oladele</v>
      </c>
      <c r="G154" t="str">
        <f>VLOOKUP($A154,Entries!$B$203:$F$406,5)</f>
        <v>Thurrock Harriers</v>
      </c>
      <c r="H154" s="109">
        <f t="shared" si="10"/>
        <v>8.94</v>
      </c>
      <c r="J154" s="7">
        <f>VLOOKUP($A154,Entries!$B$203:$G$406,6)</f>
        <v>0</v>
      </c>
      <c r="K154" s="7" t="str">
        <f>VLOOKUP($A154,Entries!$B$203:$FH555,7)</f>
        <v>s</v>
      </c>
      <c r="L154" s="7" t="str">
        <f>VLOOKUP($A154,Entries!$B$203:$I$406,8)</f>
        <v>Culford School</v>
      </c>
      <c r="M154" s="7">
        <f>VLOOKUP($A154,Entries!$B$203:$J$406,9)</f>
        <v>3932919</v>
      </c>
      <c r="N154" s="10"/>
    </row>
    <row r="155" spans="1:14" x14ac:dyDescent="0.25">
      <c r="A155" s="7" t="s">
        <v>25</v>
      </c>
      <c r="B155" s="88" t="s">
        <v>25</v>
      </c>
      <c r="D155" s="7">
        <v>3</v>
      </c>
      <c r="E155" t="str">
        <f>VLOOKUP($A155,Entries!$B$203:$J$406,2)</f>
        <v/>
      </c>
      <c r="F155" t="str">
        <f>VLOOKUP($A155,Entries!$B$203:$J$406,3)</f>
        <v/>
      </c>
      <c r="G155" t="str">
        <f>VLOOKUP($A155,Entries!$B$203:$F$406,5)</f>
        <v/>
      </c>
      <c r="H155" s="109" t="str">
        <f t="shared" si="10"/>
        <v xml:space="preserve"> </v>
      </c>
      <c r="J155" s="7" t="str">
        <f>VLOOKUP($A155,Entries!$B$203:$G$406,6)</f>
        <v/>
      </c>
      <c r="K155" s="7" t="str">
        <f>VLOOKUP($A155,Entries!$B$203:$FH556,7)</f>
        <v/>
      </c>
      <c r="L155" s="7" t="str">
        <f>VLOOKUP($A155,Entries!$B$203:$I$406,8)</f>
        <v/>
      </c>
      <c r="M155" s="7" t="str">
        <f>VLOOKUP($A155,Entries!$B$203:$J$406,9)</f>
        <v/>
      </c>
      <c r="N155" s="10"/>
    </row>
    <row r="156" spans="1:14" x14ac:dyDescent="0.25">
      <c r="A156" s="7" t="s">
        <v>25</v>
      </c>
      <c r="B156" s="88" t="s">
        <v>25</v>
      </c>
      <c r="D156" s="7">
        <v>4</v>
      </c>
      <c r="E156" t="str">
        <f>VLOOKUP($A156,Entries!$B$203:$J$406,2)</f>
        <v/>
      </c>
      <c r="F156" t="str">
        <f>VLOOKUP($A156,Entries!$B$203:$J$406,3)</f>
        <v/>
      </c>
      <c r="G156" t="str">
        <f>VLOOKUP($A156,Entries!$B$203:$F$406,5)</f>
        <v/>
      </c>
      <c r="H156" s="109" t="str">
        <f t="shared" si="10"/>
        <v xml:space="preserve"> </v>
      </c>
      <c r="J156" s="7" t="str">
        <f>VLOOKUP($A156,Entries!$B$203:$G$406,6)</f>
        <v/>
      </c>
      <c r="K156" s="7" t="str">
        <f>VLOOKUP($A156,Entries!$B$203:$FH557,7)</f>
        <v/>
      </c>
      <c r="L156" s="7" t="str">
        <f>VLOOKUP($A156,Entries!$B$203:$I$406,8)</f>
        <v/>
      </c>
      <c r="M156" s="7" t="str">
        <f>VLOOKUP($A156,Entries!$B$203:$J$406,9)</f>
        <v/>
      </c>
      <c r="N156" s="10"/>
    </row>
    <row r="157" spans="1:14" x14ac:dyDescent="0.25">
      <c r="A157" s="7" t="s">
        <v>25</v>
      </c>
      <c r="B157" s="88" t="s">
        <v>25</v>
      </c>
      <c r="D157" s="7">
        <v>5</v>
      </c>
      <c r="E157" t="str">
        <f>VLOOKUP($A157,Entries!$B$203:$J$406,2)</f>
        <v/>
      </c>
      <c r="F157" t="str">
        <f>VLOOKUP($A157,Entries!$B$203:$J$406,3)</f>
        <v/>
      </c>
      <c r="G157" t="str">
        <f>VLOOKUP($A157,Entries!$B$203:$F$406,5)</f>
        <v/>
      </c>
      <c r="H157" s="109" t="str">
        <f t="shared" si="10"/>
        <v xml:space="preserve"> </v>
      </c>
      <c r="J157" s="7" t="str">
        <f>VLOOKUP($A157,Entries!$B$203:$G$406,6)</f>
        <v/>
      </c>
      <c r="K157" s="7" t="str">
        <f>VLOOKUP($A157,Entries!$B$203:$FH558,7)</f>
        <v/>
      </c>
      <c r="L157" s="7" t="str">
        <f>VLOOKUP($A157,Entries!$B$203:$I$406,8)</f>
        <v/>
      </c>
      <c r="M157" s="7" t="str">
        <f>VLOOKUP($A157,Entries!$B$203:$J$406,9)</f>
        <v/>
      </c>
      <c r="N157" s="10"/>
    </row>
    <row r="158" spans="1:14" x14ac:dyDescent="0.25">
      <c r="A158" s="7" t="s">
        <v>25</v>
      </c>
      <c r="B158" s="88" t="s">
        <v>25</v>
      </c>
      <c r="D158" s="7">
        <v>6</v>
      </c>
      <c r="E158" t="str">
        <f>VLOOKUP($A158,Entries!$B$203:$J$406,2)</f>
        <v/>
      </c>
      <c r="F158" t="str">
        <f>VLOOKUP($A158,Entries!$B$203:$J$406,3)</f>
        <v/>
      </c>
      <c r="G158" t="str">
        <f>VLOOKUP($A158,Entries!$B$203:$F$406,5)</f>
        <v/>
      </c>
      <c r="H158" s="109" t="str">
        <f t="shared" si="10"/>
        <v xml:space="preserve"> </v>
      </c>
      <c r="J158" s="7" t="str">
        <f>VLOOKUP($A158,Entries!$B$203:$G$406,6)</f>
        <v/>
      </c>
      <c r="K158" s="7" t="str">
        <f>VLOOKUP($A158,Entries!$B$203:$FH559,7)</f>
        <v/>
      </c>
      <c r="L158" s="7" t="str">
        <f>VLOOKUP($A158,Entries!$B$203:$I$406,8)</f>
        <v/>
      </c>
      <c r="M158" s="7" t="str">
        <f>VLOOKUP($A158,Entries!$B$203:$J$406,9)</f>
        <v/>
      </c>
      <c r="N158" s="10"/>
    </row>
    <row r="159" spans="1:14" x14ac:dyDescent="0.25">
      <c r="A159" s="7" t="s">
        <v>25</v>
      </c>
      <c r="B159" s="88" t="s">
        <v>25</v>
      </c>
      <c r="D159" s="7">
        <v>7</v>
      </c>
      <c r="E159" t="str">
        <f>VLOOKUP($A159,Entries!$B$203:$J$406,2)</f>
        <v/>
      </c>
      <c r="F159" t="str">
        <f>VLOOKUP($A159,Entries!$B$203:$J$406,3)</f>
        <v/>
      </c>
      <c r="G159" t="str">
        <f>VLOOKUP($A159,Entries!$B$203:$F$406,5)</f>
        <v/>
      </c>
      <c r="H159" s="109" t="str">
        <f t="shared" si="10"/>
        <v xml:space="preserve"> </v>
      </c>
      <c r="J159" s="7" t="str">
        <f>VLOOKUP($A159,Entries!$B$203:$G$406,6)</f>
        <v/>
      </c>
      <c r="K159" s="7" t="str">
        <f>VLOOKUP($A159,Entries!$B$203:$FH560,7)</f>
        <v/>
      </c>
      <c r="L159" s="7" t="str">
        <f>VLOOKUP($A159,Entries!$B$203:$I$406,8)</f>
        <v/>
      </c>
      <c r="M159" s="7" t="str">
        <f>VLOOKUP($A159,Entries!$B$203:$J$406,9)</f>
        <v/>
      </c>
      <c r="N159" s="10"/>
    </row>
    <row r="160" spans="1:14" x14ac:dyDescent="0.25">
      <c r="A160" s="7" t="s">
        <v>25</v>
      </c>
      <c r="B160" s="88" t="s">
        <v>25</v>
      </c>
      <c r="D160" s="7">
        <v>8</v>
      </c>
      <c r="E160" t="str">
        <f>VLOOKUP($A160,Entries!$B$203:$J$406,2)</f>
        <v/>
      </c>
      <c r="F160" t="str">
        <f>VLOOKUP($A160,Entries!$B$203:$J$406,3)</f>
        <v/>
      </c>
      <c r="G160" t="str">
        <f>VLOOKUP($A160,Entries!$B$203:$F$406,5)</f>
        <v/>
      </c>
      <c r="H160" s="109" t="str">
        <f t="shared" si="10"/>
        <v xml:space="preserve"> </v>
      </c>
      <c r="J160" s="7" t="str">
        <f>VLOOKUP($A160,Entries!$B$203:$G$406,6)</f>
        <v/>
      </c>
      <c r="K160" s="7" t="str">
        <f>VLOOKUP($A160,Entries!$B$203:$FH561,7)</f>
        <v/>
      </c>
      <c r="L160" s="7" t="str">
        <f>VLOOKUP($A160,Entries!$B$203:$I$406,8)</f>
        <v/>
      </c>
      <c r="M160" s="7" t="str">
        <f>VLOOKUP($A160,Entries!$B$203:$J$406,9)</f>
        <v/>
      </c>
      <c r="N160" s="10"/>
    </row>
    <row r="161" spans="1:14" x14ac:dyDescent="0.25">
      <c r="A161" s="7">
        <v>95</v>
      </c>
      <c r="B161" s="88">
        <v>25.49</v>
      </c>
      <c r="C161" t="s">
        <v>121</v>
      </c>
      <c r="D161" s="7">
        <v>1</v>
      </c>
      <c r="E161" t="str">
        <f>VLOOKUP($A161,Entries!$B$203:$J$406,2)</f>
        <v>Jess</v>
      </c>
      <c r="F161" t="str">
        <f>VLOOKUP($A161,Entries!$B$203:$J$406,3)</f>
        <v>Lamprell</v>
      </c>
      <c r="G161" t="str">
        <f>VLOOKUP($A161,Entries!$B$203:$F$406,5)</f>
        <v>Ipswich School</v>
      </c>
      <c r="H161" s="109">
        <f t="shared" si="10"/>
        <v>25.49</v>
      </c>
      <c r="I161" s="7" t="str">
        <f>IF(H161=" "," ",IF(H161&gt;N161,"CBP",IF(H161=N161,"=CBP"," ")))</f>
        <v xml:space="preserve"> </v>
      </c>
      <c r="J161" s="7" t="str">
        <f>VLOOKUP($A161,Entries!$B$203:$G$406,6)</f>
        <v>c</v>
      </c>
      <c r="K161" s="7" t="str">
        <f>VLOOKUP($A161,Entries!$B$203:$FH562,7)</f>
        <v>s</v>
      </c>
      <c r="L161" s="7" t="str">
        <f>VLOOKUP($A161,Entries!$B$203:$I$406,8)</f>
        <v>Ipswich School</v>
      </c>
      <c r="M161" s="7">
        <f>VLOOKUP($A161,Entries!$B$203:$J$406,9)</f>
        <v>3940086</v>
      </c>
      <c r="N161" s="10">
        <v>36.56</v>
      </c>
    </row>
    <row r="162" spans="1:14" x14ac:dyDescent="0.25">
      <c r="A162" s="7">
        <v>80</v>
      </c>
      <c r="B162" s="88">
        <v>19.5</v>
      </c>
      <c r="D162" s="7">
        <v>2</v>
      </c>
      <c r="E162" t="str">
        <f>VLOOKUP($A162,Entries!$B$203:$J$406,2)</f>
        <v>Dasia</v>
      </c>
      <c r="F162" t="str">
        <f>VLOOKUP($A162,Entries!$B$203:$J$406,3)</f>
        <v>Oladele</v>
      </c>
      <c r="G162" t="str">
        <f>VLOOKUP($A162,Entries!$B$203:$F$406,5)</f>
        <v>Thurrock Harriers</v>
      </c>
      <c r="H162" s="109">
        <f t="shared" si="10"/>
        <v>19.5</v>
      </c>
      <c r="J162" s="7">
        <f>VLOOKUP($A162,Entries!$B$203:$G$406,6)</f>
        <v>0</v>
      </c>
      <c r="K162" s="7" t="str">
        <f>VLOOKUP($A162,Entries!$B$203:$FH563,7)</f>
        <v>s</v>
      </c>
      <c r="L162" s="7" t="str">
        <f>VLOOKUP($A162,Entries!$B$203:$I$406,8)</f>
        <v>Culford School</v>
      </c>
      <c r="M162" s="7">
        <f>VLOOKUP($A162,Entries!$B$203:$J$406,9)</f>
        <v>3932919</v>
      </c>
      <c r="N162" s="10"/>
    </row>
    <row r="163" spans="1:14" x14ac:dyDescent="0.25">
      <c r="A163" s="7">
        <v>85</v>
      </c>
      <c r="B163" s="88">
        <v>15.65</v>
      </c>
      <c r="D163" s="7">
        <v>3</v>
      </c>
      <c r="E163" t="str">
        <f>VLOOKUP($A163,Entries!$B$203:$J$406,2)</f>
        <v>Alicia</v>
      </c>
      <c r="F163" t="str">
        <f>VLOOKUP($A163,Entries!$B$203:$J$406,3)</f>
        <v>Burman</v>
      </c>
      <c r="G163" t="str">
        <f>VLOOKUP($A163,Entries!$B$203:$F$406,5)</f>
        <v>Ipswich Harriers</v>
      </c>
      <c r="H163" s="109">
        <f t="shared" si="10"/>
        <v>15.65</v>
      </c>
      <c r="J163" s="7" t="str">
        <f>VLOOKUP($A163,Entries!$B$203:$G$406,6)</f>
        <v>c</v>
      </c>
      <c r="K163" s="7" t="str">
        <f>VLOOKUP($A163,Entries!$B$203:$FH564,7)</f>
        <v>s</v>
      </c>
      <c r="L163" s="7" t="str">
        <f>VLOOKUP($A163,Entries!$B$203:$I$406,8)</f>
        <v>Stowupland High School</v>
      </c>
      <c r="M163" s="7">
        <f>VLOOKUP($A163,Entries!$B$203:$J$406,9)</f>
        <v>4036376</v>
      </c>
      <c r="N163" s="10"/>
    </row>
    <row r="164" spans="1:14" x14ac:dyDescent="0.25">
      <c r="A164" s="7" t="s">
        <v>25</v>
      </c>
      <c r="B164" s="88" t="s">
        <v>25</v>
      </c>
      <c r="D164" s="7">
        <v>4</v>
      </c>
      <c r="E164" t="str">
        <f>VLOOKUP($A164,Entries!$B$203:$J$406,2)</f>
        <v/>
      </c>
      <c r="F164" t="str">
        <f>VLOOKUP($A164,Entries!$B$203:$J$406,3)</f>
        <v/>
      </c>
      <c r="G164" t="str">
        <f>VLOOKUP($A164,Entries!$B$203:$F$406,5)</f>
        <v/>
      </c>
      <c r="H164" s="109" t="str">
        <f t="shared" si="10"/>
        <v xml:space="preserve"> </v>
      </c>
      <c r="J164" s="7" t="str">
        <f>VLOOKUP($A164,Entries!$B$203:$G$406,6)</f>
        <v/>
      </c>
      <c r="K164" s="7" t="str">
        <f>VLOOKUP($A164,Entries!$B$203:$FH565,7)</f>
        <v/>
      </c>
      <c r="L164" s="7" t="str">
        <f>VLOOKUP($A164,Entries!$B$203:$I$406,8)</f>
        <v/>
      </c>
      <c r="M164" s="7" t="str">
        <f>VLOOKUP($A164,Entries!$B$203:$J$406,9)</f>
        <v/>
      </c>
      <c r="N164" s="10"/>
    </row>
    <row r="165" spans="1:14" x14ac:dyDescent="0.25">
      <c r="A165" s="7" t="s">
        <v>25</v>
      </c>
      <c r="B165" s="88" t="s">
        <v>25</v>
      </c>
      <c r="D165" s="7">
        <v>5</v>
      </c>
      <c r="E165" t="str">
        <f>VLOOKUP($A165,Entries!$B$203:$J$406,2)</f>
        <v/>
      </c>
      <c r="F165" t="str">
        <f>VLOOKUP($A165,Entries!$B$203:$J$406,3)</f>
        <v/>
      </c>
      <c r="G165" t="str">
        <f>VLOOKUP($A165,Entries!$B$203:$F$406,5)</f>
        <v/>
      </c>
      <c r="H165" s="109" t="str">
        <f t="shared" si="10"/>
        <v xml:space="preserve"> </v>
      </c>
      <c r="J165" s="7" t="str">
        <f>VLOOKUP($A165,Entries!$B$203:$G$406,6)</f>
        <v/>
      </c>
      <c r="K165" s="7" t="str">
        <f>VLOOKUP($A165,Entries!$B$203:$FH566,7)</f>
        <v/>
      </c>
      <c r="L165" s="7" t="str">
        <f>VLOOKUP($A165,Entries!$B$203:$I$406,8)</f>
        <v/>
      </c>
      <c r="M165" s="7" t="str">
        <f>VLOOKUP($A165,Entries!$B$203:$J$406,9)</f>
        <v/>
      </c>
      <c r="N165" s="10"/>
    </row>
    <row r="166" spans="1:14" x14ac:dyDescent="0.25">
      <c r="A166" s="7" t="s">
        <v>25</v>
      </c>
      <c r="B166" s="88" t="s">
        <v>25</v>
      </c>
      <c r="D166" s="7">
        <v>6</v>
      </c>
      <c r="E166" t="str">
        <f>VLOOKUP($A166,Entries!$B$203:$J$406,2)</f>
        <v/>
      </c>
      <c r="F166" t="str">
        <f>VLOOKUP($A166,Entries!$B$203:$J$406,3)</f>
        <v/>
      </c>
      <c r="G166" t="str">
        <f>VLOOKUP($A166,Entries!$B$203:$F$406,5)</f>
        <v/>
      </c>
      <c r="H166" s="109" t="str">
        <f t="shared" si="10"/>
        <v xml:space="preserve"> </v>
      </c>
      <c r="J166" s="7" t="str">
        <f>VLOOKUP($A166,Entries!$B$203:$G$406,6)</f>
        <v/>
      </c>
      <c r="K166" s="7" t="str">
        <f>VLOOKUP($A166,Entries!$B$203:$FH567,7)</f>
        <v/>
      </c>
      <c r="L166" s="7" t="str">
        <f>VLOOKUP($A166,Entries!$B$203:$I$406,8)</f>
        <v/>
      </c>
      <c r="M166" s="7" t="str">
        <f>VLOOKUP($A166,Entries!$B$203:$J$406,9)</f>
        <v/>
      </c>
      <c r="N166" s="10"/>
    </row>
    <row r="167" spans="1:14" x14ac:dyDescent="0.25">
      <c r="A167" s="7" t="s">
        <v>25</v>
      </c>
      <c r="B167" s="88" t="s">
        <v>25</v>
      </c>
      <c r="D167" s="7">
        <v>7</v>
      </c>
      <c r="E167" t="str">
        <f>VLOOKUP($A167,Entries!$B$203:$J$406,2)</f>
        <v/>
      </c>
      <c r="F167" t="str">
        <f>VLOOKUP($A167,Entries!$B$203:$J$406,3)</f>
        <v/>
      </c>
      <c r="G167" t="str">
        <f>VLOOKUP($A167,Entries!$B$203:$F$406,5)</f>
        <v/>
      </c>
      <c r="H167" s="109" t="str">
        <f t="shared" si="10"/>
        <v xml:space="preserve"> </v>
      </c>
      <c r="J167" s="7" t="str">
        <f>VLOOKUP($A167,Entries!$B$203:$G$406,6)</f>
        <v/>
      </c>
      <c r="K167" s="7" t="str">
        <f>VLOOKUP($A167,Entries!$B$203:$FH568,7)</f>
        <v/>
      </c>
      <c r="L167" s="7" t="str">
        <f>VLOOKUP($A167,Entries!$B$203:$I$406,8)</f>
        <v/>
      </c>
      <c r="M167" s="7" t="str">
        <f>VLOOKUP($A167,Entries!$B$203:$J$406,9)</f>
        <v/>
      </c>
      <c r="N167" s="10"/>
    </row>
    <row r="168" spans="1:14" x14ac:dyDescent="0.25">
      <c r="A168" s="7" t="s">
        <v>25</v>
      </c>
      <c r="B168" s="88" t="s">
        <v>25</v>
      </c>
      <c r="D168" s="7">
        <v>8</v>
      </c>
      <c r="E168" t="str">
        <f>VLOOKUP($A168,Entries!$B$203:$J$406,2)</f>
        <v/>
      </c>
      <c r="F168" t="str">
        <f>VLOOKUP($A168,Entries!$B$203:$J$406,3)</f>
        <v/>
      </c>
      <c r="G168" t="str">
        <f>VLOOKUP($A168,Entries!$B$203:$F$406,5)</f>
        <v/>
      </c>
      <c r="H168" s="109" t="str">
        <f t="shared" si="10"/>
        <v xml:space="preserve"> </v>
      </c>
      <c r="J168" s="7" t="str">
        <f>VLOOKUP($A168,Entries!$B$203:$G$406,6)</f>
        <v/>
      </c>
      <c r="K168" s="7" t="str">
        <f>VLOOKUP($A168,Entries!$B$203:$FH569,7)</f>
        <v/>
      </c>
      <c r="L168" s="7" t="str">
        <f>VLOOKUP($A168,Entries!$B$203:$I$406,8)</f>
        <v/>
      </c>
      <c r="M168" s="7" t="str">
        <f>VLOOKUP($A168,Entries!$B$203:$J$406,9)</f>
        <v/>
      </c>
      <c r="N168" s="10"/>
    </row>
    <row r="169" spans="1:14" x14ac:dyDescent="0.25">
      <c r="A169" s="7">
        <v>85</v>
      </c>
      <c r="B169" s="88">
        <v>21.32</v>
      </c>
      <c r="C169" t="s">
        <v>125</v>
      </c>
      <c r="D169" s="7">
        <v>1</v>
      </c>
      <c r="E169" t="str">
        <f>VLOOKUP($A169,Entries!$B$203:$J$406,2)</f>
        <v>Alicia</v>
      </c>
      <c r="F169" t="str">
        <f>VLOOKUP($A169,Entries!$B$203:$J$406,3)</f>
        <v>Burman</v>
      </c>
      <c r="G169" t="str">
        <f>VLOOKUP($A169,Entries!$B$203:$F$406,5)</f>
        <v>Ipswich Harriers</v>
      </c>
      <c r="H169" s="109">
        <f t="shared" si="10"/>
        <v>21.32</v>
      </c>
      <c r="I169" s="7" t="str">
        <f>IF(H169=" "," ",IF(H169&gt;N169,"CBP",IF(H169=N169,"=CBP"," ")))</f>
        <v xml:space="preserve"> </v>
      </c>
      <c r="J169" s="7" t="str">
        <f>VLOOKUP($A169,Entries!$B$203:$G$406,6)</f>
        <v>c</v>
      </c>
      <c r="K169" s="7" t="str">
        <f>VLOOKUP($A169,Entries!$B$203:$FH570,7)</f>
        <v>s</v>
      </c>
      <c r="L169" s="7" t="str">
        <f>VLOOKUP($A169,Entries!$B$203:$I$406,8)</f>
        <v>Stowupland High School</v>
      </c>
      <c r="M169" s="7">
        <f>VLOOKUP($A169,Entries!$B$203:$J$406,9)</f>
        <v>4036376</v>
      </c>
      <c r="N169" s="10">
        <v>50.35</v>
      </c>
    </row>
    <row r="170" spans="1:14" x14ac:dyDescent="0.25">
      <c r="A170" s="7" t="s">
        <v>25</v>
      </c>
      <c r="B170" s="88" t="s">
        <v>25</v>
      </c>
      <c r="D170" s="7">
        <v>2</v>
      </c>
      <c r="E170" t="str">
        <f>VLOOKUP($A170,Entries!$B$203:$J$406,2)</f>
        <v/>
      </c>
      <c r="F170" t="str">
        <f>VLOOKUP($A170,Entries!$B$203:$J$406,3)</f>
        <v/>
      </c>
      <c r="G170" t="str">
        <f>VLOOKUP($A170,Entries!$B$203:$F$406,5)</f>
        <v/>
      </c>
      <c r="H170" s="109" t="str">
        <f t="shared" si="10"/>
        <v xml:space="preserve"> </v>
      </c>
      <c r="J170" s="7" t="str">
        <f>VLOOKUP($A170,Entries!$B$203:$G$406,6)</f>
        <v/>
      </c>
      <c r="K170" s="7" t="str">
        <f>VLOOKUP($A170,Entries!$B$203:$FH571,7)</f>
        <v/>
      </c>
      <c r="L170" s="7" t="str">
        <f>VLOOKUP($A170,Entries!$B$203:$I$406,8)</f>
        <v/>
      </c>
      <c r="M170" s="7" t="str">
        <f>VLOOKUP($A170,Entries!$B$203:$J$406,9)</f>
        <v/>
      </c>
      <c r="N170" s="10"/>
    </row>
    <row r="171" spans="1:14" x14ac:dyDescent="0.25">
      <c r="A171" s="7" t="s">
        <v>25</v>
      </c>
      <c r="B171" s="88" t="s">
        <v>25</v>
      </c>
      <c r="D171" s="7">
        <v>3</v>
      </c>
      <c r="E171" t="str">
        <f>VLOOKUP($A171,Entries!$B$203:$J$406,2)</f>
        <v/>
      </c>
      <c r="F171" t="str">
        <f>VLOOKUP($A171,Entries!$B$203:$J$406,3)</f>
        <v/>
      </c>
      <c r="G171" t="str">
        <f>VLOOKUP($A171,Entries!$B$203:$F$406,5)</f>
        <v/>
      </c>
      <c r="H171" s="109" t="str">
        <f t="shared" si="10"/>
        <v xml:space="preserve"> </v>
      </c>
      <c r="J171" s="7" t="str">
        <f>VLOOKUP($A171,Entries!$B$203:$G$406,6)</f>
        <v/>
      </c>
      <c r="K171" s="7" t="str">
        <f>VLOOKUP($A171,Entries!$B$203:$FH572,7)</f>
        <v/>
      </c>
      <c r="L171" s="7" t="str">
        <f>VLOOKUP($A171,Entries!$B$203:$I$406,8)</f>
        <v/>
      </c>
      <c r="M171" s="7" t="str">
        <f>VLOOKUP($A171,Entries!$B$203:$J$406,9)</f>
        <v/>
      </c>
      <c r="N171" s="10"/>
    </row>
    <row r="172" spans="1:14" x14ac:dyDescent="0.25">
      <c r="A172" s="7" t="s">
        <v>25</v>
      </c>
      <c r="B172" s="88" t="s">
        <v>25</v>
      </c>
      <c r="D172" s="7">
        <v>4</v>
      </c>
      <c r="E172" t="str">
        <f>VLOOKUP($A172,Entries!$B$203:$J$406,2)</f>
        <v/>
      </c>
      <c r="F172" t="str">
        <f>VLOOKUP($A172,Entries!$B$203:$J$406,3)</f>
        <v/>
      </c>
      <c r="G172" t="str">
        <f>VLOOKUP($A172,Entries!$B$203:$F$406,5)</f>
        <v/>
      </c>
      <c r="H172" s="109" t="str">
        <f t="shared" si="10"/>
        <v xml:space="preserve"> </v>
      </c>
      <c r="J172" s="7" t="str">
        <f>VLOOKUP($A172,Entries!$B$203:$G$406,6)</f>
        <v/>
      </c>
      <c r="K172" s="7" t="str">
        <f>VLOOKUP($A172,Entries!$B$203:$FH573,7)</f>
        <v/>
      </c>
      <c r="L172" s="7" t="str">
        <f>VLOOKUP($A172,Entries!$B$203:$I$406,8)</f>
        <v/>
      </c>
      <c r="M172" s="7" t="str">
        <f>VLOOKUP($A172,Entries!$B$203:$J$406,9)</f>
        <v/>
      </c>
      <c r="N172" s="10"/>
    </row>
    <row r="173" spans="1:14" x14ac:dyDescent="0.25">
      <c r="A173" s="7" t="s">
        <v>25</v>
      </c>
      <c r="B173" s="88" t="s">
        <v>25</v>
      </c>
      <c r="D173" s="7">
        <v>5</v>
      </c>
      <c r="E173" t="str">
        <f>VLOOKUP($A173,Entries!$B$203:$J$406,2)</f>
        <v/>
      </c>
      <c r="F173" t="str">
        <f>VLOOKUP($A173,Entries!$B$203:$J$406,3)</f>
        <v/>
      </c>
      <c r="G173" t="str">
        <f>VLOOKUP($A173,Entries!$B$203:$F$406,5)</f>
        <v/>
      </c>
      <c r="H173" s="109" t="str">
        <f t="shared" si="10"/>
        <v xml:space="preserve"> </v>
      </c>
      <c r="J173" s="7" t="str">
        <f>VLOOKUP($A173,Entries!$B$203:$G$406,6)</f>
        <v/>
      </c>
      <c r="K173" s="7" t="str">
        <f>VLOOKUP($A173,Entries!$B$203:$FH574,7)</f>
        <v/>
      </c>
      <c r="L173" s="7" t="str">
        <f>VLOOKUP($A173,Entries!$B$203:$I$406,8)</f>
        <v/>
      </c>
      <c r="M173" s="7" t="str">
        <f>VLOOKUP($A173,Entries!$B$203:$J$406,9)</f>
        <v/>
      </c>
      <c r="N173" s="10"/>
    </row>
    <row r="174" spans="1:14" x14ac:dyDescent="0.25">
      <c r="A174" s="7" t="s">
        <v>25</v>
      </c>
      <c r="B174" s="88" t="s">
        <v>25</v>
      </c>
      <c r="D174" s="7">
        <v>6</v>
      </c>
      <c r="E174" t="str">
        <f>VLOOKUP($A174,Entries!$B$203:$J$406,2)</f>
        <v/>
      </c>
      <c r="F174" t="str">
        <f>VLOOKUP($A174,Entries!$B$203:$J$406,3)</f>
        <v/>
      </c>
      <c r="G174" t="str">
        <f>VLOOKUP($A174,Entries!$B$203:$F$406,5)</f>
        <v/>
      </c>
      <c r="H174" s="109" t="str">
        <f t="shared" si="10"/>
        <v xml:space="preserve"> </v>
      </c>
      <c r="J174" s="7" t="str">
        <f>VLOOKUP($A174,Entries!$B$203:$G$406,6)</f>
        <v/>
      </c>
      <c r="K174" s="7" t="str">
        <f>VLOOKUP($A174,Entries!$B$203:$FH575,7)</f>
        <v/>
      </c>
      <c r="L174" s="7" t="str">
        <f>VLOOKUP($A174,Entries!$B$203:$I$406,8)</f>
        <v/>
      </c>
      <c r="M174" s="7" t="str">
        <f>VLOOKUP($A174,Entries!$B$203:$J$406,9)</f>
        <v/>
      </c>
      <c r="N174" s="10"/>
    </row>
    <row r="175" spans="1:14" x14ac:dyDescent="0.25">
      <c r="A175" s="7" t="s">
        <v>25</v>
      </c>
      <c r="B175" s="88" t="s">
        <v>25</v>
      </c>
      <c r="D175" s="7">
        <v>7</v>
      </c>
      <c r="E175" t="str">
        <f>VLOOKUP($A175,Entries!$B$203:$J$406,2)</f>
        <v/>
      </c>
      <c r="F175" t="str">
        <f>VLOOKUP($A175,Entries!$B$203:$J$406,3)</f>
        <v/>
      </c>
      <c r="G175" t="str">
        <f>VLOOKUP($A175,Entries!$B$203:$F$406,5)</f>
        <v/>
      </c>
      <c r="H175" s="109" t="str">
        <f t="shared" si="10"/>
        <v xml:space="preserve"> </v>
      </c>
      <c r="J175" s="7" t="str">
        <f>VLOOKUP($A175,Entries!$B$203:$G$406,6)</f>
        <v/>
      </c>
      <c r="K175" s="7" t="str">
        <f>VLOOKUP($A175,Entries!$B$203:$FH576,7)</f>
        <v/>
      </c>
      <c r="L175" s="7" t="str">
        <f>VLOOKUP($A175,Entries!$B$203:$I$406,8)</f>
        <v/>
      </c>
      <c r="M175" s="7" t="str">
        <f>VLOOKUP($A175,Entries!$B$203:$J$406,9)</f>
        <v/>
      </c>
      <c r="N175" s="10"/>
    </row>
    <row r="176" spans="1:14" x14ac:dyDescent="0.25">
      <c r="A176" s="7" t="s">
        <v>25</v>
      </c>
      <c r="B176" s="88" t="s">
        <v>25</v>
      </c>
      <c r="D176" s="7">
        <v>8</v>
      </c>
      <c r="E176" t="str">
        <f>VLOOKUP($A176,Entries!$B$203:$J$406,2)</f>
        <v/>
      </c>
      <c r="F176" t="str">
        <f>VLOOKUP($A176,Entries!$B$203:$J$406,3)</f>
        <v/>
      </c>
      <c r="G176" t="str">
        <f>VLOOKUP($A176,Entries!$B$203:$F$406,5)</f>
        <v/>
      </c>
      <c r="H176" s="109" t="str">
        <f t="shared" si="10"/>
        <v xml:space="preserve"> </v>
      </c>
      <c r="J176" s="7" t="str">
        <f>VLOOKUP($A176,Entries!$B$203:$G$406,6)</f>
        <v/>
      </c>
      <c r="K176" s="7" t="str">
        <f>VLOOKUP($A176,Entries!$B$203:$FH577,7)</f>
        <v/>
      </c>
      <c r="L176" s="7" t="str">
        <f>VLOOKUP($A176,Entries!$B$203:$I$406,8)</f>
        <v/>
      </c>
      <c r="M176" s="7" t="str">
        <f>VLOOKUP($A176,Entries!$B$203:$J$406,9)</f>
        <v/>
      </c>
      <c r="N176" s="10"/>
    </row>
    <row r="177" spans="1:14" x14ac:dyDescent="0.25">
      <c r="A177" s="7" t="s">
        <v>25</v>
      </c>
      <c r="B177" s="88" t="s">
        <v>25</v>
      </c>
      <c r="C177" t="s">
        <v>129</v>
      </c>
      <c r="D177" s="7">
        <v>1</v>
      </c>
      <c r="E177" t="str">
        <f>VLOOKUP($A177,Entries!$B$203:$J$406,2)</f>
        <v/>
      </c>
      <c r="F177" t="str">
        <f>VLOOKUP($A177,Entries!$B$203:$J$406,3)</f>
        <v/>
      </c>
      <c r="G177" t="str">
        <f>VLOOKUP($A177,Entries!$B$203:$F$406,5)</f>
        <v/>
      </c>
      <c r="H177" s="109" t="str">
        <f t="shared" si="10"/>
        <v xml:space="preserve"> </v>
      </c>
      <c r="I177" s="7" t="str">
        <f>IF(H177=" "," ",IF(H177&gt;N177,"CBP",IF(H177=N177,"=CBP"," ")))</f>
        <v xml:space="preserve"> </v>
      </c>
      <c r="J177" s="7" t="str">
        <f>VLOOKUP($A177,Entries!$B$203:$G$406,6)</f>
        <v/>
      </c>
      <c r="K177" s="7" t="str">
        <f>VLOOKUP($A177,Entries!$B$203:$FH578,7)</f>
        <v/>
      </c>
      <c r="L177" s="7" t="str">
        <f>VLOOKUP($A177,Entries!$B$203:$I$406,8)</f>
        <v/>
      </c>
      <c r="M177" s="7" t="str">
        <f>VLOOKUP($A177,Entries!$B$203:$J$406,9)</f>
        <v/>
      </c>
      <c r="N177" s="10">
        <v>40.39</v>
      </c>
    </row>
    <row r="178" spans="1:14" x14ac:dyDescent="0.25">
      <c r="A178" s="7" t="s">
        <v>25</v>
      </c>
      <c r="B178" s="88" t="s">
        <v>25</v>
      </c>
      <c r="D178" s="7">
        <v>2</v>
      </c>
      <c r="E178" t="str">
        <f>VLOOKUP($A178,Entries!$B$203:$J$406,2)</f>
        <v/>
      </c>
      <c r="F178" t="str">
        <f>VLOOKUP($A178,Entries!$B$203:$J$406,3)</f>
        <v/>
      </c>
      <c r="G178" t="str">
        <f>VLOOKUP($A178,Entries!$B$203:$F$406,5)</f>
        <v/>
      </c>
      <c r="H178" s="109" t="str">
        <f t="shared" si="10"/>
        <v xml:space="preserve"> </v>
      </c>
      <c r="J178" s="7" t="str">
        <f>VLOOKUP($A178,Entries!$B$203:$G$406,6)</f>
        <v/>
      </c>
      <c r="K178" s="7" t="str">
        <f>VLOOKUP($A178,Entries!$B$203:$FH579,7)</f>
        <v/>
      </c>
      <c r="L178" s="7" t="str">
        <f>VLOOKUP($A178,Entries!$B$203:$I$406,8)</f>
        <v/>
      </c>
      <c r="M178" s="7" t="str">
        <f>VLOOKUP($A178,Entries!$B$203:$J$406,9)</f>
        <v/>
      </c>
      <c r="N178" s="10"/>
    </row>
    <row r="179" spans="1:14" x14ac:dyDescent="0.25">
      <c r="A179" s="7" t="s">
        <v>25</v>
      </c>
      <c r="B179" s="88" t="s">
        <v>25</v>
      </c>
      <c r="D179" s="7">
        <v>3</v>
      </c>
      <c r="E179" t="str">
        <f>VLOOKUP($A179,Entries!$B$203:$J$406,2)</f>
        <v/>
      </c>
      <c r="F179" t="str">
        <f>VLOOKUP($A179,Entries!$B$203:$J$406,3)</f>
        <v/>
      </c>
      <c r="G179" t="str">
        <f>VLOOKUP($A179,Entries!$B$203:$F$406,5)</f>
        <v/>
      </c>
      <c r="H179" s="109" t="str">
        <f t="shared" si="10"/>
        <v xml:space="preserve"> </v>
      </c>
      <c r="J179" s="7" t="str">
        <f>VLOOKUP($A179,Entries!$B$203:$G$406,6)</f>
        <v/>
      </c>
      <c r="K179" s="7" t="str">
        <f>VLOOKUP($A179,Entries!$B$203:$FH580,7)</f>
        <v/>
      </c>
      <c r="L179" s="7" t="str">
        <f>VLOOKUP($A179,Entries!$B$203:$I$406,8)</f>
        <v/>
      </c>
      <c r="M179" s="7" t="str">
        <f>VLOOKUP($A179,Entries!$B$203:$J$406,9)</f>
        <v/>
      </c>
      <c r="N179" s="10"/>
    </row>
    <row r="180" spans="1:14" x14ac:dyDescent="0.25">
      <c r="A180" s="7" t="s">
        <v>25</v>
      </c>
      <c r="B180" s="88" t="s">
        <v>25</v>
      </c>
      <c r="D180" s="7">
        <v>4</v>
      </c>
      <c r="E180" t="str">
        <f>VLOOKUP($A180,Entries!$B$203:$J$406,2)</f>
        <v/>
      </c>
      <c r="F180" t="str">
        <f>VLOOKUP($A180,Entries!$B$203:$J$406,3)</f>
        <v/>
      </c>
      <c r="G180" t="str">
        <f>VLOOKUP($A180,Entries!$B$203:$F$406,5)</f>
        <v/>
      </c>
      <c r="H180" s="109" t="str">
        <f t="shared" si="10"/>
        <v xml:space="preserve"> </v>
      </c>
      <c r="J180" s="7" t="str">
        <f>VLOOKUP($A180,Entries!$B$203:$G$406,6)</f>
        <v/>
      </c>
      <c r="K180" s="7" t="str">
        <f>VLOOKUP($A180,Entries!$B$203:$FH581,7)</f>
        <v/>
      </c>
      <c r="L180" s="7" t="str">
        <f>VLOOKUP($A180,Entries!$B$203:$I$406,8)</f>
        <v/>
      </c>
      <c r="M180" s="7" t="str">
        <f>VLOOKUP($A180,Entries!$B$203:$J$406,9)</f>
        <v/>
      </c>
      <c r="N180" s="10"/>
    </row>
    <row r="181" spans="1:14" x14ac:dyDescent="0.25">
      <c r="A181" s="7" t="s">
        <v>25</v>
      </c>
      <c r="B181" s="88" t="s">
        <v>25</v>
      </c>
      <c r="D181" s="7">
        <v>5</v>
      </c>
      <c r="E181" t="str">
        <f>VLOOKUP($A181,Entries!$B$203:$J$406,2)</f>
        <v/>
      </c>
      <c r="F181" t="str">
        <f>VLOOKUP($A181,Entries!$B$203:$J$406,3)</f>
        <v/>
      </c>
      <c r="G181" t="str">
        <f>VLOOKUP($A181,Entries!$B$203:$F$406,5)</f>
        <v/>
      </c>
      <c r="H181" s="109" t="str">
        <f t="shared" si="10"/>
        <v xml:space="preserve"> </v>
      </c>
      <c r="J181" s="7" t="str">
        <f>VLOOKUP($A181,Entries!$B$203:$G$406,6)</f>
        <v/>
      </c>
      <c r="K181" s="7" t="str">
        <f>VLOOKUP($A181,Entries!$B$203:$FH582,7)</f>
        <v/>
      </c>
      <c r="L181" s="7" t="str">
        <f>VLOOKUP($A181,Entries!$B$203:$I$406,8)</f>
        <v/>
      </c>
      <c r="M181" s="7" t="str">
        <f>VLOOKUP($A181,Entries!$B$203:$J$406,9)</f>
        <v/>
      </c>
      <c r="N181" s="10"/>
    </row>
    <row r="182" spans="1:14" x14ac:dyDescent="0.25">
      <c r="A182" s="7" t="s">
        <v>25</v>
      </c>
      <c r="B182" s="88" t="s">
        <v>25</v>
      </c>
      <c r="D182" s="7">
        <v>6</v>
      </c>
      <c r="E182" t="str">
        <f>VLOOKUP($A182,Entries!$B$203:$J$406,2)</f>
        <v/>
      </c>
      <c r="F182" t="str">
        <f>VLOOKUP($A182,Entries!$B$203:$J$406,3)</f>
        <v/>
      </c>
      <c r="G182" t="str">
        <f>VLOOKUP($A182,Entries!$B$203:$F$406,5)</f>
        <v/>
      </c>
      <c r="H182" s="109" t="str">
        <f t="shared" si="10"/>
        <v xml:space="preserve"> </v>
      </c>
      <c r="J182" s="7" t="str">
        <f>VLOOKUP($A182,Entries!$B$203:$G$406,6)</f>
        <v/>
      </c>
      <c r="K182" s="7" t="str">
        <f>VLOOKUP($A182,Entries!$B$203:$FH583,7)</f>
        <v/>
      </c>
      <c r="L182" s="7" t="str">
        <f>VLOOKUP($A182,Entries!$B$203:$I$406,8)</f>
        <v/>
      </c>
      <c r="M182" s="7" t="str">
        <f>VLOOKUP($A182,Entries!$B$203:$J$406,9)</f>
        <v/>
      </c>
      <c r="N182" s="10"/>
    </row>
    <row r="183" spans="1:14" x14ac:dyDescent="0.25">
      <c r="A183" s="7" t="s">
        <v>25</v>
      </c>
      <c r="B183" s="88" t="s">
        <v>25</v>
      </c>
      <c r="D183" s="7">
        <v>7</v>
      </c>
      <c r="E183" t="str">
        <f>VLOOKUP($A183,Entries!$B$203:$J$406,2)</f>
        <v/>
      </c>
      <c r="F183" t="str">
        <f>VLOOKUP($A183,Entries!$B$203:$J$406,3)</f>
        <v/>
      </c>
      <c r="G183" t="str">
        <f>VLOOKUP($A183,Entries!$B$203:$F$406,5)</f>
        <v/>
      </c>
      <c r="H183" s="109" t="str">
        <f t="shared" si="10"/>
        <v xml:space="preserve"> </v>
      </c>
      <c r="J183" s="7" t="str">
        <f>VLOOKUP($A183,Entries!$B$203:$G$406,6)</f>
        <v/>
      </c>
      <c r="K183" s="7" t="str">
        <f>VLOOKUP($A183,Entries!$B$203:$FH584,7)</f>
        <v/>
      </c>
      <c r="L183" s="7" t="str">
        <f>VLOOKUP($A183,Entries!$B$203:$I$406,8)</f>
        <v/>
      </c>
      <c r="M183" s="7" t="str">
        <f>VLOOKUP($A183,Entries!$B$203:$J$406,9)</f>
        <v/>
      </c>
      <c r="N183" s="10"/>
    </row>
    <row r="184" spans="1:14" x14ac:dyDescent="0.25">
      <c r="A184" s="7" t="s">
        <v>25</v>
      </c>
      <c r="B184" s="88" t="s">
        <v>25</v>
      </c>
      <c r="D184" s="7">
        <v>8</v>
      </c>
      <c r="E184" t="str">
        <f>VLOOKUP($A184,Entries!$B$203:$J$406,2)</f>
        <v/>
      </c>
      <c r="F184" t="str">
        <f>VLOOKUP($A184,Entries!$B$203:$J$406,3)</f>
        <v/>
      </c>
      <c r="G184" t="str">
        <f>VLOOKUP($A184,Entries!$B$203:$F$406,5)</f>
        <v/>
      </c>
      <c r="H184" s="109" t="str">
        <f t="shared" si="10"/>
        <v xml:space="preserve"> </v>
      </c>
      <c r="J184" s="7" t="str">
        <f>VLOOKUP($A184,Entries!$B$203:$G$406,6)</f>
        <v/>
      </c>
      <c r="K184" s="7" t="str">
        <f>VLOOKUP($A184,Entries!$B$203:$FH585,7)</f>
        <v/>
      </c>
      <c r="L184" s="7" t="str">
        <f>VLOOKUP($A184,Entries!$B$203:$I$406,8)</f>
        <v/>
      </c>
      <c r="M184" s="7" t="str">
        <f>VLOOKUP($A184,Entries!$B$203:$J$406,9)</f>
        <v/>
      </c>
      <c r="N184" s="10"/>
    </row>
  </sheetData>
  <mergeCells count="1">
    <mergeCell ref="D1:M1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workbookViewId="0">
      <selection activeCell="C1" sqref="C1:M177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1" width="8.7109375" customWidth="1"/>
    <col min="12" max="12" width="19.28515625" bestFit="1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ht="18" customHeight="1" x14ac:dyDescent="0.25">
      <c r="A2" s="7"/>
      <c r="B2" s="27"/>
      <c r="C2" s="203" t="s">
        <v>190</v>
      </c>
      <c r="D2" s="203"/>
      <c r="E2" s="203"/>
      <c r="G2" s="7"/>
      <c r="H2" s="27"/>
      <c r="I2" s="7"/>
      <c r="J2" s="7"/>
      <c r="K2" s="7"/>
      <c r="L2" s="7"/>
      <c r="M2" s="7"/>
      <c r="N2" s="27"/>
    </row>
    <row r="3" spans="1:14" ht="18" customHeight="1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/>
      <c r="K4" s="7"/>
      <c r="L4" s="7"/>
      <c r="M4" s="7" t="s">
        <v>57</v>
      </c>
      <c r="N4" s="27"/>
    </row>
    <row r="5" spans="1:14" x14ac:dyDescent="0.25">
      <c r="A5" s="7" t="s">
        <v>25</v>
      </c>
      <c r="B5" s="110" t="s">
        <v>25</v>
      </c>
      <c r="C5" t="s">
        <v>269</v>
      </c>
      <c r="D5" s="7">
        <v>1</v>
      </c>
      <c r="E5" t="str">
        <f>VLOOKUP($A5,Entries!$B$203:$J$406,2)</f>
        <v/>
      </c>
      <c r="F5" t="str">
        <f>VLOOKUP($A5,Entries!$B$203:$J$406,3)</f>
        <v/>
      </c>
      <c r="G5" t="str">
        <f>VLOOKUP($A5,Entries!$B$203:$F$406,5)</f>
        <v/>
      </c>
      <c r="H5" s="27" t="str">
        <f>B5</f>
        <v xml:space="preserve"> </v>
      </c>
      <c r="I5" s="7" t="str">
        <f>IF(H5=" "," ",IF(H5&lt;N5,"CBP",IF(H5=N5,"=CBP"," ")))</f>
        <v xml:space="preserve"> </v>
      </c>
      <c r="J5" s="7" t="str">
        <f>VLOOKUP($A5,Entries!$B$203:$G$406,6)</f>
        <v/>
      </c>
      <c r="K5" s="7" t="str">
        <f>VLOOKUP($A5,Entries!$B$203:$FH406,7)</f>
        <v/>
      </c>
      <c r="L5" s="7" t="str">
        <f>VLOOKUP($A5,Entries!$B$203:$I$406,8)</f>
        <v/>
      </c>
      <c r="M5" s="7" t="str">
        <f>VLOOKUP($A5,Entries!$B$203:$J$406,9)</f>
        <v/>
      </c>
      <c r="N5" s="29">
        <v>12.1</v>
      </c>
    </row>
    <row r="6" spans="1:14" x14ac:dyDescent="0.25">
      <c r="A6" s="7" t="s">
        <v>25</v>
      </c>
      <c r="B6" s="110" t="s">
        <v>25</v>
      </c>
      <c r="D6" s="7">
        <v>2</v>
      </c>
      <c r="E6" t="str">
        <f>VLOOKUP($A6,Entries!$B$203:$J$406,2)</f>
        <v/>
      </c>
      <c r="F6" t="str">
        <f>VLOOKUP($A6,Entries!$B$203:$J$406,3)</f>
        <v/>
      </c>
      <c r="G6" t="str">
        <f>VLOOKUP($A6,Entries!$B$203:$F$406,5)</f>
        <v/>
      </c>
      <c r="H6" s="27" t="str">
        <f t="shared" ref="H6:H69" si="0">B6</f>
        <v xml:space="preserve"> </v>
      </c>
      <c r="I6" s="7"/>
      <c r="J6" s="7" t="str">
        <f>VLOOKUP($A6,Entries!$B$203:$G$406,6)</f>
        <v/>
      </c>
      <c r="K6" s="7" t="str">
        <f>VLOOKUP($A6,Entries!$B$203:$FH407,7)</f>
        <v/>
      </c>
      <c r="L6" s="7" t="str">
        <f>VLOOKUP($A6,Entries!$B$203:$I$406,8)</f>
        <v/>
      </c>
      <c r="M6" s="7" t="str">
        <f>VLOOKUP($A6,Entries!$B$203:$J$406,9)</f>
        <v/>
      </c>
      <c r="N6" s="29"/>
    </row>
    <row r="7" spans="1:14" x14ac:dyDescent="0.25">
      <c r="A7" s="7" t="s">
        <v>25</v>
      </c>
      <c r="B7" s="110" t="s">
        <v>25</v>
      </c>
      <c r="D7" s="7">
        <v>3</v>
      </c>
      <c r="E7" t="str">
        <f>VLOOKUP($A7,Entries!$B$203:$J$406,2)</f>
        <v/>
      </c>
      <c r="F7" t="str">
        <f>VLOOKUP($A7,Entries!$B$203:$J$406,3)</f>
        <v/>
      </c>
      <c r="G7" t="str">
        <f>VLOOKUP($A7,Entries!$B$203:$F$406,5)</f>
        <v/>
      </c>
      <c r="H7" s="27" t="str">
        <f t="shared" si="0"/>
        <v xml:space="preserve"> </v>
      </c>
      <c r="I7" s="7"/>
      <c r="J7" s="7" t="str">
        <f>VLOOKUP($A7,Entries!$B$203:$G$406,6)</f>
        <v/>
      </c>
      <c r="K7" s="7" t="str">
        <f>VLOOKUP($A7,Entries!$B$203:$FH408,7)</f>
        <v/>
      </c>
      <c r="L7" s="7" t="str">
        <f>VLOOKUP($A7,Entries!$B$203:$I$406,8)</f>
        <v/>
      </c>
      <c r="M7" s="7" t="str">
        <f>VLOOKUP($A7,Entries!$B$203:$J$406,9)</f>
        <v/>
      </c>
      <c r="N7" s="29"/>
    </row>
    <row r="8" spans="1:14" x14ac:dyDescent="0.25">
      <c r="A8" s="7" t="s">
        <v>25</v>
      </c>
      <c r="B8" s="110" t="s">
        <v>25</v>
      </c>
      <c r="D8" s="7">
        <v>4</v>
      </c>
      <c r="E8" t="str">
        <f>VLOOKUP($A8,Entries!$B$203:$J$406,2)</f>
        <v/>
      </c>
      <c r="F8" t="str">
        <f>VLOOKUP($A8,Entries!$B$203:$J$406,3)</f>
        <v/>
      </c>
      <c r="G8" t="str">
        <f>VLOOKUP($A8,Entries!$B$203:$F$406,5)</f>
        <v/>
      </c>
      <c r="H8" s="27" t="str">
        <f t="shared" si="0"/>
        <v xml:space="preserve"> </v>
      </c>
      <c r="I8" s="7"/>
      <c r="J8" s="7" t="str">
        <f>VLOOKUP($A8,Entries!$B$203:$G$406,6)</f>
        <v/>
      </c>
      <c r="K8" s="7" t="str">
        <f>VLOOKUP($A8,Entries!$B$203:$FH409,7)</f>
        <v/>
      </c>
      <c r="L8" s="7" t="str">
        <f>VLOOKUP($A8,Entries!$B$203:$I$406,8)</f>
        <v/>
      </c>
      <c r="M8" s="7" t="str">
        <f>VLOOKUP($A8,Entries!$B$203:$J$406,9)</f>
        <v/>
      </c>
      <c r="N8" s="29"/>
    </row>
    <row r="9" spans="1:14" x14ac:dyDescent="0.25">
      <c r="A9" s="7" t="s">
        <v>25</v>
      </c>
      <c r="B9" s="110" t="s">
        <v>25</v>
      </c>
      <c r="D9" s="7">
        <v>5</v>
      </c>
      <c r="E9" t="str">
        <f>VLOOKUP($A9,Entries!$B$203:$J$406,2)</f>
        <v/>
      </c>
      <c r="F9" t="str">
        <f>VLOOKUP($A9,Entries!$B$203:$J$406,3)</f>
        <v/>
      </c>
      <c r="G9" t="str">
        <f>VLOOKUP($A9,Entries!$B$203:$F$406,5)</f>
        <v/>
      </c>
      <c r="H9" s="27" t="str">
        <f t="shared" si="0"/>
        <v xml:space="preserve"> </v>
      </c>
      <c r="I9" s="7"/>
      <c r="J9" s="7" t="str">
        <f>VLOOKUP($A9,Entries!$B$203:$G$406,6)</f>
        <v/>
      </c>
      <c r="K9" s="7" t="str">
        <f>VLOOKUP($A9,Entries!$B$203:$FH410,7)</f>
        <v/>
      </c>
      <c r="L9" s="7" t="str">
        <f>VLOOKUP($A9,Entries!$B$203:$I$406,8)</f>
        <v/>
      </c>
      <c r="M9" s="7" t="str">
        <f>VLOOKUP($A9,Entries!$B$203:$J$406,9)</f>
        <v/>
      </c>
      <c r="N9" s="29"/>
    </row>
    <row r="10" spans="1:14" x14ac:dyDescent="0.25">
      <c r="A10" s="7" t="s">
        <v>25</v>
      </c>
      <c r="B10" s="110" t="s">
        <v>25</v>
      </c>
      <c r="D10" s="7">
        <v>6</v>
      </c>
      <c r="E10" t="str">
        <f>VLOOKUP($A10,Entries!$B$203:$J$406,2)</f>
        <v/>
      </c>
      <c r="F10" t="str">
        <f>VLOOKUP($A10,Entries!$B$203:$J$406,3)</f>
        <v/>
      </c>
      <c r="G10" t="str">
        <f>VLOOKUP($A10,Entries!$B$203:$F$406,5)</f>
        <v/>
      </c>
      <c r="H10" s="27" t="str">
        <f t="shared" si="0"/>
        <v xml:space="preserve"> </v>
      </c>
      <c r="I10" s="7"/>
      <c r="J10" s="7" t="str">
        <f>VLOOKUP($A10,Entries!$B$203:$G$406,6)</f>
        <v/>
      </c>
      <c r="K10" s="7" t="str">
        <f>VLOOKUP($A10,Entries!$B$203:$FH411,7)</f>
        <v/>
      </c>
      <c r="L10" s="7" t="str">
        <f>VLOOKUP($A10,Entries!$B$203:$I$406,8)</f>
        <v/>
      </c>
      <c r="M10" s="7" t="str">
        <f>VLOOKUP($A10,Entries!$B$203:$J$406,9)</f>
        <v/>
      </c>
      <c r="N10" s="29"/>
    </row>
    <row r="11" spans="1:14" x14ac:dyDescent="0.25">
      <c r="A11" s="7" t="s">
        <v>25</v>
      </c>
      <c r="B11" s="110" t="s">
        <v>25</v>
      </c>
      <c r="D11" s="7">
        <v>7</v>
      </c>
      <c r="E11" t="str">
        <f>VLOOKUP($A11,Entries!$B$203:$J$406,2)</f>
        <v/>
      </c>
      <c r="F11" t="str">
        <f>VLOOKUP($A11,Entries!$B$203:$J$406,3)</f>
        <v/>
      </c>
      <c r="G11" t="str">
        <f>VLOOKUP($A11,Entries!$B$203:$F$406,5)</f>
        <v/>
      </c>
      <c r="H11" s="27" t="str">
        <f t="shared" si="0"/>
        <v xml:space="preserve"> </v>
      </c>
      <c r="I11" s="7"/>
      <c r="J11" s="7" t="str">
        <f>VLOOKUP($A11,Entries!$B$203:$G$406,6)</f>
        <v/>
      </c>
      <c r="K11" s="7" t="str">
        <f>VLOOKUP($A11,Entries!$B$203:$FH412,7)</f>
        <v/>
      </c>
      <c r="L11" s="7" t="str">
        <f>VLOOKUP($A11,Entries!$B$203:$I$406,8)</f>
        <v/>
      </c>
      <c r="M11" s="7" t="str">
        <f>VLOOKUP($A11,Entries!$B$203:$J$406,9)</f>
        <v/>
      </c>
      <c r="N11" s="29"/>
    </row>
    <row r="12" spans="1:14" x14ac:dyDescent="0.25">
      <c r="A12" s="7" t="s">
        <v>25</v>
      </c>
      <c r="B12" s="110" t="s">
        <v>25</v>
      </c>
      <c r="D12" s="7">
        <v>8</v>
      </c>
      <c r="E12" t="str">
        <f>VLOOKUP($A12,Entries!$B$203:$J$406,2)</f>
        <v/>
      </c>
      <c r="F12" t="str">
        <f>VLOOKUP($A12,Entries!$B$203:$J$406,3)</f>
        <v/>
      </c>
      <c r="G12" t="str">
        <f>VLOOKUP($A12,Entries!$B$203:$F$406,5)</f>
        <v/>
      </c>
      <c r="H12" s="27" t="str">
        <f t="shared" si="0"/>
        <v xml:space="preserve"> </v>
      </c>
      <c r="I12" s="7"/>
      <c r="J12" s="7" t="str">
        <f>VLOOKUP($A12,Entries!$B$203:$G$406,6)</f>
        <v/>
      </c>
      <c r="K12" s="7" t="str">
        <f>VLOOKUP($A12,Entries!$B$203:$FH413,7)</f>
        <v/>
      </c>
      <c r="L12" s="7" t="str">
        <f>VLOOKUP($A12,Entries!$B$203:$I$406,8)</f>
        <v/>
      </c>
      <c r="M12" s="7" t="str">
        <f>VLOOKUP($A12,Entries!$B$203:$J$406,9)</f>
        <v/>
      </c>
      <c r="N12" s="29"/>
    </row>
    <row r="13" spans="1:14" x14ac:dyDescent="0.25">
      <c r="A13" s="7" t="s">
        <v>25</v>
      </c>
      <c r="B13" s="110" t="s">
        <v>25</v>
      </c>
      <c r="C13" t="s">
        <v>270</v>
      </c>
      <c r="D13" s="7">
        <v>1</v>
      </c>
      <c r="E13" t="str">
        <f>VLOOKUP($A13,Entries!$B$203:$J$406,2)</f>
        <v/>
      </c>
      <c r="F13" t="str">
        <f>VLOOKUP($A13,Entries!$B$203:$J$406,3)</f>
        <v/>
      </c>
      <c r="G13" t="str">
        <f>VLOOKUP($A13,Entries!$B$203:$F$406,5)</f>
        <v/>
      </c>
      <c r="H13" s="27" t="str">
        <f t="shared" si="0"/>
        <v xml:space="preserve"> </v>
      </c>
      <c r="I13" s="7" t="str">
        <f t="shared" ref="I13:I21" si="1">IF(H13=" "," ",IF(H13&lt;N13,"CBP",IF(H13=N13,"=CBP"," ")))</f>
        <v xml:space="preserve"> </v>
      </c>
      <c r="J13" s="7" t="str">
        <f>VLOOKUP($A13,Entries!$B$203:$G$406,6)</f>
        <v/>
      </c>
      <c r="K13" s="7" t="str">
        <f>VLOOKUP($A13,Entries!$B$203:$FH414,7)</f>
        <v/>
      </c>
      <c r="L13" s="7" t="str">
        <f>VLOOKUP($A13,Entries!$B$203:$I$406,8)</f>
        <v/>
      </c>
      <c r="M13" s="7" t="str">
        <f>VLOOKUP($A13,Entries!$B$203:$J$406,9)</f>
        <v/>
      </c>
      <c r="N13" s="29">
        <f>IF(H5&lt;N5,H5,N5)</f>
        <v>12.1</v>
      </c>
    </row>
    <row r="14" spans="1:14" x14ac:dyDescent="0.25">
      <c r="A14" s="7" t="s">
        <v>25</v>
      </c>
      <c r="B14" s="110" t="s">
        <v>25</v>
      </c>
      <c r="D14" s="7">
        <v>2</v>
      </c>
      <c r="E14" t="str">
        <f>VLOOKUP($A14,Entries!$B$203:$J$406,2)</f>
        <v/>
      </c>
      <c r="F14" t="str">
        <f>VLOOKUP($A14,Entries!$B$203:$J$406,3)</f>
        <v/>
      </c>
      <c r="G14" t="str">
        <f>VLOOKUP($A14,Entries!$B$203:$F$406,5)</f>
        <v/>
      </c>
      <c r="H14" s="27" t="str">
        <f t="shared" si="0"/>
        <v xml:space="preserve"> </v>
      </c>
      <c r="I14" s="7"/>
      <c r="J14" s="7" t="str">
        <f>VLOOKUP($A14,Entries!$B$203:$G$406,6)</f>
        <v/>
      </c>
      <c r="K14" s="7" t="str">
        <f>VLOOKUP($A14,Entries!$B$203:$FH415,7)</f>
        <v/>
      </c>
      <c r="L14" s="7" t="str">
        <f>VLOOKUP($A14,Entries!$B$203:$I$406,8)</f>
        <v/>
      </c>
      <c r="M14" s="7" t="str">
        <f>VLOOKUP($A14,Entries!$B$203:$J$406,9)</f>
        <v/>
      </c>
      <c r="N14" s="29"/>
    </row>
    <row r="15" spans="1:14" x14ac:dyDescent="0.25">
      <c r="A15" s="7" t="s">
        <v>25</v>
      </c>
      <c r="B15" s="110" t="s">
        <v>25</v>
      </c>
      <c r="D15" s="7">
        <v>3</v>
      </c>
      <c r="E15" t="str">
        <f>VLOOKUP($A15,Entries!$B$203:$J$406,2)</f>
        <v/>
      </c>
      <c r="F15" t="str">
        <f>VLOOKUP($A15,Entries!$B$203:$J$406,3)</f>
        <v/>
      </c>
      <c r="G15" t="str">
        <f>VLOOKUP($A15,Entries!$B$203:$F$406,5)</f>
        <v/>
      </c>
      <c r="H15" s="27" t="str">
        <f t="shared" si="0"/>
        <v xml:space="preserve"> </v>
      </c>
      <c r="I15" s="7"/>
      <c r="J15" s="7" t="str">
        <f>VLOOKUP($A15,Entries!$B$203:$G$406,6)</f>
        <v/>
      </c>
      <c r="K15" s="7" t="str">
        <f>VLOOKUP($A15,Entries!$B$203:$FH416,7)</f>
        <v/>
      </c>
      <c r="L15" s="7" t="str">
        <f>VLOOKUP($A15,Entries!$B$203:$I$406,8)</f>
        <v/>
      </c>
      <c r="M15" s="7" t="str">
        <f>VLOOKUP($A15,Entries!$B$203:$J$406,9)</f>
        <v/>
      </c>
      <c r="N15" s="29"/>
    </row>
    <row r="16" spans="1:14" x14ac:dyDescent="0.25">
      <c r="A16" s="7" t="s">
        <v>25</v>
      </c>
      <c r="B16" s="110" t="s">
        <v>25</v>
      </c>
      <c r="D16" s="7">
        <v>4</v>
      </c>
      <c r="E16" t="str">
        <f>VLOOKUP($A16,Entries!$B$203:$J$406,2)</f>
        <v/>
      </c>
      <c r="F16" t="str">
        <f>VLOOKUP($A16,Entries!$B$203:$J$406,3)</f>
        <v/>
      </c>
      <c r="G16" t="str">
        <f>VLOOKUP($A16,Entries!$B$203:$F$406,5)</f>
        <v/>
      </c>
      <c r="H16" s="27" t="str">
        <f t="shared" si="0"/>
        <v xml:space="preserve"> </v>
      </c>
      <c r="I16" s="7"/>
      <c r="J16" s="7" t="str">
        <f>VLOOKUP($A16,Entries!$B$203:$G$406,6)</f>
        <v/>
      </c>
      <c r="K16" s="7" t="str">
        <f>VLOOKUP($A16,Entries!$B$203:$FH417,7)</f>
        <v/>
      </c>
      <c r="L16" s="7" t="str">
        <f>VLOOKUP($A16,Entries!$B$203:$I$406,8)</f>
        <v/>
      </c>
      <c r="M16" s="7" t="str">
        <f>VLOOKUP($A16,Entries!$B$203:$J$406,9)</f>
        <v/>
      </c>
      <c r="N16" s="29"/>
    </row>
    <row r="17" spans="1:14" x14ac:dyDescent="0.25">
      <c r="A17" s="7" t="s">
        <v>25</v>
      </c>
      <c r="B17" s="110" t="s">
        <v>25</v>
      </c>
      <c r="D17" s="7">
        <v>5</v>
      </c>
      <c r="E17" t="str">
        <f>VLOOKUP($A17,Entries!$B$203:$J$406,2)</f>
        <v/>
      </c>
      <c r="F17" t="str">
        <f>VLOOKUP($A17,Entries!$B$203:$J$406,3)</f>
        <v/>
      </c>
      <c r="G17" t="str">
        <f>VLOOKUP($A17,Entries!$B$203:$F$406,5)</f>
        <v/>
      </c>
      <c r="H17" s="27" t="str">
        <f t="shared" si="0"/>
        <v xml:space="preserve"> </v>
      </c>
      <c r="I17" s="7"/>
      <c r="J17" s="7" t="str">
        <f>VLOOKUP($A17,Entries!$B$203:$G$406,6)</f>
        <v/>
      </c>
      <c r="K17" s="7" t="str">
        <f>VLOOKUP($A17,Entries!$B$203:$FH418,7)</f>
        <v/>
      </c>
      <c r="L17" s="7" t="str">
        <f>VLOOKUP($A17,Entries!$B$203:$I$406,8)</f>
        <v/>
      </c>
      <c r="M17" s="7" t="str">
        <f>VLOOKUP($A17,Entries!$B$203:$J$406,9)</f>
        <v/>
      </c>
      <c r="N17" s="29"/>
    </row>
    <row r="18" spans="1:14" x14ac:dyDescent="0.25">
      <c r="A18" s="7" t="s">
        <v>25</v>
      </c>
      <c r="B18" s="110" t="s">
        <v>25</v>
      </c>
      <c r="D18" s="7">
        <v>6</v>
      </c>
      <c r="E18" t="str">
        <f>VLOOKUP($A18,Entries!$B$203:$J$406,2)</f>
        <v/>
      </c>
      <c r="F18" t="str">
        <f>VLOOKUP($A18,Entries!$B$203:$J$406,3)</f>
        <v/>
      </c>
      <c r="G18" t="str">
        <f>VLOOKUP($A18,Entries!$B$203:$F$406,5)</f>
        <v/>
      </c>
      <c r="H18" s="27" t="str">
        <f t="shared" si="0"/>
        <v xml:space="preserve"> </v>
      </c>
      <c r="I18" s="7"/>
      <c r="J18" s="7" t="str">
        <f>VLOOKUP($A18,Entries!$B$203:$G$406,6)</f>
        <v/>
      </c>
      <c r="K18" s="7" t="str">
        <f>VLOOKUP($A18,Entries!$B$203:$FH419,7)</f>
        <v/>
      </c>
      <c r="L18" s="7" t="str">
        <f>VLOOKUP($A18,Entries!$B$203:$I$406,8)</f>
        <v/>
      </c>
      <c r="M18" s="7" t="str">
        <f>VLOOKUP($A18,Entries!$B$203:$J$406,9)</f>
        <v/>
      </c>
      <c r="N18" s="29"/>
    </row>
    <row r="19" spans="1:14" x14ac:dyDescent="0.25">
      <c r="A19" s="7" t="s">
        <v>25</v>
      </c>
      <c r="B19" s="110" t="s">
        <v>25</v>
      </c>
      <c r="D19" s="7">
        <v>7</v>
      </c>
      <c r="E19" t="str">
        <f>VLOOKUP($A19,Entries!$B$203:$J$406,2)</f>
        <v/>
      </c>
      <c r="F19" t="str">
        <f>VLOOKUP($A19,Entries!$B$203:$J$406,3)</f>
        <v/>
      </c>
      <c r="G19" t="str">
        <f>VLOOKUP($A19,Entries!$B$203:$F$406,5)</f>
        <v/>
      </c>
      <c r="H19" s="27" t="str">
        <f t="shared" si="0"/>
        <v xml:space="preserve"> </v>
      </c>
      <c r="I19" s="7"/>
      <c r="J19" s="7" t="str">
        <f>VLOOKUP($A19,Entries!$B$203:$G$406,6)</f>
        <v/>
      </c>
      <c r="K19" s="7" t="str">
        <f>VLOOKUP($A19,Entries!$B$203:$FH420,7)</f>
        <v/>
      </c>
      <c r="L19" s="7" t="str">
        <f>VLOOKUP($A19,Entries!$B$203:$I$406,8)</f>
        <v/>
      </c>
      <c r="M19" s="7" t="str">
        <f>VLOOKUP($A19,Entries!$B$203:$J$406,9)</f>
        <v/>
      </c>
      <c r="N19" s="29"/>
    </row>
    <row r="20" spans="1:14" x14ac:dyDescent="0.25">
      <c r="A20" s="7" t="s">
        <v>25</v>
      </c>
      <c r="B20" s="110" t="s">
        <v>25</v>
      </c>
      <c r="D20" s="7">
        <v>8</v>
      </c>
      <c r="E20" t="str">
        <f>VLOOKUP($A20,Entries!$B$203:$J$406,2)</f>
        <v/>
      </c>
      <c r="F20" t="str">
        <f>VLOOKUP($A20,Entries!$B$203:$J$406,3)</f>
        <v/>
      </c>
      <c r="G20" t="str">
        <f>VLOOKUP($A20,Entries!$B$203:$F$406,5)</f>
        <v/>
      </c>
      <c r="H20" s="27" t="str">
        <f t="shared" si="0"/>
        <v xml:space="preserve"> </v>
      </c>
      <c r="I20" s="7"/>
      <c r="J20" s="7" t="str">
        <f>VLOOKUP($A20,Entries!$B$203:$G$406,6)</f>
        <v/>
      </c>
      <c r="K20" s="7" t="str">
        <f>VLOOKUP($A20,Entries!$B$203:$FH421,7)</f>
        <v/>
      </c>
      <c r="L20" s="7" t="str">
        <f>VLOOKUP($A20,Entries!$B$203:$I$406,8)</f>
        <v/>
      </c>
      <c r="M20" s="7" t="str">
        <f>VLOOKUP($A20,Entries!$B$203:$J$406,9)</f>
        <v/>
      </c>
      <c r="N20" s="29"/>
    </row>
    <row r="21" spans="1:14" x14ac:dyDescent="0.25">
      <c r="A21" s="7">
        <v>107</v>
      </c>
      <c r="B21" s="110">
        <v>13.6</v>
      </c>
      <c r="C21" t="s">
        <v>59</v>
      </c>
      <c r="D21" s="7">
        <v>1</v>
      </c>
      <c r="E21" t="str">
        <f>VLOOKUP($A21,Entries!$B$203:$J$406,2)</f>
        <v>Agatha</v>
      </c>
      <c r="F21" t="str">
        <f>VLOOKUP($A21,Entries!$B$203:$J$406,3)</f>
        <v>Gouldby</v>
      </c>
      <c r="G21" t="str">
        <f>VLOOKUP($A21,Entries!$B$203:$F$406,5)</f>
        <v>Waveney Valley AC</v>
      </c>
      <c r="H21" s="27">
        <f t="shared" si="0"/>
        <v>13.6</v>
      </c>
      <c r="I21" s="7" t="str">
        <f t="shared" si="1"/>
        <v xml:space="preserve"> </v>
      </c>
      <c r="J21" s="7" t="str">
        <f>VLOOKUP($A21,Entries!$B$203:$G$406,6)</f>
        <v>c</v>
      </c>
      <c r="K21" s="7" t="str">
        <f>VLOOKUP($A21,Entries!$B$203:$FH422,7)</f>
        <v>s</v>
      </c>
      <c r="L21" s="7" t="str">
        <f>VLOOKUP($A21,Entries!$B$203:$I$406,8)</f>
        <v xml:space="preserve">Lowestoft 6th form college </v>
      </c>
      <c r="M21" s="7">
        <f>VLOOKUP($A21,Entries!$B$203:$J$406,9)</f>
        <v>3618488</v>
      </c>
      <c r="N21" s="29">
        <f>IF(H13&lt;N13,H13,N13)</f>
        <v>12.1</v>
      </c>
    </row>
    <row r="22" spans="1:14" x14ac:dyDescent="0.25">
      <c r="A22" s="7" t="s">
        <v>25</v>
      </c>
      <c r="B22" s="110" t="s">
        <v>25</v>
      </c>
      <c r="D22" s="7">
        <v>2</v>
      </c>
      <c r="E22" t="str">
        <f>VLOOKUP($A22,Entries!$B$203:$J$406,2)</f>
        <v/>
      </c>
      <c r="F22" t="str">
        <f>VLOOKUP($A22,Entries!$B$203:$J$406,3)</f>
        <v/>
      </c>
      <c r="G22" t="str">
        <f>VLOOKUP($A22,Entries!$B$203:$F$406,5)</f>
        <v/>
      </c>
      <c r="H22" s="27" t="str">
        <f t="shared" si="0"/>
        <v xml:space="preserve"> </v>
      </c>
      <c r="J22" s="7" t="str">
        <f>VLOOKUP($A22,Entries!$B$203:$G$406,6)</f>
        <v/>
      </c>
      <c r="K22" s="7" t="str">
        <f>VLOOKUP($A22,Entries!$B$203:$FH423,7)</f>
        <v/>
      </c>
      <c r="L22" s="7" t="str">
        <f>VLOOKUP($A22,Entries!$B$203:$I$406,8)</f>
        <v/>
      </c>
      <c r="M22" s="7" t="str">
        <f>VLOOKUP($A22,Entries!$B$203:$J$406,9)</f>
        <v/>
      </c>
      <c r="N22" s="29"/>
    </row>
    <row r="23" spans="1:14" x14ac:dyDescent="0.25">
      <c r="A23" s="7" t="s">
        <v>25</v>
      </c>
      <c r="B23" s="110" t="s">
        <v>25</v>
      </c>
      <c r="D23" s="7">
        <v>3</v>
      </c>
      <c r="E23" t="str">
        <f>VLOOKUP($A23,Entries!$B$203:$J$406,2)</f>
        <v/>
      </c>
      <c r="F23" t="str">
        <f>VLOOKUP($A23,Entries!$B$203:$J$406,3)</f>
        <v/>
      </c>
      <c r="G23" t="str">
        <f>VLOOKUP($A23,Entries!$B$203:$F$406,5)</f>
        <v/>
      </c>
      <c r="H23" s="27" t="str">
        <f t="shared" si="0"/>
        <v xml:space="preserve"> </v>
      </c>
      <c r="J23" s="7" t="str">
        <f>VLOOKUP($A23,Entries!$B$203:$G$406,6)</f>
        <v/>
      </c>
      <c r="K23" s="7" t="str">
        <f>VLOOKUP($A23,Entries!$B$203:$FH424,7)</f>
        <v/>
      </c>
      <c r="L23" s="7" t="str">
        <f>VLOOKUP($A23,Entries!$B$203:$I$406,8)</f>
        <v/>
      </c>
      <c r="M23" s="7" t="str">
        <f>VLOOKUP($A23,Entries!$B$203:$J$406,9)</f>
        <v/>
      </c>
      <c r="N23" s="29"/>
    </row>
    <row r="24" spans="1:14" x14ac:dyDescent="0.25">
      <c r="A24" s="7" t="s">
        <v>25</v>
      </c>
      <c r="B24" s="110" t="s">
        <v>25</v>
      </c>
      <c r="D24" s="7">
        <v>4</v>
      </c>
      <c r="E24" t="str">
        <f>VLOOKUP($A24,Entries!$B$203:$J$406,2)</f>
        <v/>
      </c>
      <c r="F24" t="str">
        <f>VLOOKUP($A24,Entries!$B$203:$J$406,3)</f>
        <v/>
      </c>
      <c r="G24" t="str">
        <f>VLOOKUP($A24,Entries!$B$203:$F$406,5)</f>
        <v/>
      </c>
      <c r="H24" s="27" t="str">
        <f t="shared" si="0"/>
        <v xml:space="preserve"> </v>
      </c>
      <c r="J24" s="7" t="str">
        <f>VLOOKUP($A24,Entries!$B$203:$G$406,6)</f>
        <v/>
      </c>
      <c r="K24" s="7" t="str">
        <f>VLOOKUP($A24,Entries!$B$203:$FH425,7)</f>
        <v/>
      </c>
      <c r="L24" s="7" t="str">
        <f>VLOOKUP($A24,Entries!$B$203:$I$406,8)</f>
        <v/>
      </c>
      <c r="M24" s="7" t="str">
        <f>VLOOKUP($A24,Entries!$B$203:$J$406,9)</f>
        <v/>
      </c>
      <c r="N24" s="29"/>
    </row>
    <row r="25" spans="1:14" x14ac:dyDescent="0.25">
      <c r="A25" s="7" t="s">
        <v>25</v>
      </c>
      <c r="B25" s="110" t="s">
        <v>25</v>
      </c>
      <c r="D25" s="7">
        <v>5</v>
      </c>
      <c r="E25" t="str">
        <f>VLOOKUP($A25,Entries!$B$203:$J$406,2)</f>
        <v/>
      </c>
      <c r="F25" t="str">
        <f>VLOOKUP($A25,Entries!$B$203:$J$406,3)</f>
        <v/>
      </c>
      <c r="G25" t="str">
        <f>VLOOKUP($A25,Entries!$B$203:$F$406,5)</f>
        <v/>
      </c>
      <c r="H25" s="27" t="str">
        <f t="shared" si="0"/>
        <v xml:space="preserve"> </v>
      </c>
      <c r="J25" s="7" t="str">
        <f>VLOOKUP($A25,Entries!$B$203:$G$406,6)</f>
        <v/>
      </c>
      <c r="K25" s="7" t="str">
        <f>VLOOKUP($A25,Entries!$B$203:$FH426,7)</f>
        <v/>
      </c>
      <c r="L25" s="7" t="str">
        <f>VLOOKUP($A25,Entries!$B$203:$I$406,8)</f>
        <v/>
      </c>
      <c r="M25" s="7" t="str">
        <f>VLOOKUP($A25,Entries!$B$203:$J$406,9)</f>
        <v/>
      </c>
      <c r="N25" s="29"/>
    </row>
    <row r="26" spans="1:14" x14ac:dyDescent="0.25">
      <c r="A26" s="7" t="s">
        <v>25</v>
      </c>
      <c r="B26" s="110" t="s">
        <v>25</v>
      </c>
      <c r="D26" s="7">
        <v>6</v>
      </c>
      <c r="E26" t="str">
        <f>VLOOKUP($A26,Entries!$B$203:$J$406,2)</f>
        <v/>
      </c>
      <c r="F26" t="str">
        <f>VLOOKUP($A26,Entries!$B$203:$J$406,3)</f>
        <v/>
      </c>
      <c r="G26" t="str">
        <f>VLOOKUP($A26,Entries!$B$203:$F$406,5)</f>
        <v/>
      </c>
      <c r="H26" s="27" t="str">
        <f t="shared" si="0"/>
        <v xml:space="preserve"> </v>
      </c>
      <c r="J26" s="7" t="str">
        <f>VLOOKUP($A26,Entries!$B$203:$G$406,6)</f>
        <v/>
      </c>
      <c r="K26" s="7" t="str">
        <f>VLOOKUP($A26,Entries!$B$203:$FH427,7)</f>
        <v/>
      </c>
      <c r="L26" s="7" t="str">
        <f>VLOOKUP($A26,Entries!$B$203:$I$406,8)</f>
        <v/>
      </c>
      <c r="M26" s="7" t="str">
        <f>VLOOKUP($A26,Entries!$B$203:$J$406,9)</f>
        <v/>
      </c>
      <c r="N26" s="29"/>
    </row>
    <row r="27" spans="1:14" x14ac:dyDescent="0.25">
      <c r="A27" s="7" t="s">
        <v>25</v>
      </c>
      <c r="B27" s="110" t="s">
        <v>25</v>
      </c>
      <c r="D27" s="7">
        <v>7</v>
      </c>
      <c r="E27" t="str">
        <f>VLOOKUP($A27,Entries!$B$203:$J$406,2)</f>
        <v/>
      </c>
      <c r="F27" t="str">
        <f>VLOOKUP($A27,Entries!$B$203:$J$406,3)</f>
        <v/>
      </c>
      <c r="G27" t="str">
        <f>VLOOKUP($A27,Entries!$B$203:$F$406,5)</f>
        <v/>
      </c>
      <c r="H27" s="27" t="str">
        <f t="shared" si="0"/>
        <v xml:space="preserve"> </v>
      </c>
      <c r="J27" s="7" t="str">
        <f>VLOOKUP($A27,Entries!$B$203:$G$406,6)</f>
        <v/>
      </c>
      <c r="K27" s="7" t="str">
        <f>VLOOKUP($A27,Entries!$B$203:$FH428,7)</f>
        <v/>
      </c>
      <c r="L27" s="7" t="str">
        <f>VLOOKUP($A27,Entries!$B$203:$I$406,8)</f>
        <v/>
      </c>
      <c r="M27" s="7" t="str">
        <f>VLOOKUP($A27,Entries!$B$203:$J$406,9)</f>
        <v/>
      </c>
      <c r="N27" s="29"/>
    </row>
    <row r="28" spans="1:14" x14ac:dyDescent="0.25">
      <c r="A28" s="7" t="s">
        <v>25</v>
      </c>
      <c r="B28" s="110" t="s">
        <v>25</v>
      </c>
      <c r="D28" s="7">
        <v>8</v>
      </c>
      <c r="E28" t="str">
        <f>VLOOKUP($A28,Entries!$B$203:$J$406,2)</f>
        <v/>
      </c>
      <c r="F28" t="str">
        <f>VLOOKUP($A28,Entries!$B$203:$J$406,3)</f>
        <v/>
      </c>
      <c r="G28" t="str">
        <f>VLOOKUP($A28,Entries!$B$203:$F$406,5)</f>
        <v/>
      </c>
      <c r="H28" s="27" t="str">
        <f t="shared" si="0"/>
        <v xml:space="preserve"> </v>
      </c>
      <c r="J28" s="7" t="str">
        <f>VLOOKUP($A28,Entries!$B$203:$G$406,6)</f>
        <v/>
      </c>
      <c r="K28" s="7" t="str">
        <f>VLOOKUP($A28,Entries!$B$203:$FH429,7)</f>
        <v/>
      </c>
      <c r="L28" s="7" t="str">
        <f>VLOOKUP($A28,Entries!$B$203:$I$406,8)</f>
        <v/>
      </c>
      <c r="M28" s="7" t="str">
        <f>VLOOKUP($A28,Entries!$B$203:$J$406,9)</f>
        <v/>
      </c>
      <c r="N28" s="29"/>
    </row>
    <row r="29" spans="1:14" x14ac:dyDescent="0.25">
      <c r="A29" s="7" t="s">
        <v>25</v>
      </c>
      <c r="B29" s="110" t="s">
        <v>25</v>
      </c>
      <c r="C29" t="s">
        <v>271</v>
      </c>
      <c r="D29" s="7">
        <v>1</v>
      </c>
      <c r="E29" t="str">
        <f>VLOOKUP($A29,Entries!$B$203:$J$406,2)</f>
        <v/>
      </c>
      <c r="F29" t="str">
        <f>VLOOKUP($A29,Entries!$B$203:$J$406,3)</f>
        <v/>
      </c>
      <c r="G29" t="str">
        <f>VLOOKUP($A29,Entries!$B$203:$F$406,5)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 t="str">
        <f>VLOOKUP($A29,Entries!$B$203:$G$406,6)</f>
        <v/>
      </c>
      <c r="K29" s="7" t="str">
        <f>VLOOKUP($A29,Entries!$B$203:$FH430,7)</f>
        <v/>
      </c>
      <c r="L29" s="7" t="str">
        <f>VLOOKUP($A29,Entries!$B$203:$I$406,8)</f>
        <v/>
      </c>
      <c r="M29" s="7" t="str">
        <f>VLOOKUP($A29,Entries!$B$203:$J$406,9)</f>
        <v/>
      </c>
      <c r="N29" s="29">
        <v>24.3</v>
      </c>
    </row>
    <row r="30" spans="1:14" x14ac:dyDescent="0.25">
      <c r="A30" s="7" t="s">
        <v>25</v>
      </c>
      <c r="B30" s="110" t="s">
        <v>25</v>
      </c>
      <c r="D30" s="7">
        <v>2</v>
      </c>
      <c r="E30" t="str">
        <f>VLOOKUP($A30,Entries!$B$203:$J$406,2)</f>
        <v/>
      </c>
      <c r="F30" t="str">
        <f>VLOOKUP($A30,Entries!$B$203:$J$406,3)</f>
        <v/>
      </c>
      <c r="G30" t="str">
        <f>VLOOKUP($A30,Entries!$B$203:$F$406,5)</f>
        <v/>
      </c>
      <c r="H30" s="27" t="str">
        <f t="shared" si="0"/>
        <v xml:space="preserve"> </v>
      </c>
      <c r="I30" s="7"/>
      <c r="J30" s="7" t="str">
        <f>VLOOKUP($A30,Entries!$B$203:$G$406,6)</f>
        <v/>
      </c>
      <c r="K30" s="7" t="str">
        <f>VLOOKUP($A30,Entries!$B$203:$FH431,7)</f>
        <v/>
      </c>
      <c r="L30" s="7" t="str">
        <f>VLOOKUP($A30,Entries!$B$203:$I$406,8)</f>
        <v/>
      </c>
      <c r="M30" s="7" t="str">
        <f>VLOOKUP($A30,Entries!$B$203:$J$406,9)</f>
        <v/>
      </c>
      <c r="N30" s="29"/>
    </row>
    <row r="31" spans="1:14" x14ac:dyDescent="0.25">
      <c r="A31" s="7" t="s">
        <v>25</v>
      </c>
      <c r="B31" s="110" t="s">
        <v>25</v>
      </c>
      <c r="D31" s="7">
        <v>3</v>
      </c>
      <c r="E31" t="str">
        <f>VLOOKUP($A31,Entries!$B$203:$J$406,2)</f>
        <v/>
      </c>
      <c r="F31" t="str">
        <f>VLOOKUP($A31,Entries!$B$203:$J$406,3)</f>
        <v/>
      </c>
      <c r="G31" t="str">
        <f>VLOOKUP($A31,Entries!$B$203:$F$406,5)</f>
        <v/>
      </c>
      <c r="H31" s="27" t="str">
        <f t="shared" si="0"/>
        <v xml:space="preserve"> </v>
      </c>
      <c r="I31" s="7"/>
      <c r="J31" s="7" t="str">
        <f>VLOOKUP($A31,Entries!$B$203:$G$406,6)</f>
        <v/>
      </c>
      <c r="K31" s="7" t="str">
        <f>VLOOKUP($A31,Entries!$B$203:$FH432,7)</f>
        <v/>
      </c>
      <c r="L31" s="7" t="str">
        <f>VLOOKUP($A31,Entries!$B$203:$I$406,8)</f>
        <v/>
      </c>
      <c r="M31" s="7" t="str">
        <f>VLOOKUP($A31,Entries!$B$203:$J$406,9)</f>
        <v/>
      </c>
      <c r="N31" s="29"/>
    </row>
    <row r="32" spans="1:14" x14ac:dyDescent="0.25">
      <c r="A32" s="7" t="s">
        <v>25</v>
      </c>
      <c r="B32" s="110" t="s">
        <v>25</v>
      </c>
      <c r="D32" s="7">
        <v>4</v>
      </c>
      <c r="E32" t="str">
        <f>VLOOKUP($A32,Entries!$B$203:$J$406,2)</f>
        <v/>
      </c>
      <c r="F32" t="str">
        <f>VLOOKUP($A32,Entries!$B$203:$J$406,3)</f>
        <v/>
      </c>
      <c r="G32" t="str">
        <f>VLOOKUP($A32,Entries!$B$203:$F$406,5)</f>
        <v/>
      </c>
      <c r="H32" s="27" t="str">
        <f t="shared" si="0"/>
        <v xml:space="preserve"> </v>
      </c>
      <c r="I32" s="7"/>
      <c r="J32" s="7" t="str">
        <f>VLOOKUP($A32,Entries!$B$203:$G$406,6)</f>
        <v/>
      </c>
      <c r="K32" s="7" t="str">
        <f>VLOOKUP($A32,Entries!$B$203:$FH433,7)</f>
        <v/>
      </c>
      <c r="L32" s="7" t="str">
        <f>VLOOKUP($A32,Entries!$B$203:$I$406,8)</f>
        <v/>
      </c>
      <c r="M32" s="7" t="str">
        <f>VLOOKUP($A32,Entries!$B$203:$J$406,9)</f>
        <v/>
      </c>
      <c r="N32" s="29"/>
    </row>
    <row r="33" spans="1:14" x14ac:dyDescent="0.25">
      <c r="A33" s="7" t="s">
        <v>25</v>
      </c>
      <c r="B33" s="110" t="s">
        <v>25</v>
      </c>
      <c r="D33" s="7">
        <v>5</v>
      </c>
      <c r="E33" t="str">
        <f>VLOOKUP($A33,Entries!$B$203:$J$406,2)</f>
        <v/>
      </c>
      <c r="F33" t="str">
        <f>VLOOKUP($A33,Entries!$B$203:$J$406,3)</f>
        <v/>
      </c>
      <c r="G33" t="str">
        <f>VLOOKUP($A33,Entries!$B$203:$F$406,5)</f>
        <v/>
      </c>
      <c r="H33" s="27" t="str">
        <f t="shared" si="0"/>
        <v xml:space="preserve"> </v>
      </c>
      <c r="I33" s="7"/>
      <c r="J33" s="7" t="str">
        <f>VLOOKUP($A33,Entries!$B$203:$G$406,6)</f>
        <v/>
      </c>
      <c r="K33" s="7" t="str">
        <f>VLOOKUP($A33,Entries!$B$203:$FH434,7)</f>
        <v/>
      </c>
      <c r="L33" s="7" t="str">
        <f>VLOOKUP($A33,Entries!$B$203:$I$406,8)</f>
        <v/>
      </c>
      <c r="M33" s="7" t="str">
        <f>VLOOKUP($A33,Entries!$B$203:$J$406,9)</f>
        <v/>
      </c>
      <c r="N33" s="29"/>
    </row>
    <row r="34" spans="1:14" x14ac:dyDescent="0.25">
      <c r="A34" s="7" t="s">
        <v>25</v>
      </c>
      <c r="B34" s="110" t="s">
        <v>25</v>
      </c>
      <c r="D34" s="7">
        <v>6</v>
      </c>
      <c r="E34" t="str">
        <f>VLOOKUP($A34,Entries!$B$203:$J$406,2)</f>
        <v/>
      </c>
      <c r="F34" t="str">
        <f>VLOOKUP($A34,Entries!$B$203:$J$406,3)</f>
        <v/>
      </c>
      <c r="G34" t="str">
        <f>VLOOKUP($A34,Entries!$B$203:$F$406,5)</f>
        <v/>
      </c>
      <c r="H34" s="27" t="str">
        <f t="shared" si="0"/>
        <v xml:space="preserve"> </v>
      </c>
      <c r="I34" s="7"/>
      <c r="J34" s="7" t="str">
        <f>VLOOKUP($A34,Entries!$B$203:$G$406,6)</f>
        <v/>
      </c>
      <c r="K34" s="7" t="str">
        <f>VLOOKUP($A34,Entries!$B$203:$FH435,7)</f>
        <v/>
      </c>
      <c r="L34" s="7" t="str">
        <f>VLOOKUP($A34,Entries!$B$203:$I$406,8)</f>
        <v/>
      </c>
      <c r="M34" s="7" t="str">
        <f>VLOOKUP($A34,Entries!$B$203:$J$406,9)</f>
        <v/>
      </c>
      <c r="N34" s="29"/>
    </row>
    <row r="35" spans="1:14" x14ac:dyDescent="0.25">
      <c r="A35" s="7" t="s">
        <v>25</v>
      </c>
      <c r="B35" s="110" t="s">
        <v>25</v>
      </c>
      <c r="D35" s="7">
        <v>7</v>
      </c>
      <c r="E35" t="str">
        <f>VLOOKUP($A35,Entries!$B$203:$J$406,2)</f>
        <v/>
      </c>
      <c r="F35" t="str">
        <f>VLOOKUP($A35,Entries!$B$203:$J$406,3)</f>
        <v/>
      </c>
      <c r="G35" t="str">
        <f>VLOOKUP($A35,Entries!$B$203:$F$406,5)</f>
        <v/>
      </c>
      <c r="H35" s="27" t="str">
        <f t="shared" si="0"/>
        <v xml:space="preserve"> </v>
      </c>
      <c r="I35" s="7"/>
      <c r="J35" s="7" t="str">
        <f>VLOOKUP($A35,Entries!$B$203:$G$406,6)</f>
        <v/>
      </c>
      <c r="K35" s="7" t="str">
        <f>VLOOKUP($A35,Entries!$B$203:$FH436,7)</f>
        <v/>
      </c>
      <c r="L35" s="7" t="str">
        <f>VLOOKUP($A35,Entries!$B$203:$I$406,8)</f>
        <v/>
      </c>
      <c r="M35" s="7" t="str">
        <f>VLOOKUP($A35,Entries!$B$203:$J$406,9)</f>
        <v/>
      </c>
      <c r="N35" s="29"/>
    </row>
    <row r="36" spans="1:14" x14ac:dyDescent="0.25">
      <c r="A36" s="7" t="s">
        <v>25</v>
      </c>
      <c r="B36" s="110" t="s">
        <v>25</v>
      </c>
      <c r="D36" s="7">
        <v>8</v>
      </c>
      <c r="E36" t="str">
        <f>VLOOKUP($A36,Entries!$B$203:$J$406,2)</f>
        <v/>
      </c>
      <c r="F36" t="str">
        <f>VLOOKUP($A36,Entries!$B$203:$J$406,3)</f>
        <v/>
      </c>
      <c r="G36" t="str">
        <f>VLOOKUP($A36,Entries!$B$203:$F$406,5)</f>
        <v/>
      </c>
      <c r="H36" s="27" t="str">
        <f t="shared" si="0"/>
        <v xml:space="preserve"> </v>
      </c>
      <c r="I36" s="7"/>
      <c r="J36" s="7" t="str">
        <f>VLOOKUP($A36,Entries!$B$203:$G$406,6)</f>
        <v/>
      </c>
      <c r="K36" s="7" t="str">
        <f>VLOOKUP($A36,Entries!$B$203:$FH437,7)</f>
        <v/>
      </c>
      <c r="L36" s="7" t="str">
        <f>VLOOKUP($A36,Entries!$B$203:$I$406,8)</f>
        <v/>
      </c>
      <c r="M36" s="7" t="str">
        <f>VLOOKUP($A36,Entries!$B$203:$J$406,9)</f>
        <v/>
      </c>
      <c r="N36" s="29"/>
    </row>
    <row r="37" spans="1:14" x14ac:dyDescent="0.25">
      <c r="A37" s="7" t="s">
        <v>25</v>
      </c>
      <c r="B37" s="110" t="s">
        <v>25</v>
      </c>
      <c r="C37" t="s">
        <v>272</v>
      </c>
      <c r="D37" s="7">
        <v>1</v>
      </c>
      <c r="E37" t="str">
        <f>VLOOKUP($A37,Entries!$B$203:$J$406,2)</f>
        <v/>
      </c>
      <c r="F37" t="str">
        <f>VLOOKUP($A37,Entries!$B$203:$J$406,3)</f>
        <v/>
      </c>
      <c r="G37" t="str">
        <f>VLOOKUP($A37,Entries!$B$203:$F$406,5)</f>
        <v/>
      </c>
      <c r="H37" s="27" t="str">
        <f t="shared" si="0"/>
        <v xml:space="preserve"> </v>
      </c>
      <c r="I37" s="7" t="str">
        <f t="shared" ref="I37" si="2">IF(H37=" "," ",IF(H37&lt;N37,"CBP",IF(H37=N37,"=CBP"," ")))</f>
        <v xml:space="preserve"> </v>
      </c>
      <c r="J37" s="7" t="str">
        <f>VLOOKUP($A37,Entries!$B$203:$G$406,6)</f>
        <v/>
      </c>
      <c r="K37" s="7" t="str">
        <f>VLOOKUP($A37,Entries!$B$203:$FH438,7)</f>
        <v/>
      </c>
      <c r="L37" s="7" t="str">
        <f>VLOOKUP($A37,Entries!$B$203:$I$406,8)</f>
        <v/>
      </c>
      <c r="M37" s="7" t="str">
        <f>VLOOKUP($A37,Entries!$B$203:$J$406,9)</f>
        <v/>
      </c>
      <c r="N37" s="29">
        <f>IF(H29&lt;N29,H29,N29)</f>
        <v>24.3</v>
      </c>
    </row>
    <row r="38" spans="1:14" x14ac:dyDescent="0.25">
      <c r="A38" s="7" t="s">
        <v>25</v>
      </c>
      <c r="B38" s="110" t="s">
        <v>25</v>
      </c>
      <c r="D38" s="7">
        <v>2</v>
      </c>
      <c r="E38" t="str">
        <f>VLOOKUP($A38,Entries!$B$203:$J$406,2)</f>
        <v/>
      </c>
      <c r="F38" t="str">
        <f>VLOOKUP($A38,Entries!$B$203:$J$406,3)</f>
        <v/>
      </c>
      <c r="G38" t="str">
        <f>VLOOKUP($A38,Entries!$B$203:$F$406,5)</f>
        <v/>
      </c>
      <c r="H38" s="27" t="str">
        <f t="shared" si="0"/>
        <v xml:space="preserve"> </v>
      </c>
      <c r="I38" s="7"/>
      <c r="J38" s="7" t="str">
        <f>VLOOKUP($A38,Entries!$B$203:$G$406,6)</f>
        <v/>
      </c>
      <c r="K38" s="7" t="str">
        <f>VLOOKUP($A38,Entries!$B$203:$FH439,7)</f>
        <v/>
      </c>
      <c r="L38" s="7" t="str">
        <f>VLOOKUP($A38,Entries!$B$203:$I$406,8)</f>
        <v/>
      </c>
      <c r="M38" s="7" t="str">
        <f>VLOOKUP($A38,Entries!$B$203:$J$406,9)</f>
        <v/>
      </c>
      <c r="N38" s="29"/>
    </row>
    <row r="39" spans="1:14" x14ac:dyDescent="0.25">
      <c r="A39" s="7" t="s">
        <v>25</v>
      </c>
      <c r="B39" s="110" t="s">
        <v>25</v>
      </c>
      <c r="D39" s="7">
        <v>3</v>
      </c>
      <c r="E39" t="str">
        <f>VLOOKUP($A39,Entries!$B$203:$J$406,2)</f>
        <v/>
      </c>
      <c r="F39" t="str">
        <f>VLOOKUP($A39,Entries!$B$203:$J$406,3)</f>
        <v/>
      </c>
      <c r="G39" t="str">
        <f>VLOOKUP($A39,Entries!$B$203:$F$406,5)</f>
        <v/>
      </c>
      <c r="H39" s="27" t="str">
        <f t="shared" si="0"/>
        <v xml:space="preserve"> </v>
      </c>
      <c r="I39" s="7"/>
      <c r="J39" s="7" t="str">
        <f>VLOOKUP($A39,Entries!$B$203:$G$406,6)</f>
        <v/>
      </c>
      <c r="K39" s="7" t="str">
        <f>VLOOKUP($A39,Entries!$B$203:$FH440,7)</f>
        <v/>
      </c>
      <c r="L39" s="7" t="str">
        <f>VLOOKUP($A39,Entries!$B$203:$I$406,8)</f>
        <v/>
      </c>
      <c r="M39" s="7" t="str">
        <f>VLOOKUP($A39,Entries!$B$203:$J$406,9)</f>
        <v/>
      </c>
      <c r="N39" s="29"/>
    </row>
    <row r="40" spans="1:14" x14ac:dyDescent="0.25">
      <c r="A40" s="7" t="s">
        <v>25</v>
      </c>
      <c r="B40" s="110" t="s">
        <v>25</v>
      </c>
      <c r="D40" s="7">
        <v>4</v>
      </c>
      <c r="E40" t="str">
        <f>VLOOKUP($A40,Entries!$B$203:$J$406,2)</f>
        <v/>
      </c>
      <c r="F40" t="str">
        <f>VLOOKUP($A40,Entries!$B$203:$J$406,3)</f>
        <v/>
      </c>
      <c r="G40" t="str">
        <f>VLOOKUP($A40,Entries!$B$203:$F$406,5)</f>
        <v/>
      </c>
      <c r="H40" s="27" t="str">
        <f t="shared" si="0"/>
        <v xml:space="preserve"> </v>
      </c>
      <c r="I40" s="7"/>
      <c r="J40" s="7" t="str">
        <f>VLOOKUP($A40,Entries!$B$203:$G$406,6)</f>
        <v/>
      </c>
      <c r="K40" s="7" t="str">
        <f>VLOOKUP($A40,Entries!$B$203:$FH441,7)</f>
        <v/>
      </c>
      <c r="L40" s="7" t="str">
        <f>VLOOKUP($A40,Entries!$B$203:$I$406,8)</f>
        <v/>
      </c>
      <c r="M40" s="7" t="str">
        <f>VLOOKUP($A40,Entries!$B$203:$J$406,9)</f>
        <v/>
      </c>
      <c r="N40" s="29"/>
    </row>
    <row r="41" spans="1:14" x14ac:dyDescent="0.25">
      <c r="A41" s="7" t="s">
        <v>25</v>
      </c>
      <c r="B41" s="110" t="s">
        <v>25</v>
      </c>
      <c r="D41" s="7">
        <v>5</v>
      </c>
      <c r="E41" t="str">
        <f>VLOOKUP($A41,Entries!$B$203:$J$406,2)</f>
        <v/>
      </c>
      <c r="F41" t="str">
        <f>VLOOKUP($A41,Entries!$B$203:$J$406,3)</f>
        <v/>
      </c>
      <c r="G41" t="str">
        <f>VLOOKUP($A41,Entries!$B$203:$F$406,5)</f>
        <v/>
      </c>
      <c r="H41" s="27" t="str">
        <f t="shared" si="0"/>
        <v xml:space="preserve"> </v>
      </c>
      <c r="I41" s="7"/>
      <c r="J41" s="7" t="str">
        <f>VLOOKUP($A41,Entries!$B$203:$G$406,6)</f>
        <v/>
      </c>
      <c r="K41" s="7" t="str">
        <f>VLOOKUP($A41,Entries!$B$203:$FH442,7)</f>
        <v/>
      </c>
      <c r="L41" s="7" t="str">
        <f>VLOOKUP($A41,Entries!$B$203:$I$406,8)</f>
        <v/>
      </c>
      <c r="M41" s="7" t="str">
        <f>VLOOKUP($A41,Entries!$B$203:$J$406,9)</f>
        <v/>
      </c>
      <c r="N41" s="29"/>
    </row>
    <row r="42" spans="1:14" x14ac:dyDescent="0.25">
      <c r="A42" s="7" t="s">
        <v>25</v>
      </c>
      <c r="B42" s="110" t="s">
        <v>25</v>
      </c>
      <c r="D42" s="7">
        <v>6</v>
      </c>
      <c r="E42" t="str">
        <f>VLOOKUP($A42,Entries!$B$203:$J$406,2)</f>
        <v/>
      </c>
      <c r="F42" t="str">
        <f>VLOOKUP($A42,Entries!$B$203:$J$406,3)</f>
        <v/>
      </c>
      <c r="G42" t="str">
        <f>VLOOKUP($A42,Entries!$B$203:$F$406,5)</f>
        <v/>
      </c>
      <c r="H42" s="27" t="str">
        <f t="shared" si="0"/>
        <v xml:space="preserve"> </v>
      </c>
      <c r="I42" s="7"/>
      <c r="J42" s="7" t="str">
        <f>VLOOKUP($A42,Entries!$B$203:$G$406,6)</f>
        <v/>
      </c>
      <c r="K42" s="7" t="str">
        <f>VLOOKUP($A42,Entries!$B$203:$FH443,7)</f>
        <v/>
      </c>
      <c r="L42" s="7" t="str">
        <f>VLOOKUP($A42,Entries!$B$203:$I$406,8)</f>
        <v/>
      </c>
      <c r="M42" s="7" t="str">
        <f>VLOOKUP($A42,Entries!$B$203:$J$406,9)</f>
        <v/>
      </c>
      <c r="N42" s="29"/>
    </row>
    <row r="43" spans="1:14" x14ac:dyDescent="0.25">
      <c r="A43" s="7" t="s">
        <v>25</v>
      </c>
      <c r="B43" s="110" t="s">
        <v>25</v>
      </c>
      <c r="D43" s="7">
        <v>7</v>
      </c>
      <c r="E43" t="str">
        <f>VLOOKUP($A43,Entries!$B$203:$J$406,2)</f>
        <v/>
      </c>
      <c r="F43" t="str">
        <f>VLOOKUP($A43,Entries!$B$203:$J$406,3)</f>
        <v/>
      </c>
      <c r="G43" t="str">
        <f>VLOOKUP($A43,Entries!$B$203:$F$406,5)</f>
        <v/>
      </c>
      <c r="H43" s="27" t="str">
        <f t="shared" si="0"/>
        <v xml:space="preserve"> </v>
      </c>
      <c r="I43" s="7"/>
      <c r="J43" s="7" t="str">
        <f>VLOOKUP($A43,Entries!$B$203:$G$406,6)</f>
        <v/>
      </c>
      <c r="K43" s="7" t="str">
        <f>VLOOKUP($A43,Entries!$B$203:$FH444,7)</f>
        <v/>
      </c>
      <c r="L43" s="7" t="str">
        <f>VLOOKUP($A43,Entries!$B$203:$I$406,8)</f>
        <v/>
      </c>
      <c r="M43" s="7" t="str">
        <f>VLOOKUP($A43,Entries!$B$203:$J$406,9)</f>
        <v/>
      </c>
      <c r="N43" s="29"/>
    </row>
    <row r="44" spans="1:14" x14ac:dyDescent="0.25">
      <c r="A44" s="7" t="s">
        <v>25</v>
      </c>
      <c r="B44" s="110" t="s">
        <v>25</v>
      </c>
      <c r="D44" s="7">
        <v>8</v>
      </c>
      <c r="E44" t="str">
        <f>VLOOKUP($A44,Entries!$B$203:$J$406,2)</f>
        <v/>
      </c>
      <c r="F44" t="str">
        <f>VLOOKUP($A44,Entries!$B$203:$J$406,3)</f>
        <v/>
      </c>
      <c r="G44" t="str">
        <f>VLOOKUP($A44,Entries!$B$203:$F$406,5)</f>
        <v/>
      </c>
      <c r="H44" s="27" t="str">
        <f t="shared" si="0"/>
        <v xml:space="preserve"> </v>
      </c>
      <c r="I44" s="7"/>
      <c r="J44" s="7" t="str">
        <f>VLOOKUP($A44,Entries!$B$203:$G$406,6)</f>
        <v/>
      </c>
      <c r="K44" s="7" t="str">
        <f>VLOOKUP($A44,Entries!$B$203:$FH445,7)</f>
        <v/>
      </c>
      <c r="L44" s="7" t="str">
        <f>VLOOKUP($A44,Entries!$B$203:$I$406,8)</f>
        <v/>
      </c>
      <c r="M44" s="7" t="str">
        <f>VLOOKUP($A44,Entries!$B$203:$J$406,9)</f>
        <v/>
      </c>
      <c r="N44" s="29"/>
    </row>
    <row r="45" spans="1:14" x14ac:dyDescent="0.25">
      <c r="A45" s="7">
        <v>98</v>
      </c>
      <c r="B45" s="110">
        <v>26.2</v>
      </c>
      <c r="C45" t="s">
        <v>273</v>
      </c>
      <c r="D45" s="7">
        <v>1</v>
      </c>
      <c r="E45" t="str">
        <f>VLOOKUP($A45,Entries!$B$203:$J$406,2)</f>
        <v>Ines</v>
      </c>
      <c r="F45" t="str">
        <f>VLOOKUP($A45,Entries!$B$203:$J$406,3)</f>
        <v>Green</v>
      </c>
      <c r="G45" t="str">
        <f>VLOOKUP($A45,Entries!$B$203:$F$406,5)</f>
        <v>Ipswich Harriers</v>
      </c>
      <c r="H45" s="27">
        <f t="shared" si="0"/>
        <v>26.2</v>
      </c>
      <c r="I45" s="7" t="str">
        <f t="shared" ref="I45" si="3">IF(H45=" "," ",IF(H45&lt;N45,"CBP",IF(H45=N45,"=CBP"," ")))</f>
        <v xml:space="preserve"> </v>
      </c>
      <c r="J45" s="7" t="str">
        <f>VLOOKUP($A45,Entries!$B$203:$G$406,6)</f>
        <v>c</v>
      </c>
      <c r="K45" s="7" t="str">
        <f>VLOOKUP($A45,Entries!$B$203:$FH446,7)</f>
        <v/>
      </c>
      <c r="L45" s="7" t="str">
        <f>VLOOKUP($A45,Entries!$B$203:$I$406,8)</f>
        <v/>
      </c>
      <c r="M45" s="7">
        <f>VLOOKUP($A45,Entries!$B$203:$J$406,9)</f>
        <v>3658629</v>
      </c>
      <c r="N45" s="29">
        <f>IF(H37&lt;N37,H37,N37)</f>
        <v>24.3</v>
      </c>
    </row>
    <row r="46" spans="1:14" x14ac:dyDescent="0.25">
      <c r="A46" s="7" t="s">
        <v>25</v>
      </c>
      <c r="B46" s="110" t="s">
        <v>25</v>
      </c>
      <c r="D46" s="7">
        <v>2</v>
      </c>
      <c r="E46" t="str">
        <f>VLOOKUP($A46,Entries!$B$203:$J$406,2)</f>
        <v/>
      </c>
      <c r="F46" t="str">
        <f>VLOOKUP($A46,Entries!$B$203:$J$406,3)</f>
        <v/>
      </c>
      <c r="G46" t="str">
        <f>VLOOKUP($A46,Entries!$B$203:$F$406,5)</f>
        <v/>
      </c>
      <c r="H46" s="27" t="str">
        <f t="shared" si="0"/>
        <v xml:space="preserve"> </v>
      </c>
      <c r="J46" s="7" t="str">
        <f>VLOOKUP($A46,Entries!$B$203:$G$406,6)</f>
        <v/>
      </c>
      <c r="K46" s="7" t="str">
        <f>VLOOKUP($A46,Entries!$B$203:$FH447,7)</f>
        <v/>
      </c>
      <c r="L46" s="7" t="str">
        <f>VLOOKUP($A46,Entries!$B$203:$I$406,8)</f>
        <v/>
      </c>
      <c r="M46" s="7" t="str">
        <f>VLOOKUP($A46,Entries!$B$203:$J$406,9)</f>
        <v/>
      </c>
      <c r="N46" s="29"/>
    </row>
    <row r="47" spans="1:14" x14ac:dyDescent="0.25">
      <c r="A47" s="7" t="s">
        <v>25</v>
      </c>
      <c r="B47" s="110" t="s">
        <v>25</v>
      </c>
      <c r="D47" s="7">
        <v>3</v>
      </c>
      <c r="E47" t="str">
        <f>VLOOKUP($A47,Entries!$B$203:$J$406,2)</f>
        <v/>
      </c>
      <c r="F47" t="str">
        <f>VLOOKUP($A47,Entries!$B$203:$J$406,3)</f>
        <v/>
      </c>
      <c r="G47" t="str">
        <f>VLOOKUP($A47,Entries!$B$203:$F$406,5)</f>
        <v/>
      </c>
      <c r="H47" s="27" t="str">
        <f t="shared" si="0"/>
        <v xml:space="preserve"> </v>
      </c>
      <c r="J47" s="7" t="str">
        <f>VLOOKUP($A47,Entries!$B$203:$G$406,6)</f>
        <v/>
      </c>
      <c r="K47" s="7" t="str">
        <f>VLOOKUP($A47,Entries!$B$203:$FH448,7)</f>
        <v/>
      </c>
      <c r="L47" s="7" t="str">
        <f>VLOOKUP($A47,Entries!$B$203:$I$406,8)</f>
        <v/>
      </c>
      <c r="M47" s="7" t="str">
        <f>VLOOKUP($A47,Entries!$B$203:$J$406,9)</f>
        <v/>
      </c>
      <c r="N47" s="29"/>
    </row>
    <row r="48" spans="1:14" x14ac:dyDescent="0.25">
      <c r="A48" s="7" t="s">
        <v>25</v>
      </c>
      <c r="B48" s="110" t="s">
        <v>25</v>
      </c>
      <c r="D48" s="7">
        <v>4</v>
      </c>
      <c r="E48" t="str">
        <f>VLOOKUP($A48,Entries!$B$203:$J$406,2)</f>
        <v/>
      </c>
      <c r="F48" t="str">
        <f>VLOOKUP($A48,Entries!$B$203:$J$406,3)</f>
        <v/>
      </c>
      <c r="G48" t="str">
        <f>VLOOKUP($A48,Entries!$B$203:$F$406,5)</f>
        <v/>
      </c>
      <c r="H48" s="27" t="str">
        <f t="shared" si="0"/>
        <v xml:space="preserve"> </v>
      </c>
      <c r="J48" s="7" t="str">
        <f>VLOOKUP($A48,Entries!$B$203:$G$406,6)</f>
        <v/>
      </c>
      <c r="K48" s="7" t="str">
        <f>VLOOKUP($A48,Entries!$B$203:$FH449,7)</f>
        <v/>
      </c>
      <c r="L48" s="7" t="str">
        <f>VLOOKUP($A48,Entries!$B$203:$I$406,8)</f>
        <v/>
      </c>
      <c r="M48" s="7" t="str">
        <f>VLOOKUP($A48,Entries!$B$203:$J$406,9)</f>
        <v/>
      </c>
      <c r="N48" s="29"/>
    </row>
    <row r="49" spans="1:14" x14ac:dyDescent="0.25">
      <c r="A49" s="7" t="s">
        <v>25</v>
      </c>
      <c r="B49" s="110" t="s">
        <v>25</v>
      </c>
      <c r="D49" s="7">
        <v>5</v>
      </c>
      <c r="E49" t="str">
        <f>VLOOKUP($A49,Entries!$B$203:$J$406,2)</f>
        <v/>
      </c>
      <c r="F49" t="str">
        <f>VLOOKUP($A49,Entries!$B$203:$J$406,3)</f>
        <v/>
      </c>
      <c r="G49" t="str">
        <f>VLOOKUP($A49,Entries!$B$203:$F$406,5)</f>
        <v/>
      </c>
      <c r="H49" s="27" t="str">
        <f t="shared" si="0"/>
        <v xml:space="preserve"> </v>
      </c>
      <c r="J49" s="7" t="str">
        <f>VLOOKUP($A49,Entries!$B$203:$G$406,6)</f>
        <v/>
      </c>
      <c r="K49" s="7" t="str">
        <f>VLOOKUP($A49,Entries!$B$203:$FH450,7)</f>
        <v/>
      </c>
      <c r="L49" s="7" t="str">
        <f>VLOOKUP($A49,Entries!$B$203:$I$406,8)</f>
        <v/>
      </c>
      <c r="M49" s="7" t="str">
        <f>VLOOKUP($A49,Entries!$B$203:$J$406,9)</f>
        <v/>
      </c>
      <c r="N49" s="29"/>
    </row>
    <row r="50" spans="1:14" x14ac:dyDescent="0.25">
      <c r="A50" s="7" t="s">
        <v>25</v>
      </c>
      <c r="B50" s="110" t="s">
        <v>25</v>
      </c>
      <c r="D50" s="7">
        <v>6</v>
      </c>
      <c r="E50" t="str">
        <f>VLOOKUP($A50,Entries!$B$203:$J$406,2)</f>
        <v/>
      </c>
      <c r="F50" t="str">
        <f>VLOOKUP($A50,Entries!$B$203:$J$406,3)</f>
        <v/>
      </c>
      <c r="G50" t="str">
        <f>VLOOKUP($A50,Entries!$B$203:$F$406,5)</f>
        <v/>
      </c>
      <c r="H50" s="27" t="str">
        <f t="shared" si="0"/>
        <v xml:space="preserve"> </v>
      </c>
      <c r="J50" s="7" t="str">
        <f>VLOOKUP($A50,Entries!$B$203:$G$406,6)</f>
        <v/>
      </c>
      <c r="K50" s="7" t="str">
        <f>VLOOKUP($A50,Entries!$B$203:$FH451,7)</f>
        <v/>
      </c>
      <c r="L50" s="7" t="str">
        <f>VLOOKUP($A50,Entries!$B$203:$I$406,8)</f>
        <v/>
      </c>
      <c r="M50" s="7" t="str">
        <f>VLOOKUP($A50,Entries!$B$203:$J$406,9)</f>
        <v/>
      </c>
      <c r="N50" s="29"/>
    </row>
    <row r="51" spans="1:14" x14ac:dyDescent="0.25">
      <c r="A51" s="7" t="s">
        <v>25</v>
      </c>
      <c r="B51" s="110" t="s">
        <v>25</v>
      </c>
      <c r="D51" s="7">
        <v>7</v>
      </c>
      <c r="E51" t="str">
        <f>VLOOKUP($A51,Entries!$B$203:$J$406,2)</f>
        <v/>
      </c>
      <c r="F51" t="str">
        <f>VLOOKUP($A51,Entries!$B$203:$J$406,3)</f>
        <v/>
      </c>
      <c r="G51" t="str">
        <f>VLOOKUP($A51,Entries!$B$203:$F$406,5)</f>
        <v/>
      </c>
      <c r="H51" s="27" t="str">
        <f t="shared" si="0"/>
        <v xml:space="preserve"> </v>
      </c>
      <c r="J51" s="7" t="str">
        <f>VLOOKUP($A51,Entries!$B$203:$G$406,6)</f>
        <v/>
      </c>
      <c r="K51" s="7" t="str">
        <f>VLOOKUP($A51,Entries!$B$203:$FH452,7)</f>
        <v/>
      </c>
      <c r="L51" s="7" t="str">
        <f>VLOOKUP($A51,Entries!$B$203:$I$406,8)</f>
        <v/>
      </c>
      <c r="M51" s="7" t="str">
        <f>VLOOKUP($A51,Entries!$B$203:$J$406,9)</f>
        <v/>
      </c>
      <c r="N51" s="29"/>
    </row>
    <row r="52" spans="1:14" x14ac:dyDescent="0.25">
      <c r="A52" s="7" t="s">
        <v>25</v>
      </c>
      <c r="B52" s="110" t="s">
        <v>25</v>
      </c>
      <c r="D52" s="7">
        <v>8</v>
      </c>
      <c r="E52" t="str">
        <f>VLOOKUP($A52,Entries!$B$203:$J$406,2)</f>
        <v/>
      </c>
      <c r="F52" t="str">
        <f>VLOOKUP($A52,Entries!$B$203:$J$406,3)</f>
        <v/>
      </c>
      <c r="G52" t="str">
        <f>VLOOKUP($A52,Entries!$B$203:$F$406,5)</f>
        <v/>
      </c>
      <c r="H52" s="27" t="str">
        <f t="shared" si="0"/>
        <v xml:space="preserve"> </v>
      </c>
      <c r="J52" s="7" t="str">
        <f>VLOOKUP($A52,Entries!$B$203:$G$406,6)</f>
        <v/>
      </c>
      <c r="K52" s="7" t="str">
        <f>VLOOKUP($A52,Entries!$B$203:$FH453,7)</f>
        <v/>
      </c>
      <c r="L52" s="7" t="str">
        <f>VLOOKUP($A52,Entries!$B$203:$I$406,8)</f>
        <v/>
      </c>
      <c r="M52" s="7" t="str">
        <f>VLOOKUP($A52,Entries!$B$203:$J$406,9)</f>
        <v/>
      </c>
      <c r="N52" s="29"/>
    </row>
    <row r="53" spans="1:14" x14ac:dyDescent="0.25">
      <c r="A53" s="7">
        <v>98</v>
      </c>
      <c r="B53" s="110">
        <v>59.2</v>
      </c>
      <c r="C53" t="s">
        <v>389</v>
      </c>
      <c r="D53" s="7">
        <v>1</v>
      </c>
      <c r="E53" t="str">
        <f>VLOOKUP($A53,Entries!$B$203:$J$406,2)</f>
        <v>Ines</v>
      </c>
      <c r="F53" t="str">
        <f>VLOOKUP($A53,Entries!$B$203:$J$406,3)</f>
        <v>Green</v>
      </c>
      <c r="G53" t="str">
        <f>VLOOKUP($A53,Entries!$B$203:$F$406,5)</f>
        <v>Ipswich Harriers</v>
      </c>
      <c r="H53" s="27">
        <f t="shared" si="0"/>
        <v>59.2</v>
      </c>
      <c r="J53" s="7" t="str">
        <f>VLOOKUP($A53,Entries!$B$203:$G$406,6)</f>
        <v>c</v>
      </c>
      <c r="K53" s="7" t="str">
        <f>VLOOKUP($A53,Entries!$B$203:$FH454,7)</f>
        <v/>
      </c>
      <c r="L53" s="7" t="str">
        <f>VLOOKUP($A53,Entries!$B$203:$I$406,8)</f>
        <v/>
      </c>
      <c r="M53" s="7">
        <f>VLOOKUP($A53,Entries!$B$203:$J$406,9)</f>
        <v>3658629</v>
      </c>
      <c r="N53" s="29">
        <v>56.9</v>
      </c>
    </row>
    <row r="54" spans="1:14" x14ac:dyDescent="0.25">
      <c r="A54" s="7">
        <v>114</v>
      </c>
      <c r="B54" s="110">
        <v>63</v>
      </c>
      <c r="D54" s="7">
        <v>2</v>
      </c>
      <c r="E54" t="str">
        <f>VLOOKUP($A54,Entries!$B$203:$J$406,2)</f>
        <v>Phoebe</v>
      </c>
      <c r="F54" t="str">
        <f>VLOOKUP($A54,Entries!$B$203:$J$406,3)</f>
        <v>Harpur-Davies</v>
      </c>
      <c r="G54" t="str">
        <f>VLOOKUP($A54,Entries!$B$203:$F$406,5)</f>
        <v>West Suffolk AC</v>
      </c>
      <c r="H54" s="27">
        <f t="shared" si="0"/>
        <v>63</v>
      </c>
      <c r="J54" s="7" t="str">
        <f>VLOOKUP($A54,Entries!$B$203:$G$406,6)</f>
        <v>c</v>
      </c>
      <c r="K54" s="7">
        <f>VLOOKUP($A54,Entries!$B$203:$FH455,7)</f>
        <v>0</v>
      </c>
      <c r="L54" s="7" t="str">
        <f>VLOOKUP($A54,Entries!$B$203:$I$406,8)</f>
        <v/>
      </c>
      <c r="M54" s="7">
        <f>VLOOKUP($A54,Entries!$B$203:$J$406,9)</f>
        <v>3774963</v>
      </c>
      <c r="N54" s="29"/>
    </row>
    <row r="55" spans="1:14" x14ac:dyDescent="0.25">
      <c r="A55" s="7">
        <v>109</v>
      </c>
      <c r="B55" s="110">
        <v>69</v>
      </c>
      <c r="D55" s="7">
        <v>3</v>
      </c>
      <c r="E55" t="str">
        <f>VLOOKUP($A55,Entries!$B$203:$J$406,2)</f>
        <v>Laura</v>
      </c>
      <c r="F55" t="str">
        <f>VLOOKUP($A55,Entries!$B$203:$J$406,3)</f>
        <v>Temple-Cox</v>
      </c>
      <c r="G55" t="str">
        <f>VLOOKUP($A55,Entries!$B$203:$F$406,5)</f>
        <v>Ipswich Harriers</v>
      </c>
      <c r="H55" s="27">
        <f t="shared" si="0"/>
        <v>69</v>
      </c>
      <c r="J55" s="7" t="str">
        <f>VLOOKUP($A55,Entries!$B$203:$G$406,6)</f>
        <v>c</v>
      </c>
      <c r="K55" s="7" t="str">
        <f>VLOOKUP($A55,Entries!$B$203:$FH456,7)</f>
        <v>s</v>
      </c>
      <c r="L55" s="7" t="str">
        <f>VLOOKUP($A55,Entries!$B$203:$I$406,8)</f>
        <v/>
      </c>
      <c r="M55" s="7">
        <f>VLOOKUP($A55,Entries!$B$203:$J$406,9)</f>
        <v>3977781</v>
      </c>
      <c r="N55" s="29"/>
    </row>
    <row r="56" spans="1:14" x14ac:dyDescent="0.25">
      <c r="A56" s="7" t="s">
        <v>25</v>
      </c>
      <c r="B56" s="110" t="s">
        <v>25</v>
      </c>
      <c r="D56" s="7">
        <v>4</v>
      </c>
      <c r="E56" t="str">
        <f>VLOOKUP($A56,Entries!$B$203:$J$406,2)</f>
        <v/>
      </c>
      <c r="F56" t="str">
        <f>VLOOKUP($A56,Entries!$B$203:$J$406,3)</f>
        <v/>
      </c>
      <c r="G56" t="str">
        <f>VLOOKUP($A56,Entries!$B$203:$F$406,5)</f>
        <v/>
      </c>
      <c r="H56" s="27" t="str">
        <f t="shared" si="0"/>
        <v xml:space="preserve"> </v>
      </c>
      <c r="J56" s="7" t="str">
        <f>VLOOKUP($A56,Entries!$B$203:$G$406,6)</f>
        <v/>
      </c>
      <c r="K56" s="7" t="str">
        <f>VLOOKUP($A56,Entries!$B$203:$FH457,7)</f>
        <v/>
      </c>
      <c r="L56" s="7" t="str">
        <f>VLOOKUP($A56,Entries!$B$203:$I$406,8)</f>
        <v/>
      </c>
      <c r="M56" s="7" t="str">
        <f>VLOOKUP($A56,Entries!$B$203:$J$406,9)</f>
        <v/>
      </c>
      <c r="N56" s="29"/>
    </row>
    <row r="57" spans="1:14" x14ac:dyDescent="0.25">
      <c r="A57" s="7" t="s">
        <v>25</v>
      </c>
      <c r="B57" s="110" t="s">
        <v>25</v>
      </c>
      <c r="D57" s="7">
        <v>5</v>
      </c>
      <c r="E57" t="str">
        <f>VLOOKUP($A57,Entries!$B$203:$J$406,2)</f>
        <v/>
      </c>
      <c r="F57" t="str">
        <f>VLOOKUP($A57,Entries!$B$203:$J$406,3)</f>
        <v/>
      </c>
      <c r="G57" t="str">
        <f>VLOOKUP($A57,Entries!$B$203:$F$406,5)</f>
        <v/>
      </c>
      <c r="H57" s="27" t="str">
        <f t="shared" si="0"/>
        <v xml:space="preserve"> </v>
      </c>
      <c r="J57" s="7" t="str">
        <f>VLOOKUP($A57,Entries!$B$203:$G$406,6)</f>
        <v/>
      </c>
      <c r="K57" s="7" t="str">
        <f>VLOOKUP($A57,Entries!$B$203:$FH458,7)</f>
        <v/>
      </c>
      <c r="L57" s="7" t="str">
        <f>VLOOKUP($A57,Entries!$B$203:$I$406,8)</f>
        <v/>
      </c>
      <c r="M57" s="7" t="str">
        <f>VLOOKUP($A57,Entries!$B$203:$J$406,9)</f>
        <v/>
      </c>
      <c r="N57" s="29"/>
    </row>
    <row r="58" spans="1:14" x14ac:dyDescent="0.25">
      <c r="A58" s="7" t="s">
        <v>25</v>
      </c>
      <c r="B58" s="110" t="s">
        <v>25</v>
      </c>
      <c r="D58" s="7">
        <v>6</v>
      </c>
      <c r="E58" t="str">
        <f>VLOOKUP($A58,Entries!$B$203:$J$406,2)</f>
        <v/>
      </c>
      <c r="F58" t="str">
        <f>VLOOKUP($A58,Entries!$B$203:$J$406,3)</f>
        <v/>
      </c>
      <c r="G58" t="str">
        <f>VLOOKUP($A58,Entries!$B$203:$F$406,5)</f>
        <v/>
      </c>
      <c r="H58" s="27" t="str">
        <f t="shared" si="0"/>
        <v xml:space="preserve"> </v>
      </c>
      <c r="J58" s="7" t="str">
        <f>VLOOKUP($A58,Entries!$B$203:$G$406,6)</f>
        <v/>
      </c>
      <c r="K58" s="7" t="str">
        <f>VLOOKUP($A58,Entries!$B$203:$FH459,7)</f>
        <v/>
      </c>
      <c r="L58" s="7" t="str">
        <f>VLOOKUP($A58,Entries!$B$203:$I$406,8)</f>
        <v/>
      </c>
      <c r="M58" s="7" t="str">
        <f>VLOOKUP($A58,Entries!$B$203:$J$406,9)</f>
        <v/>
      </c>
      <c r="N58" s="29"/>
    </row>
    <row r="59" spans="1:14" x14ac:dyDescent="0.25">
      <c r="A59" s="7" t="s">
        <v>25</v>
      </c>
      <c r="B59" s="110" t="s">
        <v>25</v>
      </c>
      <c r="D59" s="7">
        <v>7</v>
      </c>
      <c r="E59" t="str">
        <f>VLOOKUP($A59,Entries!$B$203:$J$406,2)</f>
        <v/>
      </c>
      <c r="F59" t="str">
        <f>VLOOKUP($A59,Entries!$B$203:$J$406,3)</f>
        <v/>
      </c>
      <c r="G59" t="str">
        <f>VLOOKUP($A59,Entries!$B$203:$F$406,5)</f>
        <v/>
      </c>
      <c r="H59" s="27" t="str">
        <f t="shared" si="0"/>
        <v xml:space="preserve"> </v>
      </c>
      <c r="J59" s="7" t="str">
        <f>VLOOKUP($A59,Entries!$B$203:$G$406,6)</f>
        <v/>
      </c>
      <c r="K59" s="7" t="str">
        <f>VLOOKUP($A59,Entries!$B$203:$FH460,7)</f>
        <v/>
      </c>
      <c r="L59" s="7" t="str">
        <f>VLOOKUP($A59,Entries!$B$203:$I$406,8)</f>
        <v/>
      </c>
      <c r="M59" s="7" t="str">
        <f>VLOOKUP($A59,Entries!$B$203:$J$406,9)</f>
        <v/>
      </c>
      <c r="N59" s="29"/>
    </row>
    <row r="60" spans="1:14" x14ac:dyDescent="0.25">
      <c r="A60" s="7" t="s">
        <v>25</v>
      </c>
      <c r="B60" s="110" t="s">
        <v>25</v>
      </c>
      <c r="D60" s="7">
        <v>8</v>
      </c>
      <c r="E60" t="str">
        <f>VLOOKUP($A60,Entries!$B$203:$J$406,2)</f>
        <v/>
      </c>
      <c r="F60" t="str">
        <f>VLOOKUP($A60,Entries!$B$203:$J$406,3)</f>
        <v/>
      </c>
      <c r="G60" t="str">
        <f>VLOOKUP($A60,Entries!$B$203:$F$406,5)</f>
        <v/>
      </c>
      <c r="H60" s="27" t="str">
        <f t="shared" si="0"/>
        <v xml:space="preserve"> </v>
      </c>
      <c r="J60" s="7" t="str">
        <f>VLOOKUP($A60,Entries!$B$203:$G$406,6)</f>
        <v/>
      </c>
      <c r="K60" s="7" t="str">
        <f>VLOOKUP($A60,Entries!$B$203:$FH461,7)</f>
        <v/>
      </c>
      <c r="L60" s="7" t="str">
        <f>VLOOKUP($A60,Entries!$B$203:$I$406,8)</f>
        <v/>
      </c>
      <c r="M60" s="7" t="str">
        <f>VLOOKUP($A60,Entries!$B$203:$J$406,9)</f>
        <v/>
      </c>
      <c r="N60" s="29"/>
    </row>
    <row r="61" spans="1:14" x14ac:dyDescent="0.25">
      <c r="A61" s="7">
        <v>109</v>
      </c>
      <c r="B61" s="110" t="s">
        <v>1278</v>
      </c>
      <c r="C61" t="s">
        <v>275</v>
      </c>
      <c r="D61" s="7">
        <v>1</v>
      </c>
      <c r="E61" t="str">
        <f>VLOOKUP($A61,Entries!$B$203:$J$406,2)</f>
        <v>Laura</v>
      </c>
      <c r="F61" t="str">
        <f>VLOOKUP($A61,Entries!$B$203:$J$406,3)</f>
        <v>Temple-Cox</v>
      </c>
      <c r="G61" t="str">
        <f>VLOOKUP($A61,Entries!$B$203:$F$406,5)</f>
        <v>Ipswich Harriers</v>
      </c>
      <c r="H61" s="27" t="str">
        <f t="shared" si="0"/>
        <v>2.33.0</v>
      </c>
      <c r="J61" s="7" t="str">
        <f>VLOOKUP($A61,Entries!$B$203:$G$406,6)</f>
        <v>c</v>
      </c>
      <c r="K61" s="7" t="str">
        <f>VLOOKUP($A61,Entries!$B$203:$FH462,7)</f>
        <v>s</v>
      </c>
      <c r="L61" s="7" t="str">
        <f>VLOOKUP($A61,Entries!$B$203:$I$406,8)</f>
        <v/>
      </c>
      <c r="M61" s="7">
        <f>VLOOKUP($A61,Entries!$B$203:$J$406,9)</f>
        <v>3977781</v>
      </c>
      <c r="N61" s="29" t="s">
        <v>195</v>
      </c>
    </row>
    <row r="62" spans="1:14" x14ac:dyDescent="0.25">
      <c r="A62" s="7">
        <v>112</v>
      </c>
      <c r="B62" s="110" t="s">
        <v>1279</v>
      </c>
      <c r="D62" s="7">
        <v>2</v>
      </c>
      <c r="E62" t="str">
        <f>VLOOKUP($A62,Entries!$B$203:$J$406,2)</f>
        <v>Izzy</v>
      </c>
      <c r="F62" t="str">
        <f>VLOOKUP($A62,Entries!$B$203:$J$406,3)</f>
        <v>Mitchell</v>
      </c>
      <c r="G62" t="str">
        <f>VLOOKUP($A62,Entries!$B$203:$F$406,5)</f>
        <v>Unattached</v>
      </c>
      <c r="H62" s="27" t="str">
        <f t="shared" si="0"/>
        <v>2.38.0</v>
      </c>
      <c r="J62" s="7" t="str">
        <f>VLOOKUP($A62,Entries!$B$203:$G$406,6)</f>
        <v>c</v>
      </c>
      <c r="K62" s="7">
        <f>VLOOKUP($A62,Entries!$B$203:$FH463,7)</f>
        <v>0</v>
      </c>
      <c r="L62" s="7" t="str">
        <f>VLOOKUP($A62,Entries!$B$203:$I$406,8)</f>
        <v/>
      </c>
      <c r="M62" s="7">
        <f>VLOOKUP($A62,Entries!$B$203:$J$406,9)</f>
        <v>0</v>
      </c>
      <c r="N62" s="29"/>
    </row>
    <row r="63" spans="1:14" x14ac:dyDescent="0.25">
      <c r="A63" s="7" t="s">
        <v>25</v>
      </c>
      <c r="B63" s="110" t="s">
        <v>25</v>
      </c>
      <c r="D63" s="7">
        <v>3</v>
      </c>
      <c r="E63" t="str">
        <f>VLOOKUP($A63,Entries!$B$203:$J$406,2)</f>
        <v/>
      </c>
      <c r="F63" t="str">
        <f>VLOOKUP($A63,Entries!$B$203:$J$406,3)</f>
        <v/>
      </c>
      <c r="G63" t="str">
        <f>VLOOKUP($A63,Entries!$B$203:$F$406,5)</f>
        <v/>
      </c>
      <c r="H63" s="27" t="str">
        <f t="shared" si="0"/>
        <v xml:space="preserve"> </v>
      </c>
      <c r="J63" s="7" t="str">
        <f>VLOOKUP($A63,Entries!$B$203:$G$406,6)</f>
        <v/>
      </c>
      <c r="K63" s="7" t="str">
        <f>VLOOKUP($A63,Entries!$B$203:$FH464,7)</f>
        <v/>
      </c>
      <c r="L63" s="7" t="str">
        <f>VLOOKUP($A63,Entries!$B$203:$I$406,8)</f>
        <v/>
      </c>
      <c r="M63" s="7" t="str">
        <f>VLOOKUP($A63,Entries!$B$203:$J$406,9)</f>
        <v/>
      </c>
      <c r="N63" s="29"/>
    </row>
    <row r="64" spans="1:14" x14ac:dyDescent="0.25">
      <c r="A64" s="7" t="s">
        <v>25</v>
      </c>
      <c r="B64" s="110" t="s">
        <v>25</v>
      </c>
      <c r="D64" s="7">
        <v>4</v>
      </c>
      <c r="E64" t="str">
        <f>VLOOKUP($A64,Entries!$B$203:$J$406,2)</f>
        <v/>
      </c>
      <c r="F64" t="str">
        <f>VLOOKUP($A64,Entries!$B$203:$J$406,3)</f>
        <v/>
      </c>
      <c r="G64" t="str">
        <f>VLOOKUP($A64,Entries!$B$203:$F$406,5)</f>
        <v/>
      </c>
      <c r="H64" s="27" t="str">
        <f t="shared" si="0"/>
        <v xml:space="preserve"> </v>
      </c>
      <c r="J64" s="7" t="str">
        <f>VLOOKUP($A64,Entries!$B$203:$G$406,6)</f>
        <v/>
      </c>
      <c r="K64" s="7" t="str">
        <f>VLOOKUP($A64,Entries!$B$203:$FH465,7)</f>
        <v/>
      </c>
      <c r="L64" s="7" t="str">
        <f>VLOOKUP($A64,Entries!$B$203:$I$406,8)</f>
        <v/>
      </c>
      <c r="M64" s="7" t="str">
        <f>VLOOKUP($A64,Entries!$B$203:$J$406,9)</f>
        <v/>
      </c>
      <c r="N64" s="29"/>
    </row>
    <row r="65" spans="1:14" x14ac:dyDescent="0.25">
      <c r="A65" s="7" t="s">
        <v>25</v>
      </c>
      <c r="B65" s="110" t="s">
        <v>25</v>
      </c>
      <c r="D65" s="7">
        <v>5</v>
      </c>
      <c r="E65" t="str">
        <f>VLOOKUP($A65,Entries!$B$203:$J$406,2)</f>
        <v/>
      </c>
      <c r="F65" t="str">
        <f>VLOOKUP($A65,Entries!$B$203:$J$406,3)</f>
        <v/>
      </c>
      <c r="G65" t="str">
        <f>VLOOKUP($A65,Entries!$B$203:$F$406,5)</f>
        <v/>
      </c>
      <c r="H65" s="27" t="str">
        <f t="shared" si="0"/>
        <v xml:space="preserve"> </v>
      </c>
      <c r="J65" s="7" t="str">
        <f>VLOOKUP($A65,Entries!$B$203:$G$406,6)</f>
        <v/>
      </c>
      <c r="K65" s="7" t="str">
        <f>VLOOKUP($A65,Entries!$B$203:$FH466,7)</f>
        <v/>
      </c>
      <c r="L65" s="7" t="str">
        <f>VLOOKUP($A65,Entries!$B$203:$I$406,8)</f>
        <v/>
      </c>
      <c r="M65" s="7" t="str">
        <f>VLOOKUP($A65,Entries!$B$203:$J$406,9)</f>
        <v/>
      </c>
      <c r="N65" s="29"/>
    </row>
    <row r="66" spans="1:14" x14ac:dyDescent="0.25">
      <c r="A66" s="7" t="s">
        <v>25</v>
      </c>
      <c r="B66" s="110" t="s">
        <v>25</v>
      </c>
      <c r="D66" s="7">
        <v>6</v>
      </c>
      <c r="E66" t="str">
        <f>VLOOKUP($A66,Entries!$B$203:$J$406,2)</f>
        <v/>
      </c>
      <c r="F66" t="str">
        <f>VLOOKUP($A66,Entries!$B$203:$J$406,3)</f>
        <v/>
      </c>
      <c r="G66" t="str">
        <f>VLOOKUP($A66,Entries!$B$203:$F$406,5)</f>
        <v/>
      </c>
      <c r="H66" s="27" t="str">
        <f t="shared" si="0"/>
        <v xml:space="preserve"> </v>
      </c>
      <c r="J66" s="7" t="str">
        <f>VLOOKUP($A66,Entries!$B$203:$G$406,6)</f>
        <v/>
      </c>
      <c r="K66" s="7" t="str">
        <f>VLOOKUP($A66,Entries!$B$203:$FH467,7)</f>
        <v/>
      </c>
      <c r="L66" s="7" t="str">
        <f>VLOOKUP($A66,Entries!$B$203:$I$406,8)</f>
        <v/>
      </c>
      <c r="M66" s="7" t="str">
        <f>VLOOKUP($A66,Entries!$B$203:$J$406,9)</f>
        <v/>
      </c>
      <c r="N66" s="29"/>
    </row>
    <row r="67" spans="1:14" x14ac:dyDescent="0.25">
      <c r="A67" s="7" t="s">
        <v>25</v>
      </c>
      <c r="B67" s="110" t="s">
        <v>25</v>
      </c>
      <c r="D67" s="7">
        <v>7</v>
      </c>
      <c r="E67" t="str">
        <f>VLOOKUP($A67,Entries!$B$203:$J$406,2)</f>
        <v/>
      </c>
      <c r="F67" t="str">
        <f>VLOOKUP($A67,Entries!$B$203:$J$406,3)</f>
        <v/>
      </c>
      <c r="G67" t="str">
        <f>VLOOKUP($A67,Entries!$B$203:$F$406,5)</f>
        <v/>
      </c>
      <c r="H67" s="27" t="str">
        <f t="shared" si="0"/>
        <v xml:space="preserve"> </v>
      </c>
      <c r="J67" s="7" t="str">
        <f>VLOOKUP($A67,Entries!$B$203:$G$406,6)</f>
        <v/>
      </c>
      <c r="K67" s="7" t="str">
        <f>VLOOKUP($A67,Entries!$B$203:$FH468,7)</f>
        <v/>
      </c>
      <c r="L67" s="7" t="str">
        <f>VLOOKUP($A67,Entries!$B$203:$I$406,8)</f>
        <v/>
      </c>
      <c r="M67" s="7" t="str">
        <f>VLOOKUP($A67,Entries!$B$203:$J$406,9)</f>
        <v/>
      </c>
      <c r="N67" s="29"/>
    </row>
    <row r="68" spans="1:14" x14ac:dyDescent="0.25">
      <c r="A68" s="7" t="s">
        <v>25</v>
      </c>
      <c r="B68" s="110" t="s">
        <v>25</v>
      </c>
      <c r="D68" s="7">
        <v>8</v>
      </c>
      <c r="E68" t="str">
        <f>VLOOKUP($A68,Entries!$B$203:$J$406,2)</f>
        <v/>
      </c>
      <c r="F68" t="str">
        <f>VLOOKUP($A68,Entries!$B$203:$J$406,3)</f>
        <v/>
      </c>
      <c r="G68" t="str">
        <f>VLOOKUP($A68,Entries!$B$203:$F$406,5)</f>
        <v/>
      </c>
      <c r="H68" s="27" t="str">
        <f t="shared" si="0"/>
        <v xml:space="preserve"> </v>
      </c>
      <c r="J68" s="7" t="str">
        <f>VLOOKUP($A68,Entries!$B$203:$G$406,6)</f>
        <v/>
      </c>
      <c r="K68" s="7" t="str">
        <f>VLOOKUP($A68,Entries!$B$203:$FH469,7)</f>
        <v/>
      </c>
      <c r="L68" s="7" t="str">
        <f>VLOOKUP($A68,Entries!$B$203:$I$406,8)</f>
        <v/>
      </c>
      <c r="M68" s="7" t="str">
        <f>VLOOKUP($A68,Entries!$B$203:$J$406,9)</f>
        <v/>
      </c>
      <c r="N68" s="29"/>
    </row>
    <row r="69" spans="1:14" x14ac:dyDescent="0.25">
      <c r="A69" s="7">
        <v>104</v>
      </c>
      <c r="B69" s="110" t="s">
        <v>1313</v>
      </c>
      <c r="C69" t="s">
        <v>276</v>
      </c>
      <c r="D69" s="7">
        <v>1</v>
      </c>
      <c r="E69" t="str">
        <f>VLOOKUP($A69,Entries!$B$203:$J$406,2)</f>
        <v>Ruby</v>
      </c>
      <c r="F69" t="str">
        <f>VLOOKUP($A69,Entries!$B$203:$J$406,3)</f>
        <v>Vinton</v>
      </c>
      <c r="G69" t="str">
        <f>VLOOKUP($A69,Entries!$B$203:$F$406,5)</f>
        <v>Chelmsford AC</v>
      </c>
      <c r="H69" s="27" t="str">
        <f t="shared" si="0"/>
        <v>4.33.5</v>
      </c>
      <c r="J69" s="7" t="str">
        <f>VLOOKUP($A69,Entries!$B$203:$G$406,6)</f>
        <v>c</v>
      </c>
      <c r="K69" s="7" t="str">
        <f>VLOOKUP($A69,Entries!$B$203:$FH470,7)</f>
        <v/>
      </c>
      <c r="L69" s="7" t="str">
        <f>VLOOKUP($A69,Entries!$B$203:$I$406,8)</f>
        <v/>
      </c>
      <c r="M69" s="7">
        <f>VLOOKUP($A69,Entries!$B$203:$J$406,9)</f>
        <v>3672570</v>
      </c>
      <c r="N69" s="29" t="s">
        <v>199</v>
      </c>
    </row>
    <row r="70" spans="1:14" x14ac:dyDescent="0.25">
      <c r="A70" s="7">
        <v>100</v>
      </c>
      <c r="B70" s="110" t="s">
        <v>1314</v>
      </c>
      <c r="D70" s="7">
        <v>2</v>
      </c>
      <c r="E70" t="str">
        <f>VLOOKUP($A70,Entries!$B$203:$J$406,2)</f>
        <v>Amelie</v>
      </c>
      <c r="F70" t="str">
        <f>VLOOKUP($A70,Entries!$B$203:$J$406,3)</f>
        <v>Crabb</v>
      </c>
      <c r="G70" t="str">
        <f>VLOOKUP($A70,Entries!$B$203:$F$406,5)</f>
        <v>Ipswich Jaffa RC</v>
      </c>
      <c r="H70" s="27" t="str">
        <f t="shared" ref="H70:H149" si="4">B70</f>
        <v>5.00.4</v>
      </c>
      <c r="J70" s="7" t="str">
        <f>VLOOKUP($A70,Entries!$B$203:$G$406,6)</f>
        <v>c</v>
      </c>
      <c r="K70" s="7" t="str">
        <f>VLOOKUP($A70,Entries!$B$203:$FH471,7)</f>
        <v>s</v>
      </c>
      <c r="L70" s="7" t="str">
        <f>VLOOKUP($A70,Entries!$B$203:$I$406,8)</f>
        <v xml:space="preserve">Ipswich high school </v>
      </c>
      <c r="M70" s="7">
        <f>VLOOKUP($A70,Entries!$B$203:$J$406,9)</f>
        <v>3376307</v>
      </c>
      <c r="N70" s="29"/>
    </row>
    <row r="71" spans="1:14" x14ac:dyDescent="0.25">
      <c r="A71" s="7">
        <v>102</v>
      </c>
      <c r="B71" s="110" t="s">
        <v>1315</v>
      </c>
      <c r="D71" s="7">
        <v>3</v>
      </c>
      <c r="E71" t="str">
        <f>VLOOKUP($A71,Entries!$B$203:$J$406,2)</f>
        <v>Lauren</v>
      </c>
      <c r="F71" t="str">
        <f>VLOOKUP($A71,Entries!$B$203:$J$406,3)</f>
        <v>Squirrell</v>
      </c>
      <c r="G71" t="str">
        <f>VLOOKUP($A71,Entries!$B$203:$F$406,5)</f>
        <v>Ipswich Harriers</v>
      </c>
      <c r="H71" s="27" t="str">
        <f t="shared" si="4"/>
        <v>5.15.4</v>
      </c>
      <c r="J71" s="7" t="str">
        <f>VLOOKUP($A71,Entries!$B$203:$G$406,6)</f>
        <v>c</v>
      </c>
      <c r="K71" s="7" t="str">
        <f>VLOOKUP($A71,Entries!$B$203:$FH472,7)</f>
        <v>s</v>
      </c>
      <c r="L71" s="7" t="str">
        <f>VLOOKUP($A71,Entries!$B$203:$I$406,8)</f>
        <v>Kesgrave Sixth Form</v>
      </c>
      <c r="M71" s="7">
        <f>VLOOKUP($A71,Entries!$B$203:$J$406,9)</f>
        <v>3249910</v>
      </c>
      <c r="N71" s="29"/>
    </row>
    <row r="72" spans="1:14" x14ac:dyDescent="0.25">
      <c r="A72" s="7">
        <v>118</v>
      </c>
      <c r="B72" s="110" t="s">
        <v>1316</v>
      </c>
      <c r="D72" s="7">
        <v>4</v>
      </c>
      <c r="E72" t="str">
        <f>VLOOKUP($A72,Entries!$B$203:$J$406,2)</f>
        <v>Grace</v>
      </c>
      <c r="F72" t="str">
        <f>VLOOKUP($A72,Entries!$B$203:$J$406,3)</f>
        <v>Davis</v>
      </c>
      <c r="G72" t="str">
        <f>VLOOKUP($A72,Entries!$B$203:$F$406,5)</f>
        <v>West Suffolk AC</v>
      </c>
      <c r="H72" s="27" t="str">
        <f t="shared" si="4"/>
        <v>6.08.0</v>
      </c>
      <c r="J72" s="7" t="str">
        <f>VLOOKUP($A72,Entries!$B$203:$G$406,6)</f>
        <v>c</v>
      </c>
      <c r="K72" s="7" t="str">
        <f>VLOOKUP($A72,Entries!$B$203:$FH473,7)</f>
        <v>s</v>
      </c>
      <c r="L72" s="7" t="str">
        <f>VLOOKUP($A72,Entries!$B$203:$I$406,8)</f>
        <v>Abbeygate Sixth Form College</v>
      </c>
      <c r="M72" s="7">
        <f>VLOOKUP($A72,Entries!$B$203:$J$406,9)</f>
        <v>4000077</v>
      </c>
      <c r="N72" s="29"/>
    </row>
    <row r="73" spans="1:14" x14ac:dyDescent="0.25">
      <c r="A73" s="7" t="s">
        <v>25</v>
      </c>
      <c r="B73" s="110" t="s">
        <v>25</v>
      </c>
      <c r="D73" s="7">
        <v>5</v>
      </c>
      <c r="E73" t="str">
        <f>VLOOKUP($A73,Entries!$B$203:$J$406,2)</f>
        <v/>
      </c>
      <c r="F73" t="str">
        <f>VLOOKUP($A73,Entries!$B$203:$J$406,3)</f>
        <v/>
      </c>
      <c r="G73" t="str">
        <f>VLOOKUP($A73,Entries!$B$203:$F$406,5)</f>
        <v/>
      </c>
      <c r="H73" s="27" t="str">
        <f t="shared" si="4"/>
        <v xml:space="preserve"> </v>
      </c>
      <c r="J73" s="7" t="str">
        <f>VLOOKUP($A73,Entries!$B$203:$G$406,6)</f>
        <v/>
      </c>
      <c r="K73" s="7" t="str">
        <f>VLOOKUP($A73,Entries!$B$203:$FH474,7)</f>
        <v/>
      </c>
      <c r="L73" s="7" t="str">
        <f>VLOOKUP($A73,Entries!$B$203:$I$406,8)</f>
        <v/>
      </c>
      <c r="M73" s="7" t="str">
        <f>VLOOKUP($A73,Entries!$B$203:$J$406,9)</f>
        <v/>
      </c>
      <c r="N73" s="29"/>
    </row>
    <row r="74" spans="1:14" x14ac:dyDescent="0.25">
      <c r="A74" s="7" t="s">
        <v>25</v>
      </c>
      <c r="B74" s="110" t="s">
        <v>25</v>
      </c>
      <c r="D74" s="7">
        <v>6</v>
      </c>
      <c r="E74" t="str">
        <f>VLOOKUP($A74,Entries!$B$203:$J$406,2)</f>
        <v/>
      </c>
      <c r="F74" t="str">
        <f>VLOOKUP($A74,Entries!$B$203:$J$406,3)</f>
        <v/>
      </c>
      <c r="G74" t="str">
        <f>VLOOKUP($A74,Entries!$B$203:$F$406,5)</f>
        <v/>
      </c>
      <c r="H74" s="27" t="str">
        <f t="shared" si="4"/>
        <v xml:space="preserve"> </v>
      </c>
      <c r="J74" s="7" t="str">
        <f>VLOOKUP($A74,Entries!$B$203:$G$406,6)</f>
        <v/>
      </c>
      <c r="K74" s="7" t="str">
        <f>VLOOKUP($A74,Entries!$B$203:$FH475,7)</f>
        <v/>
      </c>
      <c r="L74" s="7" t="str">
        <f>VLOOKUP($A74,Entries!$B$203:$I$406,8)</f>
        <v/>
      </c>
      <c r="M74" s="7" t="str">
        <f>VLOOKUP($A74,Entries!$B$203:$J$406,9)</f>
        <v/>
      </c>
      <c r="N74" s="29"/>
    </row>
    <row r="75" spans="1:14" x14ac:dyDescent="0.25">
      <c r="A75" s="7" t="s">
        <v>25</v>
      </c>
      <c r="B75" s="110" t="s">
        <v>25</v>
      </c>
      <c r="D75" s="7">
        <v>7</v>
      </c>
      <c r="E75" t="str">
        <f>VLOOKUP($A75,Entries!$B$203:$J$406,2)</f>
        <v/>
      </c>
      <c r="F75" t="str">
        <f>VLOOKUP($A75,Entries!$B$203:$J$406,3)</f>
        <v/>
      </c>
      <c r="G75" t="str">
        <f>VLOOKUP($A75,Entries!$B$203:$F$406,5)</f>
        <v/>
      </c>
      <c r="H75" s="27" t="str">
        <f t="shared" si="4"/>
        <v xml:space="preserve"> </v>
      </c>
      <c r="J75" s="7" t="str">
        <f>VLOOKUP($A75,Entries!$B$203:$G$406,6)</f>
        <v/>
      </c>
      <c r="K75" s="7" t="str">
        <f>VLOOKUP($A75,Entries!$B$203:$FH476,7)</f>
        <v/>
      </c>
      <c r="L75" s="7" t="str">
        <f>VLOOKUP($A75,Entries!$B$203:$I$406,8)</f>
        <v/>
      </c>
      <c r="M75" s="7" t="str">
        <f>VLOOKUP($A75,Entries!$B$203:$J$406,9)</f>
        <v/>
      </c>
      <c r="N75" s="29"/>
    </row>
    <row r="76" spans="1:14" x14ac:dyDescent="0.25">
      <c r="A76" s="7" t="s">
        <v>25</v>
      </c>
      <c r="B76" s="110" t="s">
        <v>25</v>
      </c>
      <c r="D76" s="7">
        <v>8</v>
      </c>
      <c r="E76" t="str">
        <f>VLOOKUP($A76,Entries!$B$203:$J$406,2)</f>
        <v/>
      </c>
      <c r="F76" t="str">
        <f>VLOOKUP($A76,Entries!$B$203:$J$406,3)</f>
        <v/>
      </c>
      <c r="G76" t="str">
        <f>VLOOKUP($A76,Entries!$B$203:$F$406,5)</f>
        <v/>
      </c>
      <c r="H76" s="27" t="str">
        <f t="shared" si="4"/>
        <v xml:space="preserve"> </v>
      </c>
      <c r="J76" s="7" t="str">
        <f>VLOOKUP($A76,Entries!$B$203:$G$406,6)</f>
        <v/>
      </c>
      <c r="K76" s="7" t="str">
        <f>VLOOKUP($A76,Entries!$B$203:$FH477,7)</f>
        <v/>
      </c>
      <c r="L76" s="7" t="str">
        <f>VLOOKUP($A76,Entries!$B$203:$I$406,8)</f>
        <v/>
      </c>
      <c r="M76" s="7" t="str">
        <f>VLOOKUP($A76,Entries!$B$203:$J$406,9)</f>
        <v/>
      </c>
      <c r="N76" s="29"/>
    </row>
    <row r="77" spans="1:14" x14ac:dyDescent="0.25">
      <c r="A77" s="7" t="s">
        <v>25</v>
      </c>
      <c r="B77" s="110" t="s">
        <v>25</v>
      </c>
      <c r="C77" t="s">
        <v>396</v>
      </c>
      <c r="D77" s="7">
        <v>1</v>
      </c>
      <c r="E77" t="str">
        <f>VLOOKUP($A77,Entries!$B$203:$J$406,2)</f>
        <v/>
      </c>
      <c r="F77" t="str">
        <f>VLOOKUP($A77,Entries!$B$203:$J$406,3)</f>
        <v/>
      </c>
      <c r="G77" t="str">
        <f>VLOOKUP($A77,Entries!$B$203:$F$406,5)</f>
        <v/>
      </c>
      <c r="H77" s="27" t="str">
        <f t="shared" ref="H77:H92" si="5">B77</f>
        <v xml:space="preserve"> </v>
      </c>
      <c r="J77" s="7" t="str">
        <f>VLOOKUP($A77,Entries!$B$203:$G$406,6)</f>
        <v/>
      </c>
      <c r="K77" s="7" t="str">
        <f>VLOOKUP($A77,Entries!$B$203:$FH478,7)</f>
        <v/>
      </c>
      <c r="L77" s="7" t="str">
        <f>VLOOKUP($A77,Entries!$B$203:$I$406,8)</f>
        <v/>
      </c>
      <c r="M77" s="7" t="str">
        <f>VLOOKUP($A77,Entries!$B$203:$J$406,9)</f>
        <v/>
      </c>
      <c r="N77" s="29" t="s">
        <v>205</v>
      </c>
    </row>
    <row r="78" spans="1:14" x14ac:dyDescent="0.25">
      <c r="A78" s="7" t="s">
        <v>25</v>
      </c>
      <c r="B78" s="110" t="s">
        <v>25</v>
      </c>
      <c r="D78" s="7">
        <v>2</v>
      </c>
      <c r="E78" t="str">
        <f>VLOOKUP($A78,Entries!$B$203:$J$406,2)</f>
        <v/>
      </c>
      <c r="F78" t="str">
        <f>VLOOKUP($A78,Entries!$B$203:$J$406,3)</f>
        <v/>
      </c>
      <c r="G78" t="str">
        <f>VLOOKUP($A78,Entries!$B$203:$F$406,5)</f>
        <v/>
      </c>
      <c r="H78" s="27" t="str">
        <f t="shared" si="5"/>
        <v xml:space="preserve"> </v>
      </c>
      <c r="J78" s="7" t="str">
        <f>VLOOKUP($A78,Entries!$B$203:$G$406,6)</f>
        <v/>
      </c>
      <c r="K78" s="7" t="str">
        <f>VLOOKUP($A78,Entries!$B$203:$FH479,7)</f>
        <v/>
      </c>
      <c r="L78" s="7" t="str">
        <f>VLOOKUP($A78,Entries!$B$203:$I$406,8)</f>
        <v/>
      </c>
      <c r="M78" s="7" t="str">
        <f>VLOOKUP($A78,Entries!$B$203:$J$406,9)</f>
        <v/>
      </c>
      <c r="N78" s="29"/>
    </row>
    <row r="79" spans="1:14" x14ac:dyDescent="0.25">
      <c r="A79" s="7" t="s">
        <v>25</v>
      </c>
      <c r="B79" s="110" t="s">
        <v>25</v>
      </c>
      <c r="D79" s="7">
        <v>3</v>
      </c>
      <c r="E79" t="str">
        <f>VLOOKUP($A79,Entries!$B$203:$J$406,2)</f>
        <v/>
      </c>
      <c r="F79" t="str">
        <f>VLOOKUP($A79,Entries!$B$203:$J$406,3)</f>
        <v/>
      </c>
      <c r="G79" t="str">
        <f>VLOOKUP($A79,Entries!$B$203:$F$406,5)</f>
        <v/>
      </c>
      <c r="H79" s="27" t="str">
        <f t="shared" si="5"/>
        <v xml:space="preserve"> </v>
      </c>
      <c r="J79" s="7" t="str">
        <f>VLOOKUP($A79,Entries!$B$203:$G$406,6)</f>
        <v/>
      </c>
      <c r="K79" s="7" t="str">
        <f>VLOOKUP($A79,Entries!$B$203:$FH480,7)</f>
        <v/>
      </c>
      <c r="L79" s="7" t="str">
        <f>VLOOKUP($A79,Entries!$B$203:$I$406,8)</f>
        <v/>
      </c>
      <c r="M79" s="7" t="str">
        <f>VLOOKUP($A79,Entries!$B$203:$J$406,9)</f>
        <v/>
      </c>
      <c r="N79" s="29"/>
    </row>
    <row r="80" spans="1:14" x14ac:dyDescent="0.25">
      <c r="A80" s="7" t="s">
        <v>25</v>
      </c>
      <c r="B80" s="110" t="s">
        <v>25</v>
      </c>
      <c r="D80" s="7">
        <v>4</v>
      </c>
      <c r="E80" t="str">
        <f>VLOOKUP($A80,Entries!$B$203:$J$406,2)</f>
        <v/>
      </c>
      <c r="F80" t="str">
        <f>VLOOKUP($A80,Entries!$B$203:$J$406,3)</f>
        <v/>
      </c>
      <c r="G80" t="str">
        <f>VLOOKUP($A80,Entries!$B$203:$F$406,5)</f>
        <v/>
      </c>
      <c r="H80" s="27" t="str">
        <f t="shared" si="5"/>
        <v xml:space="preserve"> </v>
      </c>
      <c r="J80" s="7" t="str">
        <f>VLOOKUP($A80,Entries!$B$203:$G$406,6)</f>
        <v/>
      </c>
      <c r="K80" s="7" t="str">
        <f>VLOOKUP($A80,Entries!$B$203:$FH481,7)</f>
        <v/>
      </c>
      <c r="L80" s="7" t="str">
        <f>VLOOKUP($A80,Entries!$B$203:$I$406,8)</f>
        <v/>
      </c>
      <c r="M80" s="7" t="str">
        <f>VLOOKUP($A80,Entries!$B$203:$J$406,9)</f>
        <v/>
      </c>
      <c r="N80" s="29"/>
    </row>
    <row r="81" spans="1:14" x14ac:dyDescent="0.25">
      <c r="A81" s="7" t="s">
        <v>25</v>
      </c>
      <c r="B81" s="110" t="s">
        <v>25</v>
      </c>
      <c r="D81" s="7">
        <v>5</v>
      </c>
      <c r="E81" t="str">
        <f>VLOOKUP($A81,Entries!$B$203:$J$406,2)</f>
        <v/>
      </c>
      <c r="F81" t="str">
        <f>VLOOKUP($A81,Entries!$B$203:$J$406,3)</f>
        <v/>
      </c>
      <c r="G81" t="str">
        <f>VLOOKUP($A81,Entries!$B$203:$F$406,5)</f>
        <v/>
      </c>
      <c r="H81" s="27" t="str">
        <f t="shared" si="5"/>
        <v xml:space="preserve"> </v>
      </c>
      <c r="J81" s="7" t="str">
        <f>VLOOKUP($A81,Entries!$B$203:$G$406,6)</f>
        <v/>
      </c>
      <c r="K81" s="7" t="str">
        <f>VLOOKUP($A81,Entries!$B$203:$FH482,7)</f>
        <v/>
      </c>
      <c r="L81" s="7" t="str">
        <f>VLOOKUP($A81,Entries!$B$203:$I$406,8)</f>
        <v/>
      </c>
      <c r="M81" s="7" t="str">
        <f>VLOOKUP($A81,Entries!$B$203:$J$406,9)</f>
        <v/>
      </c>
      <c r="N81" s="29"/>
    </row>
    <row r="82" spans="1:14" x14ac:dyDescent="0.25">
      <c r="A82" s="7" t="s">
        <v>25</v>
      </c>
      <c r="B82" s="110" t="s">
        <v>25</v>
      </c>
      <c r="D82" s="7">
        <v>6</v>
      </c>
      <c r="E82" t="str">
        <f>VLOOKUP($A82,Entries!$B$203:$J$406,2)</f>
        <v/>
      </c>
      <c r="F82" t="str">
        <f>VLOOKUP($A82,Entries!$B$203:$J$406,3)</f>
        <v/>
      </c>
      <c r="G82" t="str">
        <f>VLOOKUP($A82,Entries!$B$203:$F$406,5)</f>
        <v/>
      </c>
      <c r="H82" s="27" t="str">
        <f t="shared" si="5"/>
        <v xml:space="preserve"> </v>
      </c>
      <c r="J82" s="7" t="str">
        <f>VLOOKUP($A82,Entries!$B$203:$G$406,6)</f>
        <v/>
      </c>
      <c r="K82" s="7" t="str">
        <f>VLOOKUP($A82,Entries!$B$203:$FH483,7)</f>
        <v/>
      </c>
      <c r="L82" s="7" t="str">
        <f>VLOOKUP($A82,Entries!$B$203:$I$406,8)</f>
        <v/>
      </c>
      <c r="M82" s="7" t="str">
        <f>VLOOKUP($A82,Entries!$B$203:$J$406,9)</f>
        <v/>
      </c>
      <c r="N82" s="29"/>
    </row>
    <row r="83" spans="1:14" x14ac:dyDescent="0.25">
      <c r="A83" s="7" t="s">
        <v>25</v>
      </c>
      <c r="B83" s="110" t="s">
        <v>25</v>
      </c>
      <c r="D83" s="7">
        <v>7</v>
      </c>
      <c r="E83" t="str">
        <f>VLOOKUP($A83,Entries!$B$203:$J$406,2)</f>
        <v/>
      </c>
      <c r="F83" t="str">
        <f>VLOOKUP($A83,Entries!$B$203:$J$406,3)</f>
        <v/>
      </c>
      <c r="G83" t="str">
        <f>VLOOKUP($A83,Entries!$B$203:$F$406,5)</f>
        <v/>
      </c>
      <c r="H83" s="27" t="str">
        <f t="shared" si="5"/>
        <v xml:space="preserve"> </v>
      </c>
      <c r="J83" s="7" t="str">
        <f>VLOOKUP($A83,Entries!$B$203:$G$406,6)</f>
        <v/>
      </c>
      <c r="K83" s="7" t="str">
        <f>VLOOKUP($A83,Entries!$B$203:$FH484,7)</f>
        <v/>
      </c>
      <c r="L83" s="7" t="str">
        <f>VLOOKUP($A83,Entries!$B$203:$I$406,8)</f>
        <v/>
      </c>
      <c r="M83" s="7" t="str">
        <f>VLOOKUP($A83,Entries!$B$203:$J$406,9)</f>
        <v/>
      </c>
      <c r="N83" s="29"/>
    </row>
    <row r="84" spans="1:14" x14ac:dyDescent="0.25">
      <c r="A84" s="7" t="s">
        <v>25</v>
      </c>
      <c r="B84" s="110" t="s">
        <v>25</v>
      </c>
      <c r="D84" s="7">
        <v>8</v>
      </c>
      <c r="E84" t="str">
        <f>VLOOKUP($A84,Entries!$B$203:$J$406,2)</f>
        <v/>
      </c>
      <c r="F84" t="str">
        <f>VLOOKUP($A84,Entries!$B$203:$J$406,3)</f>
        <v/>
      </c>
      <c r="G84" t="str">
        <f>VLOOKUP($A84,Entries!$B$203:$F$406,5)</f>
        <v/>
      </c>
      <c r="H84" s="27" t="str">
        <f t="shared" si="5"/>
        <v xml:space="preserve"> </v>
      </c>
      <c r="J84" s="7" t="str">
        <f>VLOOKUP($A84,Entries!$B$203:$G$406,6)</f>
        <v/>
      </c>
      <c r="K84" s="7" t="str">
        <f>VLOOKUP($A84,Entries!$B$203:$FH485,7)</f>
        <v/>
      </c>
      <c r="L84" s="7" t="str">
        <f>VLOOKUP($A84,Entries!$B$203:$I$406,8)</f>
        <v/>
      </c>
      <c r="M84" s="7" t="str">
        <f>VLOOKUP($A84,Entries!$B$203:$J$406,9)</f>
        <v/>
      </c>
      <c r="N84" s="29"/>
    </row>
    <row r="85" spans="1:14" x14ac:dyDescent="0.25">
      <c r="A85" s="7" t="s">
        <v>25</v>
      </c>
      <c r="B85" s="110" t="s">
        <v>25</v>
      </c>
      <c r="C85" t="s">
        <v>399</v>
      </c>
      <c r="D85" s="7">
        <v>1</v>
      </c>
      <c r="E85" t="str">
        <f>VLOOKUP($A85,Entries!$B$203:$J$406,2)</f>
        <v/>
      </c>
      <c r="F85" t="str">
        <f>VLOOKUP($A85,Entries!$B$203:$J$406,3)</f>
        <v/>
      </c>
      <c r="G85" t="str">
        <f>VLOOKUP($A85,Entries!$B$203:$F$406,5)</f>
        <v/>
      </c>
      <c r="H85" s="27" t="str">
        <f t="shared" si="5"/>
        <v xml:space="preserve"> </v>
      </c>
      <c r="J85" s="7" t="str">
        <f>VLOOKUP($A85,Entries!$B$203:$G$406,6)</f>
        <v/>
      </c>
      <c r="K85" s="7" t="str">
        <f>VLOOKUP($A85,Entries!$B$203:$FH486,7)</f>
        <v/>
      </c>
      <c r="L85" s="7" t="str">
        <f>VLOOKUP($A85,Entries!$B$203:$I$406,8)</f>
        <v/>
      </c>
      <c r="M85" s="7" t="str">
        <f>VLOOKUP($A85,Entries!$B$203:$J$406,9)</f>
        <v/>
      </c>
      <c r="N85" s="29">
        <v>0</v>
      </c>
    </row>
    <row r="86" spans="1:14" x14ac:dyDescent="0.25">
      <c r="A86" s="7" t="s">
        <v>25</v>
      </c>
      <c r="B86" s="110" t="s">
        <v>25</v>
      </c>
      <c r="D86" s="7">
        <v>2</v>
      </c>
      <c r="E86" t="str">
        <f>VLOOKUP($A86,Entries!$B$203:$J$406,2)</f>
        <v/>
      </c>
      <c r="F86" t="str">
        <f>VLOOKUP($A86,Entries!$B$203:$J$406,3)</f>
        <v/>
      </c>
      <c r="G86" t="str">
        <f>VLOOKUP($A86,Entries!$B$203:$F$406,5)</f>
        <v/>
      </c>
      <c r="H86" s="27" t="str">
        <f t="shared" si="5"/>
        <v xml:space="preserve"> </v>
      </c>
      <c r="J86" s="7" t="str">
        <f>VLOOKUP($A86,Entries!$B$203:$G$406,6)</f>
        <v/>
      </c>
      <c r="K86" s="7" t="str">
        <f>VLOOKUP($A86,Entries!$B$203:$FH487,7)</f>
        <v/>
      </c>
      <c r="L86" s="7" t="str">
        <f>VLOOKUP($A86,Entries!$B$203:$I$406,8)</f>
        <v/>
      </c>
      <c r="M86" s="7" t="str">
        <f>VLOOKUP($A86,Entries!$B$203:$J$406,9)</f>
        <v/>
      </c>
      <c r="N86" s="29"/>
    </row>
    <row r="87" spans="1:14" x14ac:dyDescent="0.25">
      <c r="A87" s="7" t="s">
        <v>25</v>
      </c>
      <c r="B87" s="110" t="s">
        <v>25</v>
      </c>
      <c r="D87" s="7">
        <v>3</v>
      </c>
      <c r="E87" t="str">
        <f>VLOOKUP($A87,Entries!$B$203:$J$406,2)</f>
        <v/>
      </c>
      <c r="F87" t="str">
        <f>VLOOKUP($A87,Entries!$B$203:$J$406,3)</f>
        <v/>
      </c>
      <c r="G87" t="str">
        <f>VLOOKUP($A87,Entries!$B$203:$F$406,5)</f>
        <v/>
      </c>
      <c r="H87" s="27" t="str">
        <f t="shared" si="5"/>
        <v xml:space="preserve"> </v>
      </c>
      <c r="J87" s="7" t="str">
        <f>VLOOKUP($A87,Entries!$B$203:$G$406,6)</f>
        <v/>
      </c>
      <c r="K87" s="7" t="str">
        <f>VLOOKUP($A87,Entries!$B$203:$FH488,7)</f>
        <v/>
      </c>
      <c r="L87" s="7" t="str">
        <f>VLOOKUP($A87,Entries!$B$203:$I$406,8)</f>
        <v/>
      </c>
      <c r="M87" s="7" t="str">
        <f>VLOOKUP($A87,Entries!$B$203:$J$406,9)</f>
        <v/>
      </c>
      <c r="N87" s="29"/>
    </row>
    <row r="88" spans="1:14" x14ac:dyDescent="0.25">
      <c r="A88" s="7" t="s">
        <v>25</v>
      </c>
      <c r="B88" s="110" t="s">
        <v>25</v>
      </c>
      <c r="D88" s="7">
        <v>4</v>
      </c>
      <c r="E88" t="str">
        <f>VLOOKUP($A88,Entries!$B$203:$J$406,2)</f>
        <v/>
      </c>
      <c r="F88" t="str">
        <f>VLOOKUP($A88,Entries!$B$203:$J$406,3)</f>
        <v/>
      </c>
      <c r="G88" t="str">
        <f>VLOOKUP($A88,Entries!$B$203:$F$406,5)</f>
        <v/>
      </c>
      <c r="H88" s="27" t="str">
        <f t="shared" si="5"/>
        <v xml:space="preserve"> </v>
      </c>
      <c r="J88" s="7" t="str">
        <f>VLOOKUP($A88,Entries!$B$203:$G$406,6)</f>
        <v/>
      </c>
      <c r="K88" s="7" t="str">
        <f>VLOOKUP($A88,Entries!$B$203:$FH489,7)</f>
        <v/>
      </c>
      <c r="L88" s="7" t="str">
        <f>VLOOKUP($A88,Entries!$B$203:$I$406,8)</f>
        <v/>
      </c>
      <c r="M88" s="7" t="str">
        <f>VLOOKUP($A88,Entries!$B$203:$J$406,9)</f>
        <v/>
      </c>
      <c r="N88" s="29"/>
    </row>
    <row r="89" spans="1:14" x14ac:dyDescent="0.25">
      <c r="A89" s="7" t="s">
        <v>25</v>
      </c>
      <c r="B89" s="110" t="s">
        <v>25</v>
      </c>
      <c r="D89" s="7">
        <v>5</v>
      </c>
      <c r="E89" t="str">
        <f>VLOOKUP($A89,Entries!$B$203:$J$406,2)</f>
        <v/>
      </c>
      <c r="F89" t="str">
        <f>VLOOKUP($A89,Entries!$B$203:$J$406,3)</f>
        <v/>
      </c>
      <c r="G89" t="str">
        <f>VLOOKUP($A89,Entries!$B$203:$F$406,5)</f>
        <v/>
      </c>
      <c r="H89" s="27" t="str">
        <f t="shared" si="5"/>
        <v xml:space="preserve"> </v>
      </c>
      <c r="J89" s="7" t="str">
        <f>VLOOKUP($A89,Entries!$B$203:$G$406,6)</f>
        <v/>
      </c>
      <c r="K89" s="7" t="str">
        <f>VLOOKUP($A89,Entries!$B$203:$FH490,7)</f>
        <v/>
      </c>
      <c r="L89" s="7" t="str">
        <f>VLOOKUP($A89,Entries!$B$203:$I$406,8)</f>
        <v/>
      </c>
      <c r="M89" s="7" t="str">
        <f>VLOOKUP($A89,Entries!$B$203:$J$406,9)</f>
        <v/>
      </c>
      <c r="N89" s="29"/>
    </row>
    <row r="90" spans="1:14" x14ac:dyDescent="0.25">
      <c r="A90" s="7" t="s">
        <v>25</v>
      </c>
      <c r="B90" s="110" t="s">
        <v>25</v>
      </c>
      <c r="D90" s="7">
        <v>6</v>
      </c>
      <c r="E90" t="str">
        <f>VLOOKUP($A90,Entries!$B$203:$J$406,2)</f>
        <v/>
      </c>
      <c r="F90" t="str">
        <f>VLOOKUP($A90,Entries!$B$203:$J$406,3)</f>
        <v/>
      </c>
      <c r="G90" t="str">
        <f>VLOOKUP($A90,Entries!$B$203:$F$406,5)</f>
        <v/>
      </c>
      <c r="H90" s="27" t="str">
        <f t="shared" si="5"/>
        <v xml:space="preserve"> </v>
      </c>
      <c r="J90" s="7" t="str">
        <f>VLOOKUP($A90,Entries!$B$203:$G$406,6)</f>
        <v/>
      </c>
      <c r="K90" s="7" t="str">
        <f>VLOOKUP($A90,Entries!$B$203:$FH491,7)</f>
        <v/>
      </c>
      <c r="L90" s="7" t="str">
        <f>VLOOKUP($A90,Entries!$B$203:$I$406,8)</f>
        <v/>
      </c>
      <c r="M90" s="7" t="str">
        <f>VLOOKUP($A90,Entries!$B$203:$J$406,9)</f>
        <v/>
      </c>
      <c r="N90" s="29"/>
    </row>
    <row r="91" spans="1:14" x14ac:dyDescent="0.25">
      <c r="A91" s="7" t="s">
        <v>25</v>
      </c>
      <c r="B91" s="110" t="s">
        <v>25</v>
      </c>
      <c r="D91" s="7">
        <v>7</v>
      </c>
      <c r="E91" t="str">
        <f>VLOOKUP($A91,Entries!$B$203:$J$406,2)</f>
        <v/>
      </c>
      <c r="F91" t="str">
        <f>VLOOKUP($A91,Entries!$B$203:$J$406,3)</f>
        <v/>
      </c>
      <c r="G91" t="str">
        <f>VLOOKUP($A91,Entries!$B$203:$F$406,5)</f>
        <v/>
      </c>
      <c r="H91" s="27" t="str">
        <f t="shared" si="5"/>
        <v xml:space="preserve"> </v>
      </c>
      <c r="J91" s="7" t="str">
        <f>VLOOKUP($A91,Entries!$B$203:$G$406,6)</f>
        <v/>
      </c>
      <c r="K91" s="7" t="str">
        <f>VLOOKUP($A91,Entries!$B$203:$FH492,7)</f>
        <v/>
      </c>
      <c r="L91" s="7" t="str">
        <f>VLOOKUP($A91,Entries!$B$203:$I$406,8)</f>
        <v/>
      </c>
      <c r="M91" s="7" t="str">
        <f>VLOOKUP($A91,Entries!$B$203:$J$406,9)</f>
        <v/>
      </c>
      <c r="N91" s="29"/>
    </row>
    <row r="92" spans="1:14" x14ac:dyDescent="0.25">
      <c r="A92" s="7" t="s">
        <v>25</v>
      </c>
      <c r="B92" s="110" t="s">
        <v>25</v>
      </c>
      <c r="D92" s="7">
        <v>8</v>
      </c>
      <c r="E92" t="str">
        <f>VLOOKUP($A92,Entries!$B$203:$J$406,2)</f>
        <v/>
      </c>
      <c r="F92" t="str">
        <f>VLOOKUP($A92,Entries!$B$203:$J$406,3)</f>
        <v/>
      </c>
      <c r="G92" t="str">
        <f>VLOOKUP($A92,Entries!$B$203:$F$406,5)</f>
        <v/>
      </c>
      <c r="H92" s="27" t="str">
        <f t="shared" si="5"/>
        <v xml:space="preserve"> </v>
      </c>
      <c r="J92" s="7" t="str">
        <f>VLOOKUP($A92,Entries!$B$203:$G$406,6)</f>
        <v/>
      </c>
      <c r="K92" s="7" t="str">
        <f>VLOOKUP($A92,Entries!$B$203:$FH493,7)</f>
        <v/>
      </c>
      <c r="L92" s="7" t="str">
        <f>VLOOKUP($A92,Entries!$B$203:$I$406,8)</f>
        <v/>
      </c>
      <c r="M92" s="7" t="str">
        <f>VLOOKUP($A92,Entries!$B$203:$J$406,9)</f>
        <v/>
      </c>
      <c r="N92" s="29"/>
    </row>
    <row r="93" spans="1:14" x14ac:dyDescent="0.25">
      <c r="A93" s="7" t="s">
        <v>25</v>
      </c>
      <c r="B93" s="110" t="s">
        <v>25</v>
      </c>
      <c r="C93" t="s">
        <v>277</v>
      </c>
      <c r="D93" s="7">
        <v>1</v>
      </c>
      <c r="E93" t="str">
        <f>VLOOKUP($A93,Entries!$B$203:$J$406,2)</f>
        <v/>
      </c>
      <c r="F93" t="str">
        <f>VLOOKUP($A93,Entries!$B$203:$J$406,3)</f>
        <v/>
      </c>
      <c r="G93" t="str">
        <f>VLOOKUP($A93,Entries!$B$203:$F$406,5)</f>
        <v/>
      </c>
      <c r="H93" s="27" t="str">
        <f t="shared" si="4"/>
        <v xml:space="preserve"> </v>
      </c>
      <c r="J93" s="7" t="str">
        <f>VLOOKUP($A93,Entries!$B$203:$G$406,6)</f>
        <v/>
      </c>
      <c r="K93" s="7" t="str">
        <f>VLOOKUP($A93,Entries!$B$203:$FH494,7)</f>
        <v/>
      </c>
      <c r="L93" s="7" t="str">
        <f>VLOOKUP($A93,Entries!$B$203:$I$406,8)</f>
        <v/>
      </c>
      <c r="M93" s="7" t="str">
        <f>VLOOKUP($A93,Entries!$B$203:$J$406,9)</f>
        <v/>
      </c>
      <c r="N93" s="29" t="s">
        <v>202</v>
      </c>
    </row>
    <row r="94" spans="1:14" x14ac:dyDescent="0.25">
      <c r="A94" s="7" t="s">
        <v>25</v>
      </c>
      <c r="B94" s="110" t="s">
        <v>25</v>
      </c>
      <c r="D94" s="7">
        <v>2</v>
      </c>
      <c r="E94" t="str">
        <f>VLOOKUP($A94,Entries!$B$203:$J$406,2)</f>
        <v/>
      </c>
      <c r="F94" t="str">
        <f>VLOOKUP($A94,Entries!$B$203:$J$406,3)</f>
        <v/>
      </c>
      <c r="G94" t="str">
        <f>VLOOKUP($A94,Entries!$B$203:$F$406,5)</f>
        <v/>
      </c>
      <c r="H94" s="27" t="str">
        <f t="shared" si="4"/>
        <v xml:space="preserve"> </v>
      </c>
      <c r="J94" s="7" t="str">
        <f>VLOOKUP($A94,Entries!$B$203:$G$406,6)</f>
        <v/>
      </c>
      <c r="K94" s="7" t="str">
        <f>VLOOKUP($A94,Entries!$B$203:$FH495,7)</f>
        <v/>
      </c>
      <c r="L94" s="7" t="str">
        <f>VLOOKUP($A94,Entries!$B$203:$I$406,8)</f>
        <v/>
      </c>
      <c r="M94" s="7" t="str">
        <f>VLOOKUP($A94,Entries!$B$203:$J$406,9)</f>
        <v/>
      </c>
      <c r="N94" s="29"/>
    </row>
    <row r="95" spans="1:14" x14ac:dyDescent="0.25">
      <c r="A95" s="7" t="s">
        <v>25</v>
      </c>
      <c r="B95" s="110" t="s">
        <v>25</v>
      </c>
      <c r="D95" s="7">
        <v>3</v>
      </c>
      <c r="E95" t="str">
        <f>VLOOKUP($A95,Entries!$B$203:$J$406,2)</f>
        <v/>
      </c>
      <c r="F95" t="str">
        <f>VLOOKUP($A95,Entries!$B$203:$J$406,3)</f>
        <v/>
      </c>
      <c r="G95" t="str">
        <f>VLOOKUP($A95,Entries!$B$203:$F$406,5)</f>
        <v/>
      </c>
      <c r="H95" s="27" t="str">
        <f t="shared" si="4"/>
        <v xml:space="preserve"> </v>
      </c>
      <c r="J95" s="7" t="str">
        <f>VLOOKUP($A95,Entries!$B$203:$G$406,6)</f>
        <v/>
      </c>
      <c r="K95" s="7" t="str">
        <f>VLOOKUP($A95,Entries!$B$203:$FH496,7)</f>
        <v/>
      </c>
      <c r="L95" s="7" t="str">
        <f>VLOOKUP($A95,Entries!$B$203:$I$406,8)</f>
        <v/>
      </c>
      <c r="M95" s="7" t="str">
        <f>VLOOKUP($A95,Entries!$B$203:$J$406,9)</f>
        <v/>
      </c>
      <c r="N95" s="29"/>
    </row>
    <row r="96" spans="1:14" x14ac:dyDescent="0.25">
      <c r="A96" s="7" t="s">
        <v>25</v>
      </c>
      <c r="B96" s="110" t="s">
        <v>25</v>
      </c>
      <c r="D96" s="7">
        <v>4</v>
      </c>
      <c r="E96" t="str">
        <f>VLOOKUP($A96,Entries!$B$203:$J$406,2)</f>
        <v/>
      </c>
      <c r="F96" t="str">
        <f>VLOOKUP($A96,Entries!$B$203:$J$406,3)</f>
        <v/>
      </c>
      <c r="G96" t="str">
        <f>VLOOKUP($A96,Entries!$B$203:$F$406,5)</f>
        <v/>
      </c>
      <c r="H96" s="27" t="str">
        <f t="shared" si="4"/>
        <v xml:space="preserve"> </v>
      </c>
      <c r="J96" s="7" t="str">
        <f>VLOOKUP($A96,Entries!$B$203:$G$406,6)</f>
        <v/>
      </c>
      <c r="K96" s="7" t="str">
        <f>VLOOKUP($A96,Entries!$B$203:$FH497,7)</f>
        <v/>
      </c>
      <c r="L96" s="7" t="str">
        <f>VLOOKUP($A96,Entries!$B$203:$I$406,8)</f>
        <v/>
      </c>
      <c r="M96" s="7" t="str">
        <f>VLOOKUP($A96,Entries!$B$203:$J$406,9)</f>
        <v/>
      </c>
      <c r="N96" s="29"/>
    </row>
    <row r="97" spans="1:14" x14ac:dyDescent="0.25">
      <c r="A97" s="7" t="s">
        <v>25</v>
      </c>
      <c r="B97" s="110" t="s">
        <v>25</v>
      </c>
      <c r="D97" s="7">
        <v>5</v>
      </c>
      <c r="E97" t="str">
        <f>VLOOKUP($A97,Entries!$B$203:$J$406,2)</f>
        <v/>
      </c>
      <c r="F97" t="str">
        <f>VLOOKUP($A97,Entries!$B$203:$J$406,3)</f>
        <v/>
      </c>
      <c r="G97" t="str">
        <f>VLOOKUP($A97,Entries!$B$203:$F$406,5)</f>
        <v/>
      </c>
      <c r="H97" s="27" t="str">
        <f t="shared" si="4"/>
        <v xml:space="preserve"> </v>
      </c>
      <c r="J97" s="7" t="str">
        <f>VLOOKUP($A97,Entries!$B$203:$G$406,6)</f>
        <v/>
      </c>
      <c r="K97" s="7" t="str">
        <f>VLOOKUP($A97,Entries!$B$203:$FH498,7)</f>
        <v/>
      </c>
      <c r="L97" s="7" t="str">
        <f>VLOOKUP($A97,Entries!$B$203:$I$406,8)</f>
        <v/>
      </c>
      <c r="M97" s="7" t="str">
        <f>VLOOKUP($A97,Entries!$B$203:$J$406,9)</f>
        <v/>
      </c>
      <c r="N97" s="29"/>
    </row>
    <row r="98" spans="1:14" x14ac:dyDescent="0.25">
      <c r="A98" s="7" t="s">
        <v>25</v>
      </c>
      <c r="B98" s="110" t="s">
        <v>25</v>
      </c>
      <c r="D98" s="7">
        <v>6</v>
      </c>
      <c r="E98" t="str">
        <f>VLOOKUP($A98,Entries!$B$203:$J$406,2)</f>
        <v/>
      </c>
      <c r="F98" t="str">
        <f>VLOOKUP($A98,Entries!$B$203:$J$406,3)</f>
        <v/>
      </c>
      <c r="G98" t="str">
        <f>VLOOKUP($A98,Entries!$B$203:$F$406,5)</f>
        <v/>
      </c>
      <c r="H98" s="27" t="str">
        <f t="shared" si="4"/>
        <v xml:space="preserve"> </v>
      </c>
      <c r="J98" s="7" t="str">
        <f>VLOOKUP($A98,Entries!$B$203:$G$406,6)</f>
        <v/>
      </c>
      <c r="K98" s="7" t="str">
        <f>VLOOKUP($A98,Entries!$B$203:$FH499,7)</f>
        <v/>
      </c>
      <c r="L98" s="7" t="str">
        <f>VLOOKUP($A98,Entries!$B$203:$I$406,8)</f>
        <v/>
      </c>
      <c r="M98" s="7" t="str">
        <f>VLOOKUP($A98,Entries!$B$203:$J$406,9)</f>
        <v/>
      </c>
      <c r="N98" s="29"/>
    </row>
    <row r="99" spans="1:14" x14ac:dyDescent="0.25">
      <c r="A99" s="7" t="s">
        <v>25</v>
      </c>
      <c r="B99" s="110" t="s">
        <v>25</v>
      </c>
      <c r="D99" s="7">
        <v>7</v>
      </c>
      <c r="E99" t="str">
        <f>VLOOKUP($A99,Entries!$B$203:$J$406,2)</f>
        <v/>
      </c>
      <c r="F99" t="str">
        <f>VLOOKUP($A99,Entries!$B$203:$J$406,3)</f>
        <v/>
      </c>
      <c r="G99" t="str">
        <f>VLOOKUP($A99,Entries!$B$203:$F$406,5)</f>
        <v/>
      </c>
      <c r="H99" s="27" t="str">
        <f t="shared" si="4"/>
        <v xml:space="preserve"> </v>
      </c>
      <c r="J99" s="7" t="str">
        <f>VLOOKUP($A99,Entries!$B$203:$G$406,6)</f>
        <v/>
      </c>
      <c r="K99" s="7" t="str">
        <f>VLOOKUP($A99,Entries!$B$203:$FH500,7)</f>
        <v/>
      </c>
      <c r="L99" s="7" t="str">
        <f>VLOOKUP($A99,Entries!$B$203:$I$406,8)</f>
        <v/>
      </c>
      <c r="M99" s="7" t="str">
        <f>VLOOKUP($A99,Entries!$B$203:$J$406,9)</f>
        <v/>
      </c>
      <c r="N99" s="29"/>
    </row>
    <row r="100" spans="1:14" x14ac:dyDescent="0.25">
      <c r="A100" s="7" t="s">
        <v>25</v>
      </c>
      <c r="B100" s="110" t="s">
        <v>25</v>
      </c>
      <c r="D100" s="7">
        <v>8</v>
      </c>
      <c r="E100" t="str">
        <f>VLOOKUP($A100,Entries!$B$203:$J$406,2)</f>
        <v/>
      </c>
      <c r="F100" t="str">
        <f>VLOOKUP($A100,Entries!$B$203:$J$406,3)</f>
        <v/>
      </c>
      <c r="G100" t="str">
        <f>VLOOKUP($A100,Entries!$B$203:$F$406,5)</f>
        <v/>
      </c>
      <c r="H100" s="27" t="str">
        <f t="shared" si="4"/>
        <v xml:space="preserve"> </v>
      </c>
      <c r="J100" s="7" t="str">
        <f>VLOOKUP($A100,Entries!$B$203:$G$406,6)</f>
        <v/>
      </c>
      <c r="K100" s="7" t="str">
        <f>VLOOKUP($A100,Entries!$B$203:$FH501,7)</f>
        <v/>
      </c>
      <c r="L100" s="7" t="str">
        <f>VLOOKUP($A100,Entries!$B$203:$I$406,8)</f>
        <v/>
      </c>
      <c r="M100" s="7" t="str">
        <f>VLOOKUP($A100,Entries!$B$203:$J$406,9)</f>
        <v/>
      </c>
      <c r="N100" s="29"/>
    </row>
    <row r="101" spans="1:14" x14ac:dyDescent="0.25">
      <c r="A101" s="7" t="s">
        <v>25</v>
      </c>
      <c r="B101" s="110" t="s">
        <v>25</v>
      </c>
      <c r="C101" t="s">
        <v>390</v>
      </c>
      <c r="D101" s="7">
        <v>1</v>
      </c>
      <c r="E101" t="str">
        <f>VLOOKUP($A101,Entries!$B$203:$J$406,2)</f>
        <v/>
      </c>
      <c r="F101" t="str">
        <f>VLOOKUP($A101,Entries!$B$203:$J$406,3)</f>
        <v/>
      </c>
      <c r="G101" t="str">
        <f>VLOOKUP($A101,Entries!$B$203:$F$406,5)</f>
        <v/>
      </c>
      <c r="H101" s="27" t="str">
        <f t="shared" si="4"/>
        <v xml:space="preserve"> </v>
      </c>
      <c r="I101" s="7" t="str">
        <f>IF(H101=" "," ",IF(H101&lt;N101,"CBP",IF(H101=N101,"=CBP"," ")))</f>
        <v xml:space="preserve"> </v>
      </c>
      <c r="J101" s="7" t="str">
        <f>VLOOKUP($A101,Entries!$B$203:$G$406,6)</f>
        <v/>
      </c>
      <c r="K101" s="7" t="str">
        <f>VLOOKUP($A101,Entries!$B$203:$FH502,7)</f>
        <v/>
      </c>
      <c r="L101" s="7" t="str">
        <f>VLOOKUP($A101,Entries!$B$203:$I$406,8)</f>
        <v/>
      </c>
      <c r="M101" s="7" t="str">
        <f>VLOOKUP($A101,Entries!$B$203:$J$406,9)</f>
        <v/>
      </c>
      <c r="N101" s="29">
        <v>15.9</v>
      </c>
    </row>
    <row r="102" spans="1:14" x14ac:dyDescent="0.25">
      <c r="A102" s="7" t="s">
        <v>25</v>
      </c>
      <c r="B102" s="110" t="s">
        <v>25</v>
      </c>
      <c r="D102" s="7">
        <v>2</v>
      </c>
      <c r="E102" t="str">
        <f>VLOOKUP($A102,Entries!$B$203:$J$406,2)</f>
        <v/>
      </c>
      <c r="F102" t="str">
        <f>VLOOKUP($A102,Entries!$B$203:$J$406,3)</f>
        <v/>
      </c>
      <c r="G102" t="str">
        <f>VLOOKUP($A102,Entries!$B$203:$F$406,5)</f>
        <v/>
      </c>
      <c r="H102" s="27" t="str">
        <f t="shared" si="4"/>
        <v xml:space="preserve"> </v>
      </c>
      <c r="J102" s="7" t="str">
        <f>VLOOKUP($A102,Entries!$B$203:$G$406,6)</f>
        <v/>
      </c>
      <c r="K102" s="7" t="str">
        <f>VLOOKUP($A102,Entries!$B$203:$FH503,7)</f>
        <v/>
      </c>
      <c r="L102" s="7" t="str">
        <f>VLOOKUP($A102,Entries!$B$203:$I$406,8)</f>
        <v/>
      </c>
      <c r="M102" s="7" t="str">
        <f>VLOOKUP($A102,Entries!$B$203:$J$406,9)</f>
        <v/>
      </c>
      <c r="N102" s="29"/>
    </row>
    <row r="103" spans="1:14" x14ac:dyDescent="0.25">
      <c r="A103" s="7" t="s">
        <v>25</v>
      </c>
      <c r="B103" s="110" t="s">
        <v>25</v>
      </c>
      <c r="D103" s="7">
        <v>3</v>
      </c>
      <c r="E103" t="str">
        <f>VLOOKUP($A103,Entries!$B$203:$J$406,2)</f>
        <v/>
      </c>
      <c r="F103" t="str">
        <f>VLOOKUP($A103,Entries!$B$203:$J$406,3)</f>
        <v/>
      </c>
      <c r="G103" t="str">
        <f>VLOOKUP($A103,Entries!$B$203:$F$406,5)</f>
        <v/>
      </c>
      <c r="H103" s="27" t="str">
        <f t="shared" si="4"/>
        <v xml:space="preserve"> </v>
      </c>
      <c r="J103" s="7" t="str">
        <f>VLOOKUP($A103,Entries!$B$203:$G$406,6)</f>
        <v/>
      </c>
      <c r="K103" s="7" t="str">
        <f>VLOOKUP($A103,Entries!$B$203:$FH504,7)</f>
        <v/>
      </c>
      <c r="L103" s="7" t="str">
        <f>VLOOKUP($A103,Entries!$B$203:$I$406,8)</f>
        <v/>
      </c>
      <c r="M103" s="7" t="str">
        <f>VLOOKUP($A103,Entries!$B$203:$J$406,9)</f>
        <v/>
      </c>
      <c r="N103" s="29"/>
    </row>
    <row r="104" spans="1:14" x14ac:dyDescent="0.25">
      <c r="A104" s="7" t="s">
        <v>25</v>
      </c>
      <c r="B104" s="110" t="s">
        <v>25</v>
      </c>
      <c r="D104" s="7">
        <v>4</v>
      </c>
      <c r="E104" t="str">
        <f>VLOOKUP($A104,Entries!$B$203:$J$406,2)</f>
        <v/>
      </c>
      <c r="F104" t="str">
        <f>VLOOKUP($A104,Entries!$B$203:$J$406,3)</f>
        <v/>
      </c>
      <c r="G104" t="str">
        <f>VLOOKUP($A104,Entries!$B$203:$F$406,5)</f>
        <v/>
      </c>
      <c r="H104" s="27" t="str">
        <f t="shared" si="4"/>
        <v xml:space="preserve"> </v>
      </c>
      <c r="J104" s="7" t="str">
        <f>VLOOKUP($A104,Entries!$B$203:$G$406,6)</f>
        <v/>
      </c>
      <c r="K104" s="7" t="str">
        <f>VLOOKUP($A104,Entries!$B$203:$FH505,7)</f>
        <v/>
      </c>
      <c r="L104" s="7" t="str">
        <f>VLOOKUP($A104,Entries!$B$203:$I$406,8)</f>
        <v/>
      </c>
      <c r="M104" s="7" t="str">
        <f>VLOOKUP($A104,Entries!$B$203:$J$406,9)</f>
        <v/>
      </c>
      <c r="N104" s="29"/>
    </row>
    <row r="105" spans="1:14" x14ac:dyDescent="0.25">
      <c r="A105" s="7" t="s">
        <v>25</v>
      </c>
      <c r="B105" s="110" t="s">
        <v>25</v>
      </c>
      <c r="D105" s="7">
        <v>5</v>
      </c>
      <c r="E105" t="str">
        <f>VLOOKUP($A105,Entries!$B$203:$J$406,2)</f>
        <v/>
      </c>
      <c r="F105" t="str">
        <f>VLOOKUP($A105,Entries!$B$203:$J$406,3)</f>
        <v/>
      </c>
      <c r="G105" t="str">
        <f>VLOOKUP($A105,Entries!$B$203:$F$406,5)</f>
        <v/>
      </c>
      <c r="H105" s="27" t="str">
        <f t="shared" si="4"/>
        <v xml:space="preserve"> </v>
      </c>
      <c r="J105" s="7" t="str">
        <f>VLOOKUP($A105,Entries!$B$203:$G$406,6)</f>
        <v/>
      </c>
      <c r="K105" s="7" t="str">
        <f>VLOOKUP($A105,Entries!$B$203:$FH506,7)</f>
        <v/>
      </c>
      <c r="L105" s="7" t="str">
        <f>VLOOKUP($A105,Entries!$B$203:$I$406,8)</f>
        <v/>
      </c>
      <c r="M105" s="7" t="str">
        <f>VLOOKUP($A105,Entries!$B$203:$J$406,9)</f>
        <v/>
      </c>
      <c r="N105" s="29"/>
    </row>
    <row r="106" spans="1:14" x14ac:dyDescent="0.25">
      <c r="A106" s="7" t="s">
        <v>25</v>
      </c>
      <c r="B106" s="110" t="s">
        <v>25</v>
      </c>
      <c r="D106" s="7">
        <v>6</v>
      </c>
      <c r="E106" t="str">
        <f>VLOOKUP($A106,Entries!$B$203:$J$406,2)</f>
        <v/>
      </c>
      <c r="F106" t="str">
        <f>VLOOKUP($A106,Entries!$B$203:$J$406,3)</f>
        <v/>
      </c>
      <c r="G106" t="str">
        <f>VLOOKUP($A106,Entries!$B$203:$F$406,5)</f>
        <v/>
      </c>
      <c r="H106" s="27" t="str">
        <f t="shared" si="4"/>
        <v xml:space="preserve"> </v>
      </c>
      <c r="J106" s="7" t="str">
        <f>VLOOKUP($A106,Entries!$B$203:$G$406,6)</f>
        <v/>
      </c>
      <c r="K106" s="7" t="str">
        <f>VLOOKUP($A106,Entries!$B$203:$FH507,7)</f>
        <v/>
      </c>
      <c r="L106" s="7" t="str">
        <f>VLOOKUP($A106,Entries!$B$203:$I$406,8)</f>
        <v/>
      </c>
      <c r="M106" s="7" t="str">
        <f>VLOOKUP($A106,Entries!$B$203:$J$406,9)</f>
        <v/>
      </c>
      <c r="N106" s="29"/>
    </row>
    <row r="107" spans="1:14" x14ac:dyDescent="0.25">
      <c r="A107" s="7" t="s">
        <v>25</v>
      </c>
      <c r="B107" s="110" t="s">
        <v>25</v>
      </c>
      <c r="D107" s="7">
        <v>7</v>
      </c>
      <c r="E107" t="str">
        <f>VLOOKUP($A107,Entries!$B$203:$J$406,2)</f>
        <v/>
      </c>
      <c r="F107" t="str">
        <f>VLOOKUP($A107,Entries!$B$203:$J$406,3)</f>
        <v/>
      </c>
      <c r="G107" t="str">
        <f>VLOOKUP($A107,Entries!$B$203:$F$406,5)</f>
        <v/>
      </c>
      <c r="H107" s="27" t="str">
        <f t="shared" si="4"/>
        <v xml:space="preserve"> </v>
      </c>
      <c r="J107" s="7" t="str">
        <f>VLOOKUP($A107,Entries!$B$203:$G$406,6)</f>
        <v/>
      </c>
      <c r="K107" s="7" t="str">
        <f>VLOOKUP($A107,Entries!$B$203:$FH508,7)</f>
        <v/>
      </c>
      <c r="L107" s="7" t="str">
        <f>VLOOKUP($A107,Entries!$B$203:$I$406,8)</f>
        <v/>
      </c>
      <c r="M107" s="7" t="str">
        <f>VLOOKUP($A107,Entries!$B$203:$J$406,9)</f>
        <v/>
      </c>
      <c r="N107" s="29"/>
    </row>
    <row r="108" spans="1:14" x14ac:dyDescent="0.25">
      <c r="A108" s="7" t="s">
        <v>25</v>
      </c>
      <c r="B108" s="110" t="s">
        <v>25</v>
      </c>
      <c r="D108" s="7">
        <v>8</v>
      </c>
      <c r="E108" t="str">
        <f>VLOOKUP($A108,Entries!$B$203:$J$406,2)</f>
        <v/>
      </c>
      <c r="F108" t="str">
        <f>VLOOKUP($A108,Entries!$B$203:$J$406,3)</f>
        <v/>
      </c>
      <c r="G108" t="str">
        <f>VLOOKUP($A108,Entries!$B$203:$F$406,5)</f>
        <v/>
      </c>
      <c r="H108" s="27" t="str">
        <f t="shared" si="4"/>
        <v xml:space="preserve"> </v>
      </c>
      <c r="J108" s="7" t="str">
        <f>VLOOKUP($A108,Entries!$B$203:$G$406,6)</f>
        <v/>
      </c>
      <c r="K108" s="7" t="str">
        <f>VLOOKUP($A108,Entries!$B$203:$FH509,7)</f>
        <v/>
      </c>
      <c r="L108" s="7" t="str">
        <f>VLOOKUP($A108,Entries!$B$203:$I$406,8)</f>
        <v/>
      </c>
      <c r="M108" s="7" t="str">
        <f>VLOOKUP($A108,Entries!$B$203:$J$406,9)</f>
        <v/>
      </c>
      <c r="N108" s="29"/>
    </row>
    <row r="109" spans="1:14" x14ac:dyDescent="0.25">
      <c r="A109" s="7" t="s">
        <v>25</v>
      </c>
      <c r="B109" s="110" t="s">
        <v>25</v>
      </c>
      <c r="C109" t="s">
        <v>391</v>
      </c>
      <c r="D109" s="7">
        <v>1</v>
      </c>
      <c r="E109" t="str">
        <f>VLOOKUP($A109,Entries!$B$203:$J$406,2)</f>
        <v/>
      </c>
      <c r="F109" t="str">
        <f>VLOOKUP($A109,Entries!$B$203:$J$406,3)</f>
        <v/>
      </c>
      <c r="G109" t="str">
        <f>VLOOKUP($A109,Entries!$B$203:$F$406,5)</f>
        <v/>
      </c>
      <c r="H109" s="27" t="str">
        <f t="shared" si="4"/>
        <v xml:space="preserve"> </v>
      </c>
      <c r="J109" s="7" t="str">
        <f>VLOOKUP($A109,Entries!$B$203:$G$406,6)</f>
        <v/>
      </c>
      <c r="K109" s="7" t="str">
        <f>VLOOKUP($A109,Entries!$B$203:$FH510,7)</f>
        <v/>
      </c>
      <c r="L109" s="7" t="str">
        <f>VLOOKUP($A109,Entries!$B$203:$I$406,8)</f>
        <v/>
      </c>
      <c r="M109" s="7" t="str">
        <f>VLOOKUP($A109,Entries!$B$203:$J$406,9)</f>
        <v/>
      </c>
      <c r="N109" s="29">
        <v>66.099999999999994</v>
      </c>
    </row>
    <row r="110" spans="1:14" x14ac:dyDescent="0.25">
      <c r="A110" s="7" t="s">
        <v>25</v>
      </c>
      <c r="B110" s="110" t="s">
        <v>25</v>
      </c>
      <c r="D110" s="7">
        <v>2</v>
      </c>
      <c r="E110" t="str">
        <f>VLOOKUP($A110,Entries!$B$203:$J$406,2)</f>
        <v/>
      </c>
      <c r="F110" t="str">
        <f>VLOOKUP($A110,Entries!$B$203:$J$406,3)</f>
        <v/>
      </c>
      <c r="G110" t="str">
        <f>VLOOKUP($A110,Entries!$B$203:$F$406,5)</f>
        <v/>
      </c>
      <c r="H110" s="27" t="str">
        <f t="shared" si="4"/>
        <v xml:space="preserve"> </v>
      </c>
      <c r="J110" s="7" t="str">
        <f>VLOOKUP($A110,Entries!$B$203:$G$406,6)</f>
        <v/>
      </c>
      <c r="K110" s="7" t="str">
        <f>VLOOKUP($A110,Entries!$B$203:$FH511,7)</f>
        <v/>
      </c>
      <c r="L110" s="7" t="str">
        <f>VLOOKUP($A110,Entries!$B$203:$I$406,8)</f>
        <v/>
      </c>
      <c r="M110" s="7" t="str">
        <f>VLOOKUP($A110,Entries!$B$203:$J$406,9)</f>
        <v/>
      </c>
      <c r="N110" s="29"/>
    </row>
    <row r="111" spans="1:14" x14ac:dyDescent="0.25">
      <c r="A111" s="7" t="s">
        <v>25</v>
      </c>
      <c r="B111" s="110" t="s">
        <v>25</v>
      </c>
      <c r="D111" s="7">
        <v>3</v>
      </c>
      <c r="E111" t="str">
        <f>VLOOKUP($A111,Entries!$B$203:$J$406,2)</f>
        <v/>
      </c>
      <c r="F111" t="str">
        <f>VLOOKUP($A111,Entries!$B$203:$J$406,3)</f>
        <v/>
      </c>
      <c r="G111" t="str">
        <f>VLOOKUP($A111,Entries!$B$203:$F$406,5)</f>
        <v/>
      </c>
      <c r="H111" s="27" t="str">
        <f t="shared" si="4"/>
        <v xml:space="preserve"> </v>
      </c>
      <c r="J111" s="7" t="str">
        <f>VLOOKUP($A111,Entries!$B$203:$G$406,6)</f>
        <v/>
      </c>
      <c r="K111" s="7" t="str">
        <f>VLOOKUP($A111,Entries!$B$203:$FH512,7)</f>
        <v/>
      </c>
      <c r="L111" s="7" t="str">
        <f>VLOOKUP($A111,Entries!$B$203:$I$406,8)</f>
        <v/>
      </c>
      <c r="M111" s="7" t="str">
        <f>VLOOKUP($A111,Entries!$B$203:$J$406,9)</f>
        <v/>
      </c>
      <c r="N111" s="29"/>
    </row>
    <row r="112" spans="1:14" x14ac:dyDescent="0.25">
      <c r="A112" s="7" t="s">
        <v>25</v>
      </c>
      <c r="B112" s="110" t="s">
        <v>25</v>
      </c>
      <c r="D112" s="7">
        <v>4</v>
      </c>
      <c r="E112" t="str">
        <f>VLOOKUP($A112,Entries!$B$203:$J$406,2)</f>
        <v/>
      </c>
      <c r="F112" t="str">
        <f>VLOOKUP($A112,Entries!$B$203:$J$406,3)</f>
        <v/>
      </c>
      <c r="G112" t="str">
        <f>VLOOKUP($A112,Entries!$B$203:$F$406,5)</f>
        <v/>
      </c>
      <c r="H112" s="27" t="str">
        <f t="shared" si="4"/>
        <v xml:space="preserve"> </v>
      </c>
      <c r="J112" s="7" t="str">
        <f>VLOOKUP($A112,Entries!$B$203:$G$406,6)</f>
        <v/>
      </c>
      <c r="K112" s="7" t="str">
        <f>VLOOKUP($A112,Entries!$B$203:$FH513,7)</f>
        <v/>
      </c>
      <c r="L112" s="7" t="str">
        <f>VLOOKUP($A112,Entries!$B$203:$I$406,8)</f>
        <v/>
      </c>
      <c r="M112" s="7" t="str">
        <f>VLOOKUP($A112,Entries!$B$203:$J$406,9)</f>
        <v/>
      </c>
      <c r="N112" s="29"/>
    </row>
    <row r="113" spans="1:14" x14ac:dyDescent="0.25">
      <c r="A113" s="7" t="s">
        <v>25</v>
      </c>
      <c r="B113" s="110" t="s">
        <v>25</v>
      </c>
      <c r="D113" s="7">
        <v>5</v>
      </c>
      <c r="E113" t="str">
        <f>VLOOKUP($A113,Entries!$B$203:$J$406,2)</f>
        <v/>
      </c>
      <c r="F113" t="str">
        <f>VLOOKUP($A113,Entries!$B$203:$J$406,3)</f>
        <v/>
      </c>
      <c r="G113" t="str">
        <f>VLOOKUP($A113,Entries!$B$203:$F$406,5)</f>
        <v/>
      </c>
      <c r="H113" s="27" t="str">
        <f t="shared" si="4"/>
        <v xml:space="preserve"> </v>
      </c>
      <c r="J113" s="7" t="str">
        <f>VLOOKUP($A113,Entries!$B$203:$G$406,6)</f>
        <v/>
      </c>
      <c r="K113" s="7" t="str">
        <f>VLOOKUP($A113,Entries!$B$203:$FH514,7)</f>
        <v/>
      </c>
      <c r="L113" s="7" t="str">
        <f>VLOOKUP($A113,Entries!$B$203:$I$406,8)</f>
        <v/>
      </c>
      <c r="M113" s="7" t="str">
        <f>VLOOKUP($A113,Entries!$B$203:$J$406,9)</f>
        <v/>
      </c>
      <c r="N113" s="29"/>
    </row>
    <row r="114" spans="1:14" x14ac:dyDescent="0.25">
      <c r="A114" s="7" t="s">
        <v>25</v>
      </c>
      <c r="B114" s="110" t="s">
        <v>25</v>
      </c>
      <c r="D114" s="7">
        <v>6</v>
      </c>
      <c r="E114" t="str">
        <f>VLOOKUP($A114,Entries!$B$203:$J$406,2)</f>
        <v/>
      </c>
      <c r="F114" t="str">
        <f>VLOOKUP($A114,Entries!$B$203:$J$406,3)</f>
        <v/>
      </c>
      <c r="G114" t="str">
        <f>VLOOKUP($A114,Entries!$B$203:$F$406,5)</f>
        <v/>
      </c>
      <c r="H114" s="27" t="str">
        <f t="shared" si="4"/>
        <v xml:space="preserve"> </v>
      </c>
      <c r="J114" s="7" t="str">
        <f>VLOOKUP($A114,Entries!$B$203:$G$406,6)</f>
        <v/>
      </c>
      <c r="K114" s="7" t="str">
        <f>VLOOKUP($A114,Entries!$B$203:$FH515,7)</f>
        <v/>
      </c>
      <c r="L114" s="7" t="str">
        <f>VLOOKUP($A114,Entries!$B$203:$I$406,8)</f>
        <v/>
      </c>
      <c r="M114" s="7" t="str">
        <f>VLOOKUP($A114,Entries!$B$203:$J$406,9)</f>
        <v/>
      </c>
      <c r="N114" s="29"/>
    </row>
    <row r="115" spans="1:14" x14ac:dyDescent="0.25">
      <c r="A115" s="7" t="s">
        <v>25</v>
      </c>
      <c r="B115" s="110" t="s">
        <v>25</v>
      </c>
      <c r="D115" s="7">
        <v>7</v>
      </c>
      <c r="E115" t="str">
        <f>VLOOKUP($A115,Entries!$B$203:$J$406,2)</f>
        <v/>
      </c>
      <c r="F115" t="str">
        <f>VLOOKUP($A115,Entries!$B$203:$J$406,3)</f>
        <v/>
      </c>
      <c r="G115" t="str">
        <f>VLOOKUP($A115,Entries!$B$203:$F$406,5)</f>
        <v/>
      </c>
      <c r="H115" s="27" t="str">
        <f t="shared" si="4"/>
        <v xml:space="preserve"> </v>
      </c>
      <c r="J115" s="7" t="str">
        <f>VLOOKUP($A115,Entries!$B$203:$G$406,6)</f>
        <v/>
      </c>
      <c r="K115" s="7" t="str">
        <f>VLOOKUP($A115,Entries!$B$203:$FH516,7)</f>
        <v/>
      </c>
      <c r="L115" s="7" t="str">
        <f>VLOOKUP($A115,Entries!$B$203:$I$406,8)</f>
        <v/>
      </c>
      <c r="M115" s="7" t="str">
        <f>VLOOKUP($A115,Entries!$B$203:$J$406,9)</f>
        <v/>
      </c>
      <c r="N115" s="29"/>
    </row>
    <row r="116" spans="1:14" x14ac:dyDescent="0.25">
      <c r="A116" s="7" t="s">
        <v>25</v>
      </c>
      <c r="B116" s="110" t="s">
        <v>25</v>
      </c>
      <c r="D116" s="7">
        <v>8</v>
      </c>
      <c r="E116" t="str">
        <f>VLOOKUP($A116,Entries!$B$203:$J$406,2)</f>
        <v/>
      </c>
      <c r="F116" t="str">
        <f>VLOOKUP($A116,Entries!$B$203:$J$406,3)</f>
        <v/>
      </c>
      <c r="G116" t="str">
        <f>VLOOKUP($A116,Entries!$B$203:$F$406,5)</f>
        <v/>
      </c>
      <c r="H116" s="27" t="str">
        <f t="shared" si="4"/>
        <v xml:space="preserve"> </v>
      </c>
      <c r="J116" s="7" t="str">
        <f>VLOOKUP($A116,Entries!$B$203:$G$406,6)</f>
        <v/>
      </c>
      <c r="K116" s="7" t="str">
        <f>VLOOKUP($A116,Entries!$B$203:$FH517,7)</f>
        <v/>
      </c>
      <c r="L116" s="7" t="str">
        <f>VLOOKUP($A116,Entries!$B$203:$I$406,8)</f>
        <v/>
      </c>
      <c r="M116" s="7" t="str">
        <f>VLOOKUP($A116,Entries!$B$203:$J$406,9)</f>
        <v/>
      </c>
      <c r="N116" s="29"/>
    </row>
    <row r="117" spans="1:14" x14ac:dyDescent="0.25">
      <c r="A117" s="7" t="s">
        <v>25</v>
      </c>
      <c r="B117" s="110" t="s">
        <v>25</v>
      </c>
      <c r="C117" t="s">
        <v>392</v>
      </c>
      <c r="D117" s="7">
        <v>1</v>
      </c>
      <c r="E117" t="str">
        <f>VLOOKUP($A117,Entries!$B$203:$J$406,2)</f>
        <v/>
      </c>
      <c r="F117" t="str">
        <f>VLOOKUP($A117,Entries!$B$203:$J$406,3)</f>
        <v/>
      </c>
      <c r="G117" t="str">
        <f>VLOOKUP($A117,Entries!$B$203:$F$406,5)</f>
        <v/>
      </c>
      <c r="H117" s="27" t="str">
        <f t="shared" si="4"/>
        <v xml:space="preserve"> </v>
      </c>
      <c r="J117" s="7" t="str">
        <f>VLOOKUP($A117,Entries!$B$203:$G$406,6)</f>
        <v/>
      </c>
      <c r="K117" s="7" t="str">
        <f>VLOOKUP($A117,Entries!$B$203:$FH518,7)</f>
        <v/>
      </c>
      <c r="L117" s="7" t="str">
        <f>VLOOKUP($A117,Entries!$B$203:$I$406,8)</f>
        <v/>
      </c>
      <c r="M117" s="7" t="str">
        <f>VLOOKUP($A117,Entries!$B$203:$J$406,9)</f>
        <v/>
      </c>
      <c r="N117" s="29" t="s">
        <v>216</v>
      </c>
    </row>
    <row r="118" spans="1:14" x14ac:dyDescent="0.25">
      <c r="A118" s="7" t="s">
        <v>25</v>
      </c>
      <c r="B118" s="110" t="s">
        <v>25</v>
      </c>
      <c r="D118" s="7">
        <v>2</v>
      </c>
      <c r="E118" t="str">
        <f>VLOOKUP($A118,Entries!$B$203:$J$406,2)</f>
        <v/>
      </c>
      <c r="F118" t="str">
        <f>VLOOKUP($A118,Entries!$B$203:$J$406,3)</f>
        <v/>
      </c>
      <c r="G118" t="str">
        <f>VLOOKUP($A118,Entries!$B$203:$F$406,5)</f>
        <v/>
      </c>
      <c r="H118" s="27" t="str">
        <f t="shared" si="4"/>
        <v xml:space="preserve"> </v>
      </c>
      <c r="J118" s="7" t="str">
        <f>VLOOKUP($A118,Entries!$B$203:$G$406,6)</f>
        <v/>
      </c>
      <c r="K118" s="7" t="str">
        <f>VLOOKUP($A118,Entries!$B$203:$FH519,7)</f>
        <v/>
      </c>
      <c r="L118" s="7" t="str">
        <f>VLOOKUP($A118,Entries!$B$203:$I$406,8)</f>
        <v/>
      </c>
      <c r="M118" s="7" t="str">
        <f>VLOOKUP($A118,Entries!$B$203:$J$406,9)</f>
        <v/>
      </c>
      <c r="N118" s="29"/>
    </row>
    <row r="119" spans="1:14" x14ac:dyDescent="0.25">
      <c r="A119" s="7" t="s">
        <v>25</v>
      </c>
      <c r="B119" s="110" t="s">
        <v>25</v>
      </c>
      <c r="D119" s="7">
        <v>3</v>
      </c>
      <c r="E119" t="str">
        <f>VLOOKUP($A119,Entries!$B$203:$J$406,2)</f>
        <v/>
      </c>
      <c r="F119" t="str">
        <f>VLOOKUP($A119,Entries!$B$203:$J$406,3)</f>
        <v/>
      </c>
      <c r="G119" t="str">
        <f>VLOOKUP($A119,Entries!$B$203:$F$406,5)</f>
        <v/>
      </c>
      <c r="H119" s="27" t="str">
        <f t="shared" si="4"/>
        <v xml:space="preserve"> </v>
      </c>
      <c r="J119" s="7" t="str">
        <f>VLOOKUP($A119,Entries!$B$203:$G$406,6)</f>
        <v/>
      </c>
      <c r="K119" s="7" t="str">
        <f>VLOOKUP($A119,Entries!$B$203:$FH520,7)</f>
        <v/>
      </c>
      <c r="L119" s="7" t="str">
        <f>VLOOKUP($A119,Entries!$B$203:$I$406,8)</f>
        <v/>
      </c>
      <c r="M119" s="7" t="str">
        <f>VLOOKUP($A119,Entries!$B$203:$J$406,9)</f>
        <v/>
      </c>
      <c r="N119" s="29"/>
    </row>
    <row r="120" spans="1:14" x14ac:dyDescent="0.25">
      <c r="A120" s="7" t="s">
        <v>25</v>
      </c>
      <c r="B120" s="110" t="s">
        <v>25</v>
      </c>
      <c r="D120" s="7">
        <v>4</v>
      </c>
      <c r="E120" t="str">
        <f>VLOOKUP($A120,Entries!$B$203:$J$406,2)</f>
        <v/>
      </c>
      <c r="F120" t="str">
        <f>VLOOKUP($A120,Entries!$B$203:$J$406,3)</f>
        <v/>
      </c>
      <c r="G120" t="str">
        <f>VLOOKUP($A120,Entries!$B$203:$F$406,5)</f>
        <v/>
      </c>
      <c r="H120" s="27" t="str">
        <f t="shared" si="4"/>
        <v xml:space="preserve"> </v>
      </c>
      <c r="J120" s="7" t="str">
        <f>VLOOKUP($A120,Entries!$B$203:$G$406,6)</f>
        <v/>
      </c>
      <c r="K120" s="7" t="str">
        <f>VLOOKUP($A120,Entries!$B$203:$FH521,7)</f>
        <v/>
      </c>
      <c r="L120" s="7" t="str">
        <f>VLOOKUP($A120,Entries!$B$203:$I$406,8)</f>
        <v/>
      </c>
      <c r="M120" s="7" t="str">
        <f>VLOOKUP($A120,Entries!$B$203:$J$406,9)</f>
        <v/>
      </c>
      <c r="N120" s="29"/>
    </row>
    <row r="121" spans="1:14" x14ac:dyDescent="0.25">
      <c r="A121" s="7" t="s">
        <v>25</v>
      </c>
      <c r="B121" s="110" t="s">
        <v>25</v>
      </c>
      <c r="D121" s="7">
        <v>5</v>
      </c>
      <c r="E121" t="str">
        <f>VLOOKUP($A121,Entries!$B$203:$J$406,2)</f>
        <v/>
      </c>
      <c r="F121" t="str">
        <f>VLOOKUP($A121,Entries!$B$203:$J$406,3)</f>
        <v/>
      </c>
      <c r="G121" t="str">
        <f>VLOOKUP($A121,Entries!$B$203:$F$406,5)</f>
        <v/>
      </c>
      <c r="H121" s="27" t="str">
        <f t="shared" si="4"/>
        <v xml:space="preserve"> </v>
      </c>
      <c r="J121" s="7" t="str">
        <f>VLOOKUP($A121,Entries!$B$203:$G$406,6)</f>
        <v/>
      </c>
      <c r="K121" s="7" t="str">
        <f>VLOOKUP($A121,Entries!$B$203:$FH522,7)</f>
        <v/>
      </c>
      <c r="L121" s="7" t="str">
        <f>VLOOKUP($A121,Entries!$B$203:$I$406,8)</f>
        <v/>
      </c>
      <c r="M121" s="7" t="str">
        <f>VLOOKUP($A121,Entries!$B$203:$J$406,9)</f>
        <v/>
      </c>
      <c r="N121" s="29"/>
    </row>
    <row r="122" spans="1:14" x14ac:dyDescent="0.25">
      <c r="A122" s="7" t="s">
        <v>25</v>
      </c>
      <c r="B122" s="110" t="s">
        <v>25</v>
      </c>
      <c r="D122" s="7">
        <v>6</v>
      </c>
      <c r="E122" t="str">
        <f>VLOOKUP($A122,Entries!$B$203:$J$406,2)</f>
        <v/>
      </c>
      <c r="F122" t="str">
        <f>VLOOKUP($A122,Entries!$B$203:$J$406,3)</f>
        <v/>
      </c>
      <c r="G122" t="str">
        <f>VLOOKUP($A122,Entries!$B$203:$F$406,5)</f>
        <v/>
      </c>
      <c r="H122" s="27" t="str">
        <f t="shared" si="4"/>
        <v xml:space="preserve"> </v>
      </c>
      <c r="J122" s="7" t="str">
        <f>VLOOKUP($A122,Entries!$B$203:$G$406,6)</f>
        <v/>
      </c>
      <c r="K122" s="7" t="str">
        <f>VLOOKUP($A122,Entries!$B$203:$FH523,7)</f>
        <v/>
      </c>
      <c r="L122" s="7" t="str">
        <f>VLOOKUP($A122,Entries!$B$203:$I$406,8)</f>
        <v/>
      </c>
      <c r="M122" s="7" t="str">
        <f>VLOOKUP($A122,Entries!$B$203:$J$406,9)</f>
        <v/>
      </c>
      <c r="N122" s="29"/>
    </row>
    <row r="123" spans="1:14" x14ac:dyDescent="0.25">
      <c r="A123" s="7" t="s">
        <v>25</v>
      </c>
      <c r="B123" s="110" t="s">
        <v>25</v>
      </c>
      <c r="D123" s="7">
        <v>7</v>
      </c>
      <c r="E123" t="str">
        <f>VLOOKUP($A123,Entries!$B$203:$J$406,2)</f>
        <v/>
      </c>
      <c r="F123" t="str">
        <f>VLOOKUP($A123,Entries!$B$203:$J$406,3)</f>
        <v/>
      </c>
      <c r="G123" t="str">
        <f>VLOOKUP($A123,Entries!$B$203:$F$406,5)</f>
        <v/>
      </c>
      <c r="H123" s="27" t="str">
        <f t="shared" si="4"/>
        <v xml:space="preserve"> </v>
      </c>
      <c r="J123" s="7" t="str">
        <f>VLOOKUP($A123,Entries!$B$203:$G$406,6)</f>
        <v/>
      </c>
      <c r="K123" s="7" t="str">
        <f>VLOOKUP($A123,Entries!$B$203:$FH524,7)</f>
        <v/>
      </c>
      <c r="L123" s="7" t="str">
        <f>VLOOKUP($A123,Entries!$B$203:$I$406,8)</f>
        <v/>
      </c>
      <c r="M123" s="7" t="str">
        <f>VLOOKUP($A123,Entries!$B$203:$J$406,9)</f>
        <v/>
      </c>
      <c r="N123" s="29"/>
    </row>
    <row r="124" spans="1:14" x14ac:dyDescent="0.25">
      <c r="A124" s="7" t="s">
        <v>25</v>
      </c>
      <c r="B124" s="110" t="s">
        <v>25</v>
      </c>
      <c r="D124" s="7">
        <v>8</v>
      </c>
      <c r="E124" t="str">
        <f>VLOOKUP($A124,Entries!$B$203:$J$406,2)</f>
        <v/>
      </c>
      <c r="F124" t="str">
        <f>VLOOKUP($A124,Entries!$B$203:$J$406,3)</f>
        <v/>
      </c>
      <c r="G124" t="str">
        <f>VLOOKUP($A124,Entries!$B$203:$F$406,5)</f>
        <v/>
      </c>
      <c r="H124" s="27" t="str">
        <f t="shared" si="4"/>
        <v xml:space="preserve"> </v>
      </c>
      <c r="J124" s="7" t="str">
        <f>VLOOKUP($A124,Entries!$B$203:$G$406,6)</f>
        <v/>
      </c>
      <c r="K124" s="7" t="str">
        <f>VLOOKUP($A124,Entries!$B$203:$FH525,7)</f>
        <v/>
      </c>
      <c r="L124" s="7" t="str">
        <f>VLOOKUP($A124,Entries!$B$203:$I$406,8)</f>
        <v/>
      </c>
      <c r="M124" s="7" t="str">
        <f>VLOOKUP($A124,Entries!$B$203:$J$406,9)</f>
        <v/>
      </c>
      <c r="N124" s="29"/>
    </row>
    <row r="125" spans="1:14" x14ac:dyDescent="0.25">
      <c r="A125" s="7">
        <v>107</v>
      </c>
      <c r="B125" s="110">
        <v>3.86</v>
      </c>
      <c r="C125" t="s">
        <v>138</v>
      </c>
      <c r="D125" s="7">
        <v>1</v>
      </c>
      <c r="E125" t="str">
        <f>VLOOKUP($A125,Entries!$B$203:$J$406,2)</f>
        <v>Agatha</v>
      </c>
      <c r="F125" t="str">
        <f>VLOOKUP($A125,Entries!$B$203:$J$406,3)</f>
        <v>Gouldby</v>
      </c>
      <c r="G125" t="str">
        <f>VLOOKUP($A125,Entries!$B$203:$F$406,5)</f>
        <v>Waveney Valley AC</v>
      </c>
      <c r="H125" s="109">
        <f t="shared" si="4"/>
        <v>3.86</v>
      </c>
      <c r="I125" s="109" t="str">
        <f>IF(H125=" "," ",IF(H125&gt;N125,"CBP",IF(H125=N125,"=CBP"," ")))</f>
        <v xml:space="preserve"> </v>
      </c>
      <c r="J125" s="7" t="str">
        <f>VLOOKUP($A125,Entries!$B$203:$G$406,6)</f>
        <v>c</v>
      </c>
      <c r="K125" s="7" t="str">
        <f>VLOOKUP($A125,Entries!$B$203:$FH526,7)</f>
        <v>s</v>
      </c>
      <c r="L125" s="7" t="str">
        <f>VLOOKUP($A125,Entries!$B$203:$I$406,8)</f>
        <v xml:space="preserve">Lowestoft 6th form college </v>
      </c>
      <c r="M125" s="7">
        <f>VLOOKUP($A125,Entries!$B$203:$J$406,9)</f>
        <v>3618488</v>
      </c>
      <c r="N125" s="10">
        <v>5.62</v>
      </c>
    </row>
    <row r="126" spans="1:14" x14ac:dyDescent="0.25">
      <c r="A126" s="7" t="s">
        <v>25</v>
      </c>
      <c r="B126" s="110" t="s">
        <v>25</v>
      </c>
      <c r="D126" s="7">
        <v>2</v>
      </c>
      <c r="E126" t="str">
        <f>VLOOKUP($A126,Entries!$B$203:$J$406,2)</f>
        <v/>
      </c>
      <c r="F126" t="str">
        <f>VLOOKUP($A126,Entries!$B$203:$J$406,3)</f>
        <v/>
      </c>
      <c r="G126" t="str">
        <f>VLOOKUP($A126,Entries!$B$203:$F$406,5)</f>
        <v/>
      </c>
      <c r="H126" s="109" t="str">
        <f t="shared" si="4"/>
        <v xml:space="preserve"> </v>
      </c>
      <c r="I126" s="10"/>
      <c r="J126" s="7" t="str">
        <f>VLOOKUP($A126,Entries!$B$203:$G$406,6)</f>
        <v/>
      </c>
      <c r="K126" s="7" t="str">
        <f>VLOOKUP($A126,Entries!$B$203:$FH527,7)</f>
        <v/>
      </c>
      <c r="L126" s="7" t="str">
        <f>VLOOKUP($A126,Entries!$B$203:$I$406,8)</f>
        <v/>
      </c>
      <c r="M126" s="7" t="str">
        <f>VLOOKUP($A126,Entries!$B$203:$J$406,9)</f>
        <v/>
      </c>
      <c r="N126" s="10"/>
    </row>
    <row r="127" spans="1:14" x14ac:dyDescent="0.25">
      <c r="A127" s="7" t="s">
        <v>25</v>
      </c>
      <c r="B127" s="110" t="s">
        <v>25</v>
      </c>
      <c r="D127" s="7">
        <v>3</v>
      </c>
      <c r="E127" t="str">
        <f>VLOOKUP($A127,Entries!$B$203:$J$406,2)</f>
        <v/>
      </c>
      <c r="F127" t="str">
        <f>VLOOKUP($A127,Entries!$B$203:$J$406,3)</f>
        <v/>
      </c>
      <c r="G127" t="str">
        <f>VLOOKUP($A127,Entries!$B$203:$F$406,5)</f>
        <v/>
      </c>
      <c r="H127" s="109" t="str">
        <f t="shared" si="4"/>
        <v xml:space="preserve"> </v>
      </c>
      <c r="I127" s="10"/>
      <c r="J127" s="7" t="str">
        <f>VLOOKUP($A127,Entries!$B$203:$G$406,6)</f>
        <v/>
      </c>
      <c r="K127" s="7" t="str">
        <f>VLOOKUP($A127,Entries!$B$203:$FH528,7)</f>
        <v/>
      </c>
      <c r="L127" s="7" t="str">
        <f>VLOOKUP($A127,Entries!$B$203:$I$406,8)</f>
        <v/>
      </c>
      <c r="M127" s="7" t="str">
        <f>VLOOKUP($A127,Entries!$B$203:$J$406,9)</f>
        <v/>
      </c>
      <c r="N127" s="10"/>
    </row>
    <row r="128" spans="1:14" x14ac:dyDescent="0.25">
      <c r="A128" s="7" t="s">
        <v>25</v>
      </c>
      <c r="B128" s="110" t="s">
        <v>25</v>
      </c>
      <c r="D128" s="7">
        <v>4</v>
      </c>
      <c r="E128" t="str">
        <f>VLOOKUP($A128,Entries!$B$203:$J$406,2)</f>
        <v/>
      </c>
      <c r="F128" t="str">
        <f>VLOOKUP($A128,Entries!$B$203:$J$406,3)</f>
        <v/>
      </c>
      <c r="G128" t="str">
        <f>VLOOKUP($A128,Entries!$B$203:$F$406,5)</f>
        <v/>
      </c>
      <c r="H128" s="109" t="str">
        <f t="shared" si="4"/>
        <v xml:space="preserve"> </v>
      </c>
      <c r="I128" s="10"/>
      <c r="J128" s="7" t="str">
        <f>VLOOKUP($A128,Entries!$B$203:$G$406,6)</f>
        <v/>
      </c>
      <c r="K128" s="7" t="str">
        <f>VLOOKUP($A128,Entries!$B$203:$FH529,7)</f>
        <v/>
      </c>
      <c r="L128" s="7" t="str">
        <f>VLOOKUP($A128,Entries!$B$203:$I$406,8)</f>
        <v/>
      </c>
      <c r="M128" s="7" t="str">
        <f>VLOOKUP($A128,Entries!$B$203:$J$406,9)</f>
        <v/>
      </c>
      <c r="N128" s="10"/>
    </row>
    <row r="129" spans="1:14" x14ac:dyDescent="0.25">
      <c r="A129" s="7" t="s">
        <v>25</v>
      </c>
      <c r="B129" s="110" t="s">
        <v>25</v>
      </c>
      <c r="D129" s="7">
        <v>5</v>
      </c>
      <c r="E129" t="str">
        <f>VLOOKUP($A129,Entries!$B$203:$J$406,2)</f>
        <v/>
      </c>
      <c r="F129" t="str">
        <f>VLOOKUP($A129,Entries!$B$203:$J$406,3)</f>
        <v/>
      </c>
      <c r="G129" t="str">
        <f>VLOOKUP($A129,Entries!$B$203:$F$406,5)</f>
        <v/>
      </c>
      <c r="H129" s="109" t="str">
        <f t="shared" si="4"/>
        <v xml:space="preserve"> </v>
      </c>
      <c r="I129" s="10"/>
      <c r="J129" s="7" t="str">
        <f>VLOOKUP($A129,Entries!$B$203:$G$406,6)</f>
        <v/>
      </c>
      <c r="K129" s="7" t="str">
        <f>VLOOKUP($A129,Entries!$B$203:$FH530,7)</f>
        <v/>
      </c>
      <c r="L129" s="7" t="str">
        <f>VLOOKUP($A129,Entries!$B$203:$I$406,8)</f>
        <v/>
      </c>
      <c r="M129" s="7" t="str">
        <f>VLOOKUP($A129,Entries!$B$203:$J$406,9)</f>
        <v/>
      </c>
      <c r="N129" s="10"/>
    </row>
    <row r="130" spans="1:14" x14ac:dyDescent="0.25">
      <c r="A130" s="7" t="s">
        <v>25</v>
      </c>
      <c r="B130" s="110" t="s">
        <v>25</v>
      </c>
      <c r="D130" s="7">
        <v>6</v>
      </c>
      <c r="E130" t="str">
        <f>VLOOKUP($A130,Entries!$B$203:$J$406,2)</f>
        <v/>
      </c>
      <c r="F130" t="str">
        <f>VLOOKUP($A130,Entries!$B$203:$J$406,3)</f>
        <v/>
      </c>
      <c r="G130" t="str">
        <f>VLOOKUP($A130,Entries!$B$203:$F$406,5)</f>
        <v/>
      </c>
      <c r="H130" s="109" t="str">
        <f t="shared" si="4"/>
        <v xml:space="preserve"> </v>
      </c>
      <c r="I130" s="10"/>
      <c r="J130" s="7" t="str">
        <f>VLOOKUP($A130,Entries!$B$203:$G$406,6)</f>
        <v/>
      </c>
      <c r="K130" s="7" t="str">
        <f>VLOOKUP($A130,Entries!$B$203:$FH531,7)</f>
        <v/>
      </c>
      <c r="L130" s="7" t="str">
        <f>VLOOKUP($A130,Entries!$B$203:$I$406,8)</f>
        <v/>
      </c>
      <c r="M130" s="7" t="str">
        <f>VLOOKUP($A130,Entries!$B$203:$J$406,9)</f>
        <v/>
      </c>
      <c r="N130" s="10"/>
    </row>
    <row r="131" spans="1:14" x14ac:dyDescent="0.25">
      <c r="A131" s="7" t="s">
        <v>25</v>
      </c>
      <c r="B131" s="110" t="s">
        <v>25</v>
      </c>
      <c r="D131" s="7">
        <v>7</v>
      </c>
      <c r="E131" t="str">
        <f>VLOOKUP($A131,Entries!$B$203:$J$406,2)</f>
        <v/>
      </c>
      <c r="F131" t="str">
        <f>VLOOKUP($A131,Entries!$B$203:$J$406,3)</f>
        <v/>
      </c>
      <c r="G131" t="str">
        <f>VLOOKUP($A131,Entries!$B$203:$F$406,5)</f>
        <v/>
      </c>
      <c r="H131" s="109" t="str">
        <f t="shared" si="4"/>
        <v xml:space="preserve"> </v>
      </c>
      <c r="I131" s="10"/>
      <c r="J131" s="7" t="str">
        <f>VLOOKUP($A131,Entries!$B$203:$G$406,6)</f>
        <v/>
      </c>
      <c r="K131" s="7" t="str">
        <f>VLOOKUP($A131,Entries!$B$203:$FH532,7)</f>
        <v/>
      </c>
      <c r="L131" s="7" t="str">
        <f>VLOOKUP($A131,Entries!$B$203:$I$406,8)</f>
        <v/>
      </c>
      <c r="M131" s="7" t="str">
        <f>VLOOKUP($A131,Entries!$B$203:$J$406,9)</f>
        <v/>
      </c>
      <c r="N131" s="10"/>
    </row>
    <row r="132" spans="1:14" x14ac:dyDescent="0.25">
      <c r="A132" s="7" t="s">
        <v>25</v>
      </c>
      <c r="B132" s="110" t="s">
        <v>25</v>
      </c>
      <c r="D132" s="7">
        <v>8</v>
      </c>
      <c r="E132" t="str">
        <f>VLOOKUP($A132,Entries!$B$203:$J$406,2)</f>
        <v/>
      </c>
      <c r="F132" t="str">
        <f>VLOOKUP($A132,Entries!$B$203:$J$406,3)</f>
        <v/>
      </c>
      <c r="G132" t="str">
        <f>VLOOKUP($A132,Entries!$B$203:$F$406,5)</f>
        <v/>
      </c>
      <c r="H132" s="109" t="str">
        <f t="shared" si="4"/>
        <v xml:space="preserve"> </v>
      </c>
      <c r="I132" s="10"/>
      <c r="J132" s="7" t="str">
        <f>VLOOKUP($A132,Entries!$B$203:$G$406,6)</f>
        <v/>
      </c>
      <c r="K132" s="7" t="str">
        <f>VLOOKUP($A132,Entries!$B$203:$FH533,7)</f>
        <v/>
      </c>
      <c r="L132" s="7" t="str">
        <f>VLOOKUP($A132,Entries!$B$203:$I$406,8)</f>
        <v/>
      </c>
      <c r="M132" s="7" t="str">
        <f>VLOOKUP($A132,Entries!$B$203:$J$406,9)</f>
        <v/>
      </c>
      <c r="N132" s="10"/>
    </row>
    <row r="133" spans="1:14" x14ac:dyDescent="0.25">
      <c r="A133" s="7">
        <v>115</v>
      </c>
      <c r="B133" s="110">
        <v>8.9499999999999993</v>
      </c>
      <c r="C133" t="s">
        <v>81</v>
      </c>
      <c r="D133" s="7">
        <v>1</v>
      </c>
      <c r="E133" t="str">
        <f>VLOOKUP($A133,Entries!$B$203:$J$406,2)</f>
        <v>Francesca</v>
      </c>
      <c r="F133" t="str">
        <f>VLOOKUP($A133,Entries!$B$203:$J$406,3)</f>
        <v>Booth</v>
      </c>
      <c r="G133" t="str">
        <f>VLOOKUP($A133,Entries!$B$203:$F$406,5)</f>
        <v>Colchester &amp; Tendring AC</v>
      </c>
      <c r="H133" s="109">
        <f t="shared" si="4"/>
        <v>8.9499999999999993</v>
      </c>
      <c r="I133" s="109" t="str">
        <f>IF(H133=" "," ",IF(H133&gt;N133,"CBP",IF(H133=N133,"=CBP"," ")))</f>
        <v xml:space="preserve"> </v>
      </c>
      <c r="J133" s="7" t="str">
        <f>VLOOKUP($A133,Entries!$B$203:$G$406,6)</f>
        <v>c</v>
      </c>
      <c r="K133" s="7" t="str">
        <f>VLOOKUP($A133,Entries!$B$203:$FH534,7)</f>
        <v>s</v>
      </c>
      <c r="L133" s="7" t="str">
        <f>VLOOKUP($A133,Entries!$B$203:$I$406,8)</f>
        <v>Suffolk One</v>
      </c>
      <c r="M133" s="7">
        <f>VLOOKUP($A133,Entries!$B$203:$J$406,9)</f>
        <v>3941878</v>
      </c>
      <c r="N133" s="10">
        <v>11.62</v>
      </c>
    </row>
    <row r="134" spans="1:14" x14ac:dyDescent="0.25">
      <c r="A134" s="7" t="s">
        <v>25</v>
      </c>
      <c r="B134" s="110" t="s">
        <v>25</v>
      </c>
      <c r="D134" s="7">
        <v>2</v>
      </c>
      <c r="E134" t="str">
        <f>VLOOKUP($A134,Entries!$B$203:$J$406,2)</f>
        <v/>
      </c>
      <c r="F134" t="str">
        <f>VLOOKUP($A134,Entries!$B$203:$J$406,3)</f>
        <v/>
      </c>
      <c r="G134" t="str">
        <f>VLOOKUP($A134,Entries!$B$203:$F$406,5)</f>
        <v/>
      </c>
      <c r="H134" s="109" t="str">
        <f t="shared" si="4"/>
        <v xml:space="preserve"> </v>
      </c>
      <c r="I134" s="10"/>
      <c r="J134" s="7" t="str">
        <f>VLOOKUP($A134,Entries!$B$203:$G$406,6)</f>
        <v/>
      </c>
      <c r="K134" s="7" t="str">
        <f>VLOOKUP($A134,Entries!$B$203:$FH535,7)</f>
        <v/>
      </c>
      <c r="L134" s="7" t="str">
        <f>VLOOKUP($A134,Entries!$B$203:$I$406,8)</f>
        <v/>
      </c>
      <c r="M134" s="7" t="str">
        <f>VLOOKUP($A134,Entries!$B$203:$J$406,9)</f>
        <v/>
      </c>
      <c r="N134" s="10"/>
    </row>
    <row r="135" spans="1:14" x14ac:dyDescent="0.25">
      <c r="A135" s="7" t="s">
        <v>25</v>
      </c>
      <c r="B135" s="110" t="s">
        <v>25</v>
      </c>
      <c r="D135" s="7">
        <v>3</v>
      </c>
      <c r="E135" t="str">
        <f>VLOOKUP($A135,Entries!$B$203:$J$406,2)</f>
        <v/>
      </c>
      <c r="F135" t="str">
        <f>VLOOKUP($A135,Entries!$B$203:$J$406,3)</f>
        <v/>
      </c>
      <c r="G135" t="str">
        <f>VLOOKUP($A135,Entries!$B$203:$F$406,5)</f>
        <v/>
      </c>
      <c r="H135" s="109" t="str">
        <f t="shared" si="4"/>
        <v xml:space="preserve"> </v>
      </c>
      <c r="I135" s="10"/>
      <c r="J135" s="7" t="str">
        <f>VLOOKUP($A135,Entries!$B$203:$G$406,6)</f>
        <v/>
      </c>
      <c r="K135" s="7" t="str">
        <f>VLOOKUP($A135,Entries!$B$203:$FH536,7)</f>
        <v/>
      </c>
      <c r="L135" s="7" t="str">
        <f>VLOOKUP($A135,Entries!$B$203:$I$406,8)</f>
        <v/>
      </c>
      <c r="M135" s="7" t="str">
        <f>VLOOKUP($A135,Entries!$B$203:$J$406,9)</f>
        <v/>
      </c>
      <c r="N135" s="10"/>
    </row>
    <row r="136" spans="1:14" x14ac:dyDescent="0.25">
      <c r="A136" s="7" t="s">
        <v>25</v>
      </c>
      <c r="B136" s="110" t="s">
        <v>25</v>
      </c>
      <c r="D136" s="7">
        <v>4</v>
      </c>
      <c r="E136" t="str">
        <f>VLOOKUP($A136,Entries!$B$203:$J$406,2)</f>
        <v/>
      </c>
      <c r="F136" t="str">
        <f>VLOOKUP($A136,Entries!$B$203:$J$406,3)</f>
        <v/>
      </c>
      <c r="G136" t="str">
        <f>VLOOKUP($A136,Entries!$B$203:$F$406,5)</f>
        <v/>
      </c>
      <c r="H136" s="109" t="str">
        <f t="shared" si="4"/>
        <v xml:space="preserve"> </v>
      </c>
      <c r="I136" s="10"/>
      <c r="J136" s="7" t="str">
        <f>VLOOKUP($A136,Entries!$B$203:$G$406,6)</f>
        <v/>
      </c>
      <c r="K136" s="7" t="str">
        <f>VLOOKUP($A136,Entries!$B$203:$FH537,7)</f>
        <v/>
      </c>
      <c r="L136" s="7" t="str">
        <f>VLOOKUP($A136,Entries!$B$203:$I$406,8)</f>
        <v/>
      </c>
      <c r="M136" s="7" t="str">
        <f>VLOOKUP($A136,Entries!$B$203:$J$406,9)</f>
        <v/>
      </c>
      <c r="N136" s="10"/>
    </row>
    <row r="137" spans="1:14" x14ac:dyDescent="0.25">
      <c r="A137" s="7" t="s">
        <v>25</v>
      </c>
      <c r="B137" s="110" t="s">
        <v>25</v>
      </c>
      <c r="D137" s="7">
        <v>5</v>
      </c>
      <c r="E137" t="str">
        <f>VLOOKUP($A137,Entries!$B$203:$J$406,2)</f>
        <v/>
      </c>
      <c r="F137" t="str">
        <f>VLOOKUP($A137,Entries!$B$203:$J$406,3)</f>
        <v/>
      </c>
      <c r="G137" t="str">
        <f>VLOOKUP($A137,Entries!$B$203:$F$406,5)</f>
        <v/>
      </c>
      <c r="H137" s="109" t="str">
        <f t="shared" si="4"/>
        <v xml:space="preserve"> </v>
      </c>
      <c r="I137" s="10"/>
      <c r="J137" s="7" t="str">
        <f>VLOOKUP($A137,Entries!$B$203:$G$406,6)</f>
        <v/>
      </c>
      <c r="K137" s="7" t="str">
        <f>VLOOKUP($A137,Entries!$B$203:$FH538,7)</f>
        <v/>
      </c>
      <c r="L137" s="7" t="str">
        <f>VLOOKUP($A137,Entries!$B$203:$I$406,8)</f>
        <v/>
      </c>
      <c r="M137" s="7" t="str">
        <f>VLOOKUP($A137,Entries!$B$203:$J$406,9)</f>
        <v/>
      </c>
      <c r="N137" s="10"/>
    </row>
    <row r="138" spans="1:14" x14ac:dyDescent="0.25">
      <c r="A138" s="7" t="s">
        <v>25</v>
      </c>
      <c r="B138" s="110" t="s">
        <v>25</v>
      </c>
      <c r="D138" s="7">
        <v>6</v>
      </c>
      <c r="E138" t="str">
        <f>VLOOKUP($A138,Entries!$B$203:$J$406,2)</f>
        <v/>
      </c>
      <c r="F138" t="str">
        <f>VLOOKUP($A138,Entries!$B$203:$J$406,3)</f>
        <v/>
      </c>
      <c r="G138" t="str">
        <f>VLOOKUP($A138,Entries!$B$203:$F$406,5)</f>
        <v/>
      </c>
      <c r="H138" s="109" t="str">
        <f t="shared" si="4"/>
        <v xml:space="preserve"> </v>
      </c>
      <c r="I138" s="10"/>
      <c r="J138" s="7" t="str">
        <f>VLOOKUP($A138,Entries!$B$203:$G$406,6)</f>
        <v/>
      </c>
      <c r="K138" s="7" t="str">
        <f>VLOOKUP($A138,Entries!$B$203:$FH539,7)</f>
        <v/>
      </c>
      <c r="L138" s="7" t="str">
        <f>VLOOKUP($A138,Entries!$B$203:$I$406,8)</f>
        <v/>
      </c>
      <c r="M138" s="7" t="str">
        <f>VLOOKUP($A138,Entries!$B$203:$J$406,9)</f>
        <v/>
      </c>
      <c r="N138" s="10"/>
    </row>
    <row r="139" spans="1:14" x14ac:dyDescent="0.25">
      <c r="A139" s="7" t="s">
        <v>25</v>
      </c>
      <c r="B139" s="110" t="s">
        <v>25</v>
      </c>
      <c r="D139" s="7">
        <v>7</v>
      </c>
      <c r="E139" t="str">
        <f>VLOOKUP($A139,Entries!$B$203:$J$406,2)</f>
        <v/>
      </c>
      <c r="F139" t="str">
        <f>VLOOKUP($A139,Entries!$B$203:$J$406,3)</f>
        <v/>
      </c>
      <c r="G139" t="str">
        <f>VLOOKUP($A139,Entries!$B$203:$F$406,5)</f>
        <v/>
      </c>
      <c r="H139" s="109" t="str">
        <f t="shared" si="4"/>
        <v xml:space="preserve"> </v>
      </c>
      <c r="I139" s="10"/>
      <c r="J139" s="7" t="str">
        <f>VLOOKUP($A139,Entries!$B$203:$G$406,6)</f>
        <v/>
      </c>
      <c r="K139" s="7" t="str">
        <f>VLOOKUP($A139,Entries!$B$203:$FH540,7)</f>
        <v/>
      </c>
      <c r="L139" s="7" t="str">
        <f>VLOOKUP($A139,Entries!$B$203:$I$406,8)</f>
        <v/>
      </c>
      <c r="M139" s="7" t="str">
        <f>VLOOKUP($A139,Entries!$B$203:$J$406,9)</f>
        <v/>
      </c>
      <c r="N139" s="10"/>
    </row>
    <row r="140" spans="1:14" x14ac:dyDescent="0.25">
      <c r="A140" s="7" t="s">
        <v>25</v>
      </c>
      <c r="B140" s="110" t="s">
        <v>25</v>
      </c>
      <c r="D140" s="7">
        <v>8</v>
      </c>
      <c r="E140" t="str">
        <f>VLOOKUP($A140,Entries!$B$203:$J$406,2)</f>
        <v/>
      </c>
      <c r="F140" t="str">
        <f>VLOOKUP($A140,Entries!$B$203:$J$406,3)</f>
        <v/>
      </c>
      <c r="G140" t="str">
        <f>VLOOKUP($A140,Entries!$B$203:$F$406,5)</f>
        <v/>
      </c>
      <c r="H140" s="109" t="str">
        <f t="shared" si="4"/>
        <v xml:space="preserve"> </v>
      </c>
      <c r="I140" s="10"/>
      <c r="J140" s="7" t="str">
        <f>VLOOKUP($A140,Entries!$B$203:$G$406,6)</f>
        <v/>
      </c>
      <c r="K140" s="7" t="str">
        <f>VLOOKUP($A140,Entries!$B$203:$FH541,7)</f>
        <v/>
      </c>
      <c r="L140" s="7" t="str">
        <f>VLOOKUP($A140,Entries!$B$203:$I$406,8)</f>
        <v/>
      </c>
      <c r="M140" s="7" t="str">
        <f>VLOOKUP($A140,Entries!$B$203:$J$406,9)</f>
        <v/>
      </c>
      <c r="N140" s="10"/>
    </row>
    <row r="141" spans="1:14" x14ac:dyDescent="0.25">
      <c r="A141" s="7" t="s">
        <v>25</v>
      </c>
      <c r="B141" s="110" t="s">
        <v>25</v>
      </c>
      <c r="C141" t="s">
        <v>79</v>
      </c>
      <c r="D141" s="7">
        <v>1</v>
      </c>
      <c r="E141" t="str">
        <f>VLOOKUP($A141,Entries!$B$203:$J$406,2)</f>
        <v/>
      </c>
      <c r="F141" t="str">
        <f>VLOOKUP($A141,Entries!$B$203:$J$406,3)</f>
        <v/>
      </c>
      <c r="G141" t="str">
        <f>VLOOKUP($A141,Entries!$B$203:$F$406,5)</f>
        <v/>
      </c>
      <c r="H141" s="109" t="str">
        <f t="shared" si="4"/>
        <v xml:space="preserve"> </v>
      </c>
      <c r="I141" s="109" t="str">
        <f>IF(H141=" "," ",IF(H141&gt;N141,"CBP",IF(H141=N141,"=CBP"," ")))</f>
        <v xml:space="preserve"> </v>
      </c>
      <c r="J141" s="7" t="str">
        <f>VLOOKUP($A141,Entries!$B$203:$G$406,6)</f>
        <v/>
      </c>
      <c r="K141" s="7" t="str">
        <f>VLOOKUP($A141,Entries!$B$203:$FH542,7)</f>
        <v/>
      </c>
      <c r="L141" s="7" t="str">
        <f>VLOOKUP($A141,Entries!$B$203:$I$406,8)</f>
        <v/>
      </c>
      <c r="M141" s="7" t="str">
        <f>VLOOKUP($A141,Entries!$B$203:$J$406,9)</f>
        <v/>
      </c>
      <c r="N141" s="10">
        <v>1.71</v>
      </c>
    </row>
    <row r="142" spans="1:14" x14ac:dyDescent="0.25">
      <c r="A142" s="7" t="s">
        <v>25</v>
      </c>
      <c r="B142" s="110" t="s">
        <v>25</v>
      </c>
      <c r="D142" s="7">
        <v>2</v>
      </c>
      <c r="E142" t="str">
        <f>VLOOKUP($A142,Entries!$B$203:$J$406,2)</f>
        <v/>
      </c>
      <c r="F142" t="str">
        <f>VLOOKUP($A142,Entries!$B$203:$J$406,3)</f>
        <v/>
      </c>
      <c r="G142" t="str">
        <f>VLOOKUP($A142,Entries!$B$203:$F$406,5)</f>
        <v/>
      </c>
      <c r="H142" s="109" t="str">
        <f t="shared" si="4"/>
        <v xml:space="preserve"> </v>
      </c>
      <c r="I142" s="10"/>
      <c r="J142" s="7" t="str">
        <f>VLOOKUP($A142,Entries!$B$203:$G$406,6)</f>
        <v/>
      </c>
      <c r="K142" s="7" t="str">
        <f>VLOOKUP($A142,Entries!$B$203:$FH543,7)</f>
        <v/>
      </c>
      <c r="L142" s="7" t="str">
        <f>VLOOKUP($A142,Entries!$B$203:$I$406,8)</f>
        <v/>
      </c>
      <c r="M142" s="7" t="str">
        <f>VLOOKUP($A142,Entries!$B$203:$J$406,9)</f>
        <v/>
      </c>
      <c r="N142" s="10"/>
    </row>
    <row r="143" spans="1:14" x14ac:dyDescent="0.25">
      <c r="A143" s="7" t="s">
        <v>25</v>
      </c>
      <c r="B143" s="110" t="s">
        <v>25</v>
      </c>
      <c r="D143" s="7">
        <v>3</v>
      </c>
      <c r="E143" t="str">
        <f>VLOOKUP($A143,Entries!$B$203:$J$406,2)</f>
        <v/>
      </c>
      <c r="F143" t="str">
        <f>VLOOKUP($A143,Entries!$B$203:$J$406,3)</f>
        <v/>
      </c>
      <c r="G143" t="str">
        <f>VLOOKUP($A143,Entries!$B$203:$F$406,5)</f>
        <v/>
      </c>
      <c r="H143" s="109" t="str">
        <f t="shared" si="4"/>
        <v xml:space="preserve"> </v>
      </c>
      <c r="I143" s="10"/>
      <c r="J143" s="7" t="str">
        <f>VLOOKUP($A143,Entries!$B$203:$G$406,6)</f>
        <v/>
      </c>
      <c r="K143" s="7" t="str">
        <f>VLOOKUP($A143,Entries!$B$203:$FH544,7)</f>
        <v/>
      </c>
      <c r="L143" s="7" t="str">
        <f>VLOOKUP($A143,Entries!$B$203:$I$406,8)</f>
        <v/>
      </c>
      <c r="M143" s="7" t="str">
        <f>VLOOKUP($A143,Entries!$B$203:$J$406,9)</f>
        <v/>
      </c>
      <c r="N143" s="10"/>
    </row>
    <row r="144" spans="1:14" x14ac:dyDescent="0.25">
      <c r="A144" s="7" t="s">
        <v>25</v>
      </c>
      <c r="B144" s="110" t="s">
        <v>25</v>
      </c>
      <c r="D144" s="7">
        <v>4</v>
      </c>
      <c r="E144" t="str">
        <f>VLOOKUP($A144,Entries!$B$203:$J$406,2)</f>
        <v/>
      </c>
      <c r="F144" t="str">
        <f>VLOOKUP($A144,Entries!$B$203:$J$406,3)</f>
        <v/>
      </c>
      <c r="G144" t="str">
        <f>VLOOKUP($A144,Entries!$B$203:$F$406,5)</f>
        <v/>
      </c>
      <c r="H144" s="109" t="str">
        <f t="shared" si="4"/>
        <v xml:space="preserve"> </v>
      </c>
      <c r="I144" s="10"/>
      <c r="J144" s="7" t="str">
        <f>VLOOKUP($A144,Entries!$B$203:$G$406,6)</f>
        <v/>
      </c>
      <c r="K144" s="7" t="str">
        <f>VLOOKUP($A144,Entries!$B$203:$FH545,7)</f>
        <v/>
      </c>
      <c r="L144" s="7" t="str">
        <f>VLOOKUP($A144,Entries!$B$203:$I$406,8)</f>
        <v/>
      </c>
      <c r="M144" s="7" t="str">
        <f>VLOOKUP($A144,Entries!$B$203:$J$406,9)</f>
        <v/>
      </c>
      <c r="N144" s="10"/>
    </row>
    <row r="145" spans="1:14" x14ac:dyDescent="0.25">
      <c r="A145" s="7" t="s">
        <v>25</v>
      </c>
      <c r="B145" s="110" t="s">
        <v>25</v>
      </c>
      <c r="D145" s="7">
        <v>5</v>
      </c>
      <c r="E145" t="str">
        <f>VLOOKUP($A145,Entries!$B$203:$J$406,2)</f>
        <v/>
      </c>
      <c r="F145" t="str">
        <f>VLOOKUP($A145,Entries!$B$203:$J$406,3)</f>
        <v/>
      </c>
      <c r="G145" t="str">
        <f>VLOOKUP($A145,Entries!$B$203:$F$406,5)</f>
        <v/>
      </c>
      <c r="H145" s="109" t="str">
        <f t="shared" si="4"/>
        <v xml:space="preserve"> </v>
      </c>
      <c r="I145" s="10"/>
      <c r="J145" s="7" t="str">
        <f>VLOOKUP($A145,Entries!$B$203:$G$406,6)</f>
        <v/>
      </c>
      <c r="K145" s="7" t="str">
        <f>VLOOKUP($A145,Entries!$B$203:$FH546,7)</f>
        <v/>
      </c>
      <c r="L145" s="7" t="str">
        <f>VLOOKUP($A145,Entries!$B$203:$I$406,8)</f>
        <v/>
      </c>
      <c r="M145" s="7" t="str">
        <f>VLOOKUP($A145,Entries!$B$203:$J$406,9)</f>
        <v/>
      </c>
      <c r="N145" s="10"/>
    </row>
    <row r="146" spans="1:14" x14ac:dyDescent="0.25">
      <c r="A146" s="7" t="s">
        <v>25</v>
      </c>
      <c r="B146" s="110" t="s">
        <v>25</v>
      </c>
      <c r="D146" s="7">
        <v>6</v>
      </c>
      <c r="E146" t="str">
        <f>VLOOKUP($A146,Entries!$B$203:$J$406,2)</f>
        <v/>
      </c>
      <c r="F146" t="str">
        <f>VLOOKUP($A146,Entries!$B$203:$J$406,3)</f>
        <v/>
      </c>
      <c r="G146" t="str">
        <f>VLOOKUP($A146,Entries!$B$203:$F$406,5)</f>
        <v/>
      </c>
      <c r="H146" s="109" t="str">
        <f t="shared" si="4"/>
        <v xml:space="preserve"> </v>
      </c>
      <c r="I146" s="10"/>
      <c r="J146" s="7" t="str">
        <f>VLOOKUP($A146,Entries!$B$203:$G$406,6)</f>
        <v/>
      </c>
      <c r="K146" s="7" t="str">
        <f>VLOOKUP($A146,Entries!$B$203:$FH547,7)</f>
        <v/>
      </c>
      <c r="L146" s="7" t="str">
        <f>VLOOKUP($A146,Entries!$B$203:$I$406,8)</f>
        <v/>
      </c>
      <c r="M146" s="7" t="str">
        <f>VLOOKUP($A146,Entries!$B$203:$J$406,9)</f>
        <v/>
      </c>
      <c r="N146" s="10"/>
    </row>
    <row r="147" spans="1:14" x14ac:dyDescent="0.25">
      <c r="A147" s="7" t="s">
        <v>25</v>
      </c>
      <c r="B147" s="110" t="s">
        <v>25</v>
      </c>
      <c r="D147" s="7">
        <v>7</v>
      </c>
      <c r="E147" t="str">
        <f>VLOOKUP($A147,Entries!$B$203:$J$406,2)</f>
        <v/>
      </c>
      <c r="F147" t="str">
        <f>VLOOKUP($A147,Entries!$B$203:$J$406,3)</f>
        <v/>
      </c>
      <c r="G147" t="str">
        <f>VLOOKUP($A147,Entries!$B$203:$F$406,5)</f>
        <v/>
      </c>
      <c r="H147" s="109" t="str">
        <f t="shared" si="4"/>
        <v xml:space="preserve"> </v>
      </c>
      <c r="I147" s="10"/>
      <c r="J147" s="7" t="str">
        <f>VLOOKUP($A147,Entries!$B$203:$G$406,6)</f>
        <v/>
      </c>
      <c r="K147" s="7" t="str">
        <f>VLOOKUP($A147,Entries!$B$203:$FH548,7)</f>
        <v/>
      </c>
      <c r="L147" s="7" t="str">
        <f>VLOOKUP($A147,Entries!$B$203:$I$406,8)</f>
        <v/>
      </c>
      <c r="M147" s="7" t="str">
        <f>VLOOKUP($A147,Entries!$B$203:$J$406,9)</f>
        <v/>
      </c>
      <c r="N147" s="10"/>
    </row>
    <row r="148" spans="1:14" x14ac:dyDescent="0.25">
      <c r="A148" s="7" t="s">
        <v>25</v>
      </c>
      <c r="B148" s="110" t="s">
        <v>25</v>
      </c>
      <c r="D148" s="7">
        <v>8</v>
      </c>
      <c r="E148" t="str">
        <f>VLOOKUP($A148,Entries!$B$203:$J$406,2)</f>
        <v/>
      </c>
      <c r="F148" t="str">
        <f>VLOOKUP($A148,Entries!$B$203:$J$406,3)</f>
        <v/>
      </c>
      <c r="G148" t="str">
        <f>VLOOKUP($A148,Entries!$B$203:$F$406,5)</f>
        <v/>
      </c>
      <c r="H148" s="109" t="str">
        <f t="shared" si="4"/>
        <v xml:space="preserve"> </v>
      </c>
      <c r="I148" s="10"/>
      <c r="J148" s="7" t="str">
        <f>VLOOKUP($A148,Entries!$B$203:$G$406,6)</f>
        <v/>
      </c>
      <c r="K148" s="7" t="str">
        <f>VLOOKUP($A148,Entries!$B$203:$FH549,7)</f>
        <v/>
      </c>
      <c r="L148" s="7" t="str">
        <f>VLOOKUP($A148,Entries!$B$203:$I$406,8)</f>
        <v/>
      </c>
      <c r="M148" s="7" t="str">
        <f>VLOOKUP($A148,Entries!$B$203:$J$406,9)</f>
        <v/>
      </c>
      <c r="N148" s="10"/>
    </row>
    <row r="149" spans="1:14" x14ac:dyDescent="0.25">
      <c r="A149" s="7" t="s">
        <v>25</v>
      </c>
      <c r="B149" s="110" t="s">
        <v>25</v>
      </c>
      <c r="C149" t="s">
        <v>135</v>
      </c>
      <c r="D149" s="7">
        <v>1</v>
      </c>
      <c r="E149" t="str">
        <f>VLOOKUP($A149,Entries!$B$203:$J$406,2)</f>
        <v/>
      </c>
      <c r="F149" t="str">
        <f>VLOOKUP($A149,Entries!$B$203:$J$406,3)</f>
        <v/>
      </c>
      <c r="G149" t="str">
        <f>VLOOKUP($A149,Entries!$B$203:$F$406,5)</f>
        <v/>
      </c>
      <c r="H149" s="109" t="str">
        <f t="shared" si="4"/>
        <v xml:space="preserve"> </v>
      </c>
      <c r="I149" s="109" t="str">
        <f>IF(H149=" "," ",IF(H149&gt;N149,"CBP",IF(H149=N149,"=CBP"," ")))</f>
        <v xml:space="preserve"> </v>
      </c>
      <c r="J149" s="7" t="str">
        <f>VLOOKUP($A149,Entries!$B$203:$G$406,6)</f>
        <v/>
      </c>
      <c r="K149" s="7" t="str">
        <f>VLOOKUP($A149,Entries!$B$203:$FH550,7)</f>
        <v/>
      </c>
      <c r="L149" s="7" t="str">
        <f>VLOOKUP($A149,Entries!$B$203:$I$406,8)</f>
        <v/>
      </c>
      <c r="M149" s="7" t="str">
        <f>VLOOKUP($A149,Entries!$B$203:$J$406,9)</f>
        <v/>
      </c>
      <c r="N149" s="10">
        <v>3.2</v>
      </c>
    </row>
    <row r="150" spans="1:14" x14ac:dyDescent="0.25">
      <c r="A150" s="7" t="s">
        <v>25</v>
      </c>
      <c r="B150" s="110" t="s">
        <v>25</v>
      </c>
      <c r="D150" s="7">
        <v>2</v>
      </c>
      <c r="E150" t="str">
        <f>VLOOKUP($A150,Entries!$B$203:$J$406,2)</f>
        <v/>
      </c>
      <c r="F150" t="str">
        <f>VLOOKUP($A150,Entries!$B$203:$J$406,3)</f>
        <v/>
      </c>
      <c r="G150" t="str">
        <f>VLOOKUP($A150,Entries!$B$203:$F$406,5)</f>
        <v/>
      </c>
      <c r="H150" s="109" t="str">
        <f t="shared" ref="H150:H184" si="6">B150</f>
        <v xml:space="preserve"> </v>
      </c>
      <c r="I150" s="10"/>
      <c r="J150" s="7" t="str">
        <f>VLOOKUP($A150,Entries!$B$203:$G$406,6)</f>
        <v/>
      </c>
      <c r="K150" s="7" t="str">
        <f>VLOOKUP($A150,Entries!$B$203:$FH551,7)</f>
        <v/>
      </c>
      <c r="L150" s="7" t="str">
        <f>VLOOKUP($A150,Entries!$B$203:$I$406,8)</f>
        <v/>
      </c>
      <c r="M150" s="7" t="str">
        <f>VLOOKUP($A150,Entries!$B$203:$J$406,9)</f>
        <v/>
      </c>
      <c r="N150" s="10"/>
    </row>
    <row r="151" spans="1:14" x14ac:dyDescent="0.25">
      <c r="A151" s="7" t="s">
        <v>25</v>
      </c>
      <c r="B151" s="110" t="s">
        <v>25</v>
      </c>
      <c r="D151" s="7">
        <v>3</v>
      </c>
      <c r="E151" t="str">
        <f>VLOOKUP($A151,Entries!$B$203:$J$406,2)</f>
        <v/>
      </c>
      <c r="F151" t="str">
        <f>VLOOKUP($A151,Entries!$B$203:$J$406,3)</f>
        <v/>
      </c>
      <c r="G151" t="str">
        <f>VLOOKUP($A151,Entries!$B$203:$F$406,5)</f>
        <v/>
      </c>
      <c r="H151" s="109" t="str">
        <f t="shared" si="6"/>
        <v xml:space="preserve"> </v>
      </c>
      <c r="I151" s="10"/>
      <c r="J151" s="7" t="str">
        <f>VLOOKUP($A151,Entries!$B$203:$G$406,6)</f>
        <v/>
      </c>
      <c r="K151" s="7" t="str">
        <f>VLOOKUP($A151,Entries!$B$203:$FH552,7)</f>
        <v/>
      </c>
      <c r="L151" s="7" t="str">
        <f>VLOOKUP($A151,Entries!$B$203:$I$406,8)</f>
        <v/>
      </c>
      <c r="M151" s="7" t="str">
        <f>VLOOKUP($A151,Entries!$B$203:$J$406,9)</f>
        <v/>
      </c>
      <c r="N151" s="10"/>
    </row>
    <row r="152" spans="1:14" x14ac:dyDescent="0.25">
      <c r="A152" s="7" t="s">
        <v>25</v>
      </c>
      <c r="B152" s="110" t="s">
        <v>25</v>
      </c>
      <c r="D152" s="7">
        <v>4</v>
      </c>
      <c r="E152" t="str">
        <f>VLOOKUP($A152,Entries!$B$203:$J$406,2)</f>
        <v/>
      </c>
      <c r="F152" t="str">
        <f>VLOOKUP($A152,Entries!$B$203:$J$406,3)</f>
        <v/>
      </c>
      <c r="G152" t="str">
        <f>VLOOKUP($A152,Entries!$B$203:$F$406,5)</f>
        <v/>
      </c>
      <c r="H152" s="109" t="str">
        <f t="shared" si="6"/>
        <v xml:space="preserve"> </v>
      </c>
      <c r="I152" s="10"/>
      <c r="J152" s="7" t="str">
        <f>VLOOKUP($A152,Entries!$B$203:$G$406,6)</f>
        <v/>
      </c>
      <c r="K152" s="7" t="str">
        <f>VLOOKUP($A152,Entries!$B$203:$FH553,7)</f>
        <v/>
      </c>
      <c r="L152" s="7" t="str">
        <f>VLOOKUP($A152,Entries!$B$203:$I$406,8)</f>
        <v/>
      </c>
      <c r="M152" s="7" t="str">
        <f>VLOOKUP($A152,Entries!$B$203:$J$406,9)</f>
        <v/>
      </c>
      <c r="N152" s="10"/>
    </row>
    <row r="153" spans="1:14" x14ac:dyDescent="0.25">
      <c r="A153" s="7">
        <v>113</v>
      </c>
      <c r="B153" s="110">
        <v>11.03</v>
      </c>
      <c r="C153" t="s">
        <v>133</v>
      </c>
      <c r="D153" s="7">
        <v>1</v>
      </c>
      <c r="E153" t="str">
        <f>VLOOKUP($A153,Entries!$B$203:$J$406,2)</f>
        <v>Daniella</v>
      </c>
      <c r="F153" t="str">
        <f>VLOOKUP($A153,Entries!$B$203:$J$406,3)</f>
        <v xml:space="preserve">Oladele </v>
      </c>
      <c r="G153" t="str">
        <f>VLOOKUP($A153,Entries!$B$203:$F$406,5)</f>
        <v>Thurrock Harriers</v>
      </c>
      <c r="H153" s="109">
        <f t="shared" si="6"/>
        <v>11.03</v>
      </c>
      <c r="I153" s="109" t="str">
        <f>IF(H153=" "," ",IF(H153&gt;N153,"CBP",IF(H153=N153,"=CBP"," ")))</f>
        <v xml:space="preserve"> </v>
      </c>
      <c r="J153" s="7" t="str">
        <f>VLOOKUP($A153,Entries!$B$203:$G$406,6)</f>
        <v>c</v>
      </c>
      <c r="K153" s="7" t="str">
        <f>VLOOKUP($A153,Entries!$B$203:$FH554,7)</f>
        <v>s</v>
      </c>
      <c r="L153" s="7" t="str">
        <f>VLOOKUP($A153,Entries!$B$203:$I$406,8)</f>
        <v xml:space="preserve">Royal Hospital School </v>
      </c>
      <c r="M153" s="7">
        <f>VLOOKUP($A153,Entries!$B$203:$J$406,9)</f>
        <v>3835620</v>
      </c>
      <c r="N153" s="10">
        <v>12.45</v>
      </c>
    </row>
    <row r="154" spans="1:14" x14ac:dyDescent="0.25">
      <c r="A154" s="7">
        <v>107</v>
      </c>
      <c r="B154" s="110">
        <v>9.2200000000000006</v>
      </c>
      <c r="D154" s="7">
        <v>2</v>
      </c>
      <c r="E154" t="str">
        <f>VLOOKUP($A154,Entries!$B$203:$J$406,2)</f>
        <v>Agatha</v>
      </c>
      <c r="F154" t="str">
        <f>VLOOKUP($A154,Entries!$B$203:$J$406,3)</f>
        <v>Gouldby</v>
      </c>
      <c r="G154" t="str">
        <f>VLOOKUP($A154,Entries!$B$203:$F$406,5)</f>
        <v>Waveney Valley AC</v>
      </c>
      <c r="H154" s="109">
        <f t="shared" si="6"/>
        <v>9.2200000000000006</v>
      </c>
      <c r="I154" s="10"/>
      <c r="J154" s="7" t="str">
        <f>VLOOKUP($A154,Entries!$B$203:$G$406,6)</f>
        <v>c</v>
      </c>
      <c r="K154" s="7" t="str">
        <f>VLOOKUP($A154,Entries!$B$203:$FH555,7)</f>
        <v>s</v>
      </c>
      <c r="L154" s="7" t="str">
        <f>VLOOKUP($A154,Entries!$B$203:$I$406,8)</f>
        <v xml:space="preserve">Lowestoft 6th form college </v>
      </c>
      <c r="M154" s="7">
        <f>VLOOKUP($A154,Entries!$B$203:$J$406,9)</f>
        <v>3618488</v>
      </c>
      <c r="N154" s="10"/>
    </row>
    <row r="155" spans="1:14" x14ac:dyDescent="0.25">
      <c r="A155" s="7" t="s">
        <v>25</v>
      </c>
      <c r="B155" s="110" t="s">
        <v>25</v>
      </c>
      <c r="D155" s="7">
        <v>3</v>
      </c>
      <c r="E155" t="str">
        <f>VLOOKUP($A155,Entries!$B$203:$J$406,2)</f>
        <v/>
      </c>
      <c r="F155" t="str">
        <f>VLOOKUP($A155,Entries!$B$203:$J$406,3)</f>
        <v/>
      </c>
      <c r="G155" t="str">
        <f>VLOOKUP($A155,Entries!$B$203:$F$406,5)</f>
        <v/>
      </c>
      <c r="H155" s="109" t="str">
        <f t="shared" si="6"/>
        <v xml:space="preserve"> </v>
      </c>
      <c r="I155" s="10"/>
      <c r="J155" s="7" t="str">
        <f>VLOOKUP($A155,Entries!$B$203:$G$406,6)</f>
        <v/>
      </c>
      <c r="K155" s="7" t="str">
        <f>VLOOKUP($A155,Entries!$B$203:$FH556,7)</f>
        <v/>
      </c>
      <c r="L155" s="7" t="str">
        <f>VLOOKUP($A155,Entries!$B$203:$I$406,8)</f>
        <v/>
      </c>
      <c r="M155" s="7" t="str">
        <f>VLOOKUP($A155,Entries!$B$203:$J$406,9)</f>
        <v/>
      </c>
      <c r="N155" s="10"/>
    </row>
    <row r="156" spans="1:14" x14ac:dyDescent="0.25">
      <c r="A156" s="7" t="s">
        <v>25</v>
      </c>
      <c r="B156" s="110" t="s">
        <v>25</v>
      </c>
      <c r="D156" s="7">
        <v>4</v>
      </c>
      <c r="E156" t="str">
        <f>VLOOKUP($A156,Entries!$B$203:$J$406,2)</f>
        <v/>
      </c>
      <c r="F156" t="str">
        <f>VLOOKUP($A156,Entries!$B$203:$J$406,3)</f>
        <v/>
      </c>
      <c r="G156" t="str">
        <f>VLOOKUP($A156,Entries!$B$203:$F$406,5)</f>
        <v/>
      </c>
      <c r="H156" s="109" t="str">
        <f t="shared" si="6"/>
        <v xml:space="preserve"> </v>
      </c>
      <c r="I156" s="10"/>
      <c r="J156" s="7" t="str">
        <f>VLOOKUP($A156,Entries!$B$203:$G$406,6)</f>
        <v/>
      </c>
      <c r="K156" s="7" t="str">
        <f>VLOOKUP($A156,Entries!$B$203:$FH557,7)</f>
        <v/>
      </c>
      <c r="L156" s="7" t="str">
        <f>VLOOKUP($A156,Entries!$B$203:$I$406,8)</f>
        <v/>
      </c>
      <c r="M156" s="7" t="str">
        <f>VLOOKUP($A156,Entries!$B$203:$J$406,9)</f>
        <v/>
      </c>
      <c r="N156" s="10"/>
    </row>
    <row r="157" spans="1:14" x14ac:dyDescent="0.25">
      <c r="A157" s="7" t="s">
        <v>25</v>
      </c>
      <c r="B157" s="110" t="s">
        <v>25</v>
      </c>
      <c r="D157" s="7">
        <v>5</v>
      </c>
      <c r="E157" t="str">
        <f>VLOOKUP($A157,Entries!$B$203:$J$406,2)</f>
        <v/>
      </c>
      <c r="F157" t="str">
        <f>VLOOKUP($A157,Entries!$B$203:$J$406,3)</f>
        <v/>
      </c>
      <c r="G157" t="str">
        <f>VLOOKUP($A157,Entries!$B$203:$F$406,5)</f>
        <v/>
      </c>
      <c r="H157" s="109" t="str">
        <f t="shared" si="6"/>
        <v xml:space="preserve"> </v>
      </c>
      <c r="I157" s="10"/>
      <c r="J157" s="7" t="str">
        <f>VLOOKUP($A157,Entries!$B$203:$G$406,6)</f>
        <v/>
      </c>
      <c r="K157" s="7" t="str">
        <f>VLOOKUP($A157,Entries!$B$203:$FH558,7)</f>
        <v/>
      </c>
      <c r="L157" s="7" t="str">
        <f>VLOOKUP($A157,Entries!$B$203:$I$406,8)</f>
        <v/>
      </c>
      <c r="M157" s="7" t="str">
        <f>VLOOKUP($A157,Entries!$B$203:$J$406,9)</f>
        <v/>
      </c>
      <c r="N157" s="10"/>
    </row>
    <row r="158" spans="1:14" x14ac:dyDescent="0.25">
      <c r="A158" s="7" t="s">
        <v>25</v>
      </c>
      <c r="B158" s="110" t="s">
        <v>25</v>
      </c>
      <c r="D158" s="7">
        <v>6</v>
      </c>
      <c r="E158" t="str">
        <f>VLOOKUP($A158,Entries!$B$203:$J$406,2)</f>
        <v/>
      </c>
      <c r="F158" t="str">
        <f>VLOOKUP($A158,Entries!$B$203:$J$406,3)</f>
        <v/>
      </c>
      <c r="G158" t="str">
        <f>VLOOKUP($A158,Entries!$B$203:$F$406,5)</f>
        <v/>
      </c>
      <c r="H158" s="109" t="str">
        <f t="shared" si="6"/>
        <v xml:space="preserve"> </v>
      </c>
      <c r="I158" s="10"/>
      <c r="J158" s="7" t="str">
        <f>VLOOKUP($A158,Entries!$B$203:$G$406,6)</f>
        <v/>
      </c>
      <c r="K158" s="7" t="str">
        <f>VLOOKUP($A158,Entries!$B$203:$FH559,7)</f>
        <v/>
      </c>
      <c r="L158" s="7" t="str">
        <f>VLOOKUP($A158,Entries!$B$203:$I$406,8)</f>
        <v/>
      </c>
      <c r="M158" s="7" t="str">
        <f>VLOOKUP($A158,Entries!$B$203:$J$406,9)</f>
        <v/>
      </c>
      <c r="N158" s="10"/>
    </row>
    <row r="159" spans="1:14" x14ac:dyDescent="0.25">
      <c r="A159" s="7" t="s">
        <v>25</v>
      </c>
      <c r="B159" s="110" t="s">
        <v>25</v>
      </c>
      <c r="D159" s="7">
        <v>7</v>
      </c>
      <c r="E159" t="str">
        <f>VLOOKUP($A159,Entries!$B$203:$J$406,2)</f>
        <v/>
      </c>
      <c r="F159" t="str">
        <f>VLOOKUP($A159,Entries!$B$203:$J$406,3)</f>
        <v/>
      </c>
      <c r="G159" t="str">
        <f>VLOOKUP($A159,Entries!$B$203:$F$406,5)</f>
        <v/>
      </c>
      <c r="H159" s="109" t="str">
        <f t="shared" si="6"/>
        <v xml:space="preserve"> </v>
      </c>
      <c r="I159" s="10"/>
      <c r="J159" s="7" t="str">
        <f>VLOOKUP($A159,Entries!$B$203:$G$406,6)</f>
        <v/>
      </c>
      <c r="K159" s="7" t="str">
        <f>VLOOKUP($A159,Entries!$B$203:$FH560,7)</f>
        <v/>
      </c>
      <c r="L159" s="7" t="str">
        <f>VLOOKUP($A159,Entries!$B$203:$I$406,8)</f>
        <v/>
      </c>
      <c r="M159" s="7" t="str">
        <f>VLOOKUP($A159,Entries!$B$203:$J$406,9)</f>
        <v/>
      </c>
      <c r="N159" s="10"/>
    </row>
    <row r="160" spans="1:14" x14ac:dyDescent="0.25">
      <c r="A160" s="7" t="s">
        <v>25</v>
      </c>
      <c r="B160" s="110" t="s">
        <v>25</v>
      </c>
      <c r="D160" s="7">
        <v>8</v>
      </c>
      <c r="E160" t="str">
        <f>VLOOKUP($A160,Entries!$B$203:$J$406,2)</f>
        <v/>
      </c>
      <c r="F160" t="str">
        <f>VLOOKUP($A160,Entries!$B$203:$J$406,3)</f>
        <v/>
      </c>
      <c r="G160" t="str">
        <f>VLOOKUP($A160,Entries!$B$203:$F$406,5)</f>
        <v/>
      </c>
      <c r="H160" s="109" t="str">
        <f t="shared" si="6"/>
        <v xml:space="preserve"> </v>
      </c>
      <c r="I160" s="10"/>
      <c r="J160" s="7" t="str">
        <f>VLOOKUP($A160,Entries!$B$203:$G$406,6)</f>
        <v/>
      </c>
      <c r="K160" s="7" t="str">
        <f>VLOOKUP($A160,Entries!$B$203:$FH561,7)</f>
        <v/>
      </c>
      <c r="L160" s="7" t="str">
        <f>VLOOKUP($A160,Entries!$B$203:$I$406,8)</f>
        <v/>
      </c>
      <c r="M160" s="7" t="str">
        <f>VLOOKUP($A160,Entries!$B$203:$J$406,9)</f>
        <v/>
      </c>
      <c r="N160" s="10"/>
    </row>
    <row r="161" spans="1:14" x14ac:dyDescent="0.25">
      <c r="A161" s="7" t="s">
        <v>25</v>
      </c>
      <c r="B161" s="110" t="s">
        <v>25</v>
      </c>
      <c r="C161" t="s">
        <v>121</v>
      </c>
      <c r="D161" s="7">
        <v>1</v>
      </c>
      <c r="E161" t="str">
        <f>VLOOKUP($A161,Entries!$B$203:$J$406,2)</f>
        <v/>
      </c>
      <c r="F161" t="str">
        <f>VLOOKUP($A161,Entries!$B$203:$J$406,3)</f>
        <v/>
      </c>
      <c r="G161" t="str">
        <f>VLOOKUP($A161,Entries!$B$203:$F$406,5)</f>
        <v/>
      </c>
      <c r="H161" s="109" t="str">
        <f t="shared" si="6"/>
        <v xml:space="preserve"> </v>
      </c>
      <c r="I161" s="109" t="str">
        <f>IF(H161=" "," ",IF(H161&gt;N161,"CBP",IF(H161=N161,"=CBP"," ")))</f>
        <v xml:space="preserve"> </v>
      </c>
      <c r="J161" s="7" t="str">
        <f>VLOOKUP($A161,Entries!$B$203:$G$406,6)</f>
        <v/>
      </c>
      <c r="K161" s="7" t="str">
        <f>VLOOKUP($A161,Entries!$B$203:$FH562,7)</f>
        <v/>
      </c>
      <c r="L161" s="7" t="str">
        <f>VLOOKUP($A161,Entries!$B$203:$I$406,8)</f>
        <v/>
      </c>
      <c r="M161" s="7" t="str">
        <f>VLOOKUP($A161,Entries!$B$203:$J$406,9)</f>
        <v/>
      </c>
      <c r="N161" s="10">
        <v>42.71</v>
      </c>
    </row>
    <row r="162" spans="1:14" x14ac:dyDescent="0.25">
      <c r="A162" s="7" t="s">
        <v>25</v>
      </c>
      <c r="B162" s="110" t="s">
        <v>25</v>
      </c>
      <c r="D162" s="7">
        <v>2</v>
      </c>
      <c r="E162" t="str">
        <f>VLOOKUP($A162,Entries!$B$203:$J$406,2)</f>
        <v/>
      </c>
      <c r="F162" t="str">
        <f>VLOOKUP($A162,Entries!$B$203:$J$406,3)</f>
        <v/>
      </c>
      <c r="G162" t="str">
        <f>VLOOKUP($A162,Entries!$B$203:$F$406,5)</f>
        <v/>
      </c>
      <c r="H162" s="109" t="str">
        <f t="shared" si="6"/>
        <v xml:space="preserve"> </v>
      </c>
      <c r="I162" s="10"/>
      <c r="J162" s="7" t="str">
        <f>VLOOKUP($A162,Entries!$B$203:$G$406,6)</f>
        <v/>
      </c>
      <c r="K162" s="7" t="str">
        <f>VLOOKUP($A162,Entries!$B$203:$FH563,7)</f>
        <v/>
      </c>
      <c r="L162" s="7" t="str">
        <f>VLOOKUP($A162,Entries!$B$203:$I$406,8)</f>
        <v/>
      </c>
      <c r="M162" s="7" t="str">
        <f>VLOOKUP($A162,Entries!$B$203:$J$406,9)</f>
        <v/>
      </c>
      <c r="N162" s="10"/>
    </row>
    <row r="163" spans="1:14" x14ac:dyDescent="0.25">
      <c r="A163" s="7" t="s">
        <v>25</v>
      </c>
      <c r="B163" s="110" t="s">
        <v>25</v>
      </c>
      <c r="D163" s="7">
        <v>3</v>
      </c>
      <c r="E163" t="str">
        <f>VLOOKUP($A163,Entries!$B$203:$J$406,2)</f>
        <v/>
      </c>
      <c r="F163" t="str">
        <f>VLOOKUP($A163,Entries!$B$203:$J$406,3)</f>
        <v/>
      </c>
      <c r="G163" t="str">
        <f>VLOOKUP($A163,Entries!$B$203:$F$406,5)</f>
        <v/>
      </c>
      <c r="H163" s="109" t="str">
        <f t="shared" si="6"/>
        <v xml:space="preserve"> </v>
      </c>
      <c r="I163" s="10"/>
      <c r="J163" s="7" t="str">
        <f>VLOOKUP($A163,Entries!$B$203:$G$406,6)</f>
        <v/>
      </c>
      <c r="K163" s="7" t="str">
        <f>VLOOKUP($A163,Entries!$B$203:$FH564,7)</f>
        <v/>
      </c>
      <c r="L163" s="7" t="str">
        <f>VLOOKUP($A163,Entries!$B$203:$I$406,8)</f>
        <v/>
      </c>
      <c r="M163" s="7" t="str">
        <f>VLOOKUP($A163,Entries!$B$203:$J$406,9)</f>
        <v/>
      </c>
      <c r="N163" s="10"/>
    </row>
    <row r="164" spans="1:14" x14ac:dyDescent="0.25">
      <c r="A164" s="7" t="s">
        <v>25</v>
      </c>
      <c r="B164" s="110" t="s">
        <v>25</v>
      </c>
      <c r="D164" s="7">
        <v>4</v>
      </c>
      <c r="E164" t="str">
        <f>VLOOKUP($A164,Entries!$B$203:$J$406,2)</f>
        <v/>
      </c>
      <c r="F164" t="str">
        <f>VLOOKUP($A164,Entries!$B$203:$J$406,3)</f>
        <v/>
      </c>
      <c r="G164" t="str">
        <f>VLOOKUP($A164,Entries!$B$203:$F$406,5)</f>
        <v/>
      </c>
      <c r="H164" s="109" t="str">
        <f t="shared" si="6"/>
        <v xml:space="preserve"> </v>
      </c>
      <c r="I164" s="10"/>
      <c r="J164" s="7" t="str">
        <f>VLOOKUP($A164,Entries!$B$203:$G$406,6)</f>
        <v/>
      </c>
      <c r="K164" s="7" t="str">
        <f>VLOOKUP($A164,Entries!$B$203:$FH565,7)</f>
        <v/>
      </c>
      <c r="L164" s="7" t="str">
        <f>VLOOKUP($A164,Entries!$B$203:$I$406,8)</f>
        <v/>
      </c>
      <c r="M164" s="7" t="str">
        <f>VLOOKUP($A164,Entries!$B$203:$J$406,9)</f>
        <v/>
      </c>
      <c r="N164" s="10"/>
    </row>
    <row r="165" spans="1:14" x14ac:dyDescent="0.25">
      <c r="A165" s="7" t="s">
        <v>25</v>
      </c>
      <c r="B165" s="110" t="s">
        <v>25</v>
      </c>
      <c r="D165" s="7">
        <v>5</v>
      </c>
      <c r="E165" t="str">
        <f>VLOOKUP($A165,Entries!$B$203:$J$406,2)</f>
        <v/>
      </c>
      <c r="F165" t="str">
        <f>VLOOKUP($A165,Entries!$B$203:$J$406,3)</f>
        <v/>
      </c>
      <c r="G165" t="str">
        <f>VLOOKUP($A165,Entries!$B$203:$F$406,5)</f>
        <v/>
      </c>
      <c r="H165" s="109" t="str">
        <f t="shared" si="6"/>
        <v xml:space="preserve"> </v>
      </c>
      <c r="I165" s="10"/>
      <c r="J165" s="7" t="str">
        <f>VLOOKUP($A165,Entries!$B$203:$G$406,6)</f>
        <v/>
      </c>
      <c r="K165" s="7" t="str">
        <f>VLOOKUP($A165,Entries!$B$203:$FH566,7)</f>
        <v/>
      </c>
      <c r="L165" s="7" t="str">
        <f>VLOOKUP($A165,Entries!$B$203:$I$406,8)</f>
        <v/>
      </c>
      <c r="M165" s="7" t="str">
        <f>VLOOKUP($A165,Entries!$B$203:$J$406,9)</f>
        <v/>
      </c>
      <c r="N165" s="10"/>
    </row>
    <row r="166" spans="1:14" x14ac:dyDescent="0.25">
      <c r="A166" s="7" t="s">
        <v>25</v>
      </c>
      <c r="B166" s="110" t="s">
        <v>25</v>
      </c>
      <c r="D166" s="7">
        <v>6</v>
      </c>
      <c r="E166" t="str">
        <f>VLOOKUP($A166,Entries!$B$203:$J$406,2)</f>
        <v/>
      </c>
      <c r="F166" t="str">
        <f>VLOOKUP($A166,Entries!$B$203:$J$406,3)</f>
        <v/>
      </c>
      <c r="G166" t="str">
        <f>VLOOKUP($A166,Entries!$B$203:$F$406,5)</f>
        <v/>
      </c>
      <c r="H166" s="109" t="str">
        <f t="shared" si="6"/>
        <v xml:space="preserve"> </v>
      </c>
      <c r="I166" s="10"/>
      <c r="J166" s="7" t="str">
        <f>VLOOKUP($A166,Entries!$B$203:$G$406,6)</f>
        <v/>
      </c>
      <c r="K166" s="7" t="str">
        <f>VLOOKUP($A166,Entries!$B$203:$FH567,7)</f>
        <v/>
      </c>
      <c r="L166" s="7" t="str">
        <f>VLOOKUP($A166,Entries!$B$203:$I$406,8)</f>
        <v/>
      </c>
      <c r="M166" s="7" t="str">
        <f>VLOOKUP($A166,Entries!$B$203:$J$406,9)</f>
        <v/>
      </c>
      <c r="N166" s="10"/>
    </row>
    <row r="167" spans="1:14" x14ac:dyDescent="0.25">
      <c r="A167" s="7" t="s">
        <v>25</v>
      </c>
      <c r="B167" s="110" t="s">
        <v>25</v>
      </c>
      <c r="D167" s="7">
        <v>7</v>
      </c>
      <c r="E167" t="str">
        <f>VLOOKUP($A167,Entries!$B$203:$J$406,2)</f>
        <v/>
      </c>
      <c r="F167" t="str">
        <f>VLOOKUP($A167,Entries!$B$203:$J$406,3)</f>
        <v/>
      </c>
      <c r="G167" t="str">
        <f>VLOOKUP($A167,Entries!$B$203:$F$406,5)</f>
        <v/>
      </c>
      <c r="H167" s="109" t="str">
        <f t="shared" si="6"/>
        <v xml:space="preserve"> </v>
      </c>
      <c r="I167" s="10"/>
      <c r="J167" s="7" t="str">
        <f>VLOOKUP($A167,Entries!$B$203:$G$406,6)</f>
        <v/>
      </c>
      <c r="K167" s="7" t="str">
        <f>VLOOKUP($A167,Entries!$B$203:$FH568,7)</f>
        <v/>
      </c>
      <c r="L167" s="7" t="str">
        <f>VLOOKUP($A167,Entries!$B$203:$I$406,8)</f>
        <v/>
      </c>
      <c r="M167" s="7" t="str">
        <f>VLOOKUP($A167,Entries!$B$203:$J$406,9)</f>
        <v/>
      </c>
      <c r="N167" s="10"/>
    </row>
    <row r="168" spans="1:14" x14ac:dyDescent="0.25">
      <c r="A168" s="7" t="s">
        <v>25</v>
      </c>
      <c r="B168" s="110" t="s">
        <v>25</v>
      </c>
      <c r="D168" s="7">
        <v>8</v>
      </c>
      <c r="E168" t="str">
        <f>VLOOKUP($A168,Entries!$B$203:$J$406,2)</f>
        <v/>
      </c>
      <c r="F168" t="str">
        <f>VLOOKUP($A168,Entries!$B$203:$J$406,3)</f>
        <v/>
      </c>
      <c r="G168" t="str">
        <f>VLOOKUP($A168,Entries!$B$203:$F$406,5)</f>
        <v/>
      </c>
      <c r="H168" s="109" t="str">
        <f t="shared" si="6"/>
        <v xml:space="preserve"> </v>
      </c>
      <c r="I168" s="10"/>
      <c r="J168" s="7" t="str">
        <f>VLOOKUP($A168,Entries!$B$203:$G$406,6)</f>
        <v/>
      </c>
      <c r="K168" s="7" t="str">
        <f>VLOOKUP($A168,Entries!$B$203:$FH569,7)</f>
        <v/>
      </c>
      <c r="L168" s="7" t="str">
        <f>VLOOKUP($A168,Entries!$B$203:$I$406,8)</f>
        <v/>
      </c>
      <c r="M168" s="7" t="str">
        <f>VLOOKUP($A168,Entries!$B$203:$J$406,9)</f>
        <v/>
      </c>
      <c r="N168" s="10"/>
    </row>
    <row r="169" spans="1:14" x14ac:dyDescent="0.25">
      <c r="A169" s="7" t="s">
        <v>25</v>
      </c>
      <c r="B169" s="110" t="s">
        <v>25</v>
      </c>
      <c r="C169" t="s">
        <v>125</v>
      </c>
      <c r="D169" s="7">
        <v>1</v>
      </c>
      <c r="E169" t="str">
        <f>VLOOKUP($A169,Entries!$B$203:$J$406,2)</f>
        <v/>
      </c>
      <c r="F169" t="str">
        <f>VLOOKUP($A169,Entries!$B$203:$J$406,3)</f>
        <v/>
      </c>
      <c r="G169" t="str">
        <f>VLOOKUP($A169,Entries!$B$203:$F$406,5)</f>
        <v/>
      </c>
      <c r="H169" s="109" t="str">
        <f t="shared" si="6"/>
        <v xml:space="preserve"> </v>
      </c>
      <c r="I169" s="109" t="str">
        <f>IF(H169=" "," ",IF(H169&gt;N169,"CBP",IF(H169=N169,"=CBP"," ")))</f>
        <v xml:space="preserve"> </v>
      </c>
      <c r="J169" s="7" t="str">
        <f>VLOOKUP($A169,Entries!$B$203:$G$406,6)</f>
        <v/>
      </c>
      <c r="K169" s="7" t="str">
        <f>VLOOKUP($A169,Entries!$B$203:$FH570,7)</f>
        <v/>
      </c>
      <c r="L169" s="7" t="str">
        <f>VLOOKUP($A169,Entries!$B$203:$I$406,8)</f>
        <v/>
      </c>
      <c r="M169" s="7" t="str">
        <f>VLOOKUP($A169,Entries!$B$203:$J$406,9)</f>
        <v/>
      </c>
      <c r="N169" s="10">
        <v>44.53</v>
      </c>
    </row>
    <row r="170" spans="1:14" x14ac:dyDescent="0.25">
      <c r="A170" s="7" t="s">
        <v>25</v>
      </c>
      <c r="B170" s="110" t="s">
        <v>25</v>
      </c>
      <c r="D170" s="7">
        <v>2</v>
      </c>
      <c r="E170" t="str">
        <f>VLOOKUP($A170,Entries!$B$203:$J$406,2)</f>
        <v/>
      </c>
      <c r="F170" t="str">
        <f>VLOOKUP($A170,Entries!$B$203:$J$406,3)</f>
        <v/>
      </c>
      <c r="G170" t="str">
        <f>VLOOKUP($A170,Entries!$B$203:$F$406,5)</f>
        <v/>
      </c>
      <c r="H170" s="109" t="str">
        <f t="shared" si="6"/>
        <v xml:space="preserve"> </v>
      </c>
      <c r="I170" s="10"/>
      <c r="J170" s="7" t="str">
        <f>VLOOKUP($A170,Entries!$B$203:$G$406,6)</f>
        <v/>
      </c>
      <c r="K170" s="7" t="str">
        <f>VLOOKUP($A170,Entries!$B$203:$FH571,7)</f>
        <v/>
      </c>
      <c r="L170" s="7" t="str">
        <f>VLOOKUP($A170,Entries!$B$203:$I$406,8)</f>
        <v/>
      </c>
      <c r="M170" s="7" t="str">
        <f>VLOOKUP($A170,Entries!$B$203:$J$406,9)</f>
        <v/>
      </c>
      <c r="N170" s="10"/>
    </row>
    <row r="171" spans="1:14" x14ac:dyDescent="0.25">
      <c r="A171" s="7" t="s">
        <v>25</v>
      </c>
      <c r="B171" s="110" t="s">
        <v>25</v>
      </c>
      <c r="D171" s="7">
        <v>3</v>
      </c>
      <c r="E171" t="str">
        <f>VLOOKUP($A171,Entries!$B$203:$J$406,2)</f>
        <v/>
      </c>
      <c r="F171" t="str">
        <f>VLOOKUP($A171,Entries!$B$203:$J$406,3)</f>
        <v/>
      </c>
      <c r="G171" t="str">
        <f>VLOOKUP($A171,Entries!$B$203:$F$406,5)</f>
        <v/>
      </c>
      <c r="H171" s="109" t="str">
        <f t="shared" si="6"/>
        <v xml:space="preserve"> </v>
      </c>
      <c r="I171" s="10"/>
      <c r="J171" s="7" t="str">
        <f>VLOOKUP($A171,Entries!$B$203:$G$406,6)</f>
        <v/>
      </c>
      <c r="K171" s="7" t="str">
        <f>VLOOKUP($A171,Entries!$B$203:$FH572,7)</f>
        <v/>
      </c>
      <c r="L171" s="7" t="str">
        <f>VLOOKUP($A171,Entries!$B$203:$I$406,8)</f>
        <v/>
      </c>
      <c r="M171" s="7" t="str">
        <f>VLOOKUP($A171,Entries!$B$203:$J$406,9)</f>
        <v/>
      </c>
      <c r="N171" s="10"/>
    </row>
    <row r="172" spans="1:14" x14ac:dyDescent="0.25">
      <c r="A172" s="7" t="s">
        <v>25</v>
      </c>
      <c r="B172" s="110" t="s">
        <v>25</v>
      </c>
      <c r="D172" s="7">
        <v>4</v>
      </c>
      <c r="E172" t="str">
        <f>VLOOKUP($A172,Entries!$B$203:$J$406,2)</f>
        <v/>
      </c>
      <c r="F172" t="str">
        <f>VLOOKUP($A172,Entries!$B$203:$J$406,3)</f>
        <v/>
      </c>
      <c r="G172" t="str">
        <f>VLOOKUP($A172,Entries!$B$203:$F$406,5)</f>
        <v/>
      </c>
      <c r="H172" s="109" t="str">
        <f t="shared" si="6"/>
        <v xml:space="preserve"> </v>
      </c>
      <c r="I172" s="10"/>
      <c r="J172" s="7" t="str">
        <f>VLOOKUP($A172,Entries!$B$203:$G$406,6)</f>
        <v/>
      </c>
      <c r="K172" s="7" t="str">
        <f>VLOOKUP($A172,Entries!$B$203:$FH573,7)</f>
        <v/>
      </c>
      <c r="L172" s="7" t="str">
        <f>VLOOKUP($A172,Entries!$B$203:$I$406,8)</f>
        <v/>
      </c>
      <c r="M172" s="7" t="str">
        <f>VLOOKUP($A172,Entries!$B$203:$J$406,9)</f>
        <v/>
      </c>
      <c r="N172" s="10"/>
    </row>
    <row r="173" spans="1:14" x14ac:dyDescent="0.25">
      <c r="A173" s="7" t="s">
        <v>25</v>
      </c>
      <c r="B173" s="110" t="s">
        <v>25</v>
      </c>
      <c r="D173" s="7">
        <v>5</v>
      </c>
      <c r="E173" t="str">
        <f>VLOOKUP($A173,Entries!$B$203:$J$406,2)</f>
        <v/>
      </c>
      <c r="F173" t="str">
        <f>VLOOKUP($A173,Entries!$B$203:$J$406,3)</f>
        <v/>
      </c>
      <c r="G173" t="str">
        <f>VLOOKUP($A173,Entries!$B$203:$F$406,5)</f>
        <v/>
      </c>
      <c r="H173" s="109" t="str">
        <f t="shared" si="6"/>
        <v xml:space="preserve"> </v>
      </c>
      <c r="I173" s="10"/>
      <c r="J173" s="7" t="str">
        <f>VLOOKUP($A173,Entries!$B$203:$G$406,6)</f>
        <v/>
      </c>
      <c r="K173" s="7" t="str">
        <f>VLOOKUP($A173,Entries!$B$203:$FH574,7)</f>
        <v/>
      </c>
      <c r="L173" s="7" t="str">
        <f>VLOOKUP($A173,Entries!$B$203:$I$406,8)</f>
        <v/>
      </c>
      <c r="M173" s="7" t="str">
        <f>VLOOKUP($A173,Entries!$B$203:$J$406,9)</f>
        <v/>
      </c>
      <c r="N173" s="10"/>
    </row>
    <row r="174" spans="1:14" x14ac:dyDescent="0.25">
      <c r="A174" s="7" t="s">
        <v>25</v>
      </c>
      <c r="B174" s="110" t="s">
        <v>25</v>
      </c>
      <c r="D174" s="7">
        <v>6</v>
      </c>
      <c r="E174" t="str">
        <f>VLOOKUP($A174,Entries!$B$203:$J$406,2)</f>
        <v/>
      </c>
      <c r="F174" t="str">
        <f>VLOOKUP($A174,Entries!$B$203:$J$406,3)</f>
        <v/>
      </c>
      <c r="G174" t="str">
        <f>VLOOKUP($A174,Entries!$B$203:$F$406,5)</f>
        <v/>
      </c>
      <c r="H174" s="109" t="str">
        <f t="shared" si="6"/>
        <v xml:space="preserve"> </v>
      </c>
      <c r="I174" s="10"/>
      <c r="J174" s="7" t="str">
        <f>VLOOKUP($A174,Entries!$B$203:$G$406,6)</f>
        <v/>
      </c>
      <c r="K174" s="7" t="str">
        <f>VLOOKUP($A174,Entries!$B$203:$FH575,7)</f>
        <v/>
      </c>
      <c r="L174" s="7" t="str">
        <f>VLOOKUP($A174,Entries!$B$203:$I$406,8)</f>
        <v/>
      </c>
      <c r="M174" s="7" t="str">
        <f>VLOOKUP($A174,Entries!$B$203:$J$406,9)</f>
        <v/>
      </c>
      <c r="N174" s="10"/>
    </row>
    <row r="175" spans="1:14" x14ac:dyDescent="0.25">
      <c r="A175" s="7" t="s">
        <v>25</v>
      </c>
      <c r="B175" s="110" t="s">
        <v>25</v>
      </c>
      <c r="D175" s="7">
        <v>7</v>
      </c>
      <c r="E175" t="str">
        <f>VLOOKUP($A175,Entries!$B$203:$J$406,2)</f>
        <v/>
      </c>
      <c r="F175" t="str">
        <f>VLOOKUP($A175,Entries!$B$203:$J$406,3)</f>
        <v/>
      </c>
      <c r="G175" t="str">
        <f>VLOOKUP($A175,Entries!$B$203:$F$406,5)</f>
        <v/>
      </c>
      <c r="H175" s="109" t="str">
        <f t="shared" si="6"/>
        <v xml:space="preserve"> </v>
      </c>
      <c r="I175" s="10"/>
      <c r="J175" s="7" t="str">
        <f>VLOOKUP($A175,Entries!$B$203:$G$406,6)</f>
        <v/>
      </c>
      <c r="K175" s="7" t="str">
        <f>VLOOKUP($A175,Entries!$B$203:$FH576,7)</f>
        <v/>
      </c>
      <c r="L175" s="7" t="str">
        <f>VLOOKUP($A175,Entries!$B$203:$I$406,8)</f>
        <v/>
      </c>
      <c r="M175" s="7" t="str">
        <f>VLOOKUP($A175,Entries!$B$203:$J$406,9)</f>
        <v/>
      </c>
      <c r="N175" s="10"/>
    </row>
    <row r="176" spans="1:14" x14ac:dyDescent="0.25">
      <c r="A176" s="7" t="s">
        <v>25</v>
      </c>
      <c r="B176" s="110" t="s">
        <v>25</v>
      </c>
      <c r="D176" s="7">
        <v>8</v>
      </c>
      <c r="E176" t="str">
        <f>VLOOKUP($A176,Entries!$B$203:$J$406,2)</f>
        <v/>
      </c>
      <c r="F176" t="str">
        <f>VLOOKUP($A176,Entries!$B$203:$J$406,3)</f>
        <v/>
      </c>
      <c r="G176" t="str">
        <f>VLOOKUP($A176,Entries!$B$203:$F$406,5)</f>
        <v/>
      </c>
      <c r="H176" s="109" t="str">
        <f t="shared" si="6"/>
        <v xml:space="preserve"> </v>
      </c>
      <c r="I176" s="10"/>
      <c r="J176" s="7" t="str">
        <f>VLOOKUP($A176,Entries!$B$203:$G$406,6)</f>
        <v/>
      </c>
      <c r="K176" s="7" t="str">
        <f>VLOOKUP($A176,Entries!$B$203:$FH577,7)</f>
        <v/>
      </c>
      <c r="L176" s="7" t="str">
        <f>VLOOKUP($A176,Entries!$B$203:$I$406,8)</f>
        <v/>
      </c>
      <c r="M176" s="7" t="str">
        <f>VLOOKUP($A176,Entries!$B$203:$J$406,9)</f>
        <v/>
      </c>
      <c r="N176" s="10"/>
    </row>
    <row r="177" spans="1:14" x14ac:dyDescent="0.25">
      <c r="A177" s="7">
        <v>99</v>
      </c>
      <c r="B177" s="110">
        <v>34.799999999999997</v>
      </c>
      <c r="C177" t="s">
        <v>129</v>
      </c>
      <c r="D177" s="7">
        <v>1</v>
      </c>
      <c r="E177" t="str">
        <f>VLOOKUP($A177,Entries!$B$203:$J$406,2)</f>
        <v>Olivia</v>
      </c>
      <c r="F177" t="str">
        <f>VLOOKUP($A177,Entries!$B$203:$J$406,3)</f>
        <v>Hyndman</v>
      </c>
      <c r="G177" t="str">
        <f>VLOOKUP($A177,Entries!$B$203:$F$406,5)</f>
        <v>West Suffolk AC</v>
      </c>
      <c r="H177" s="109">
        <f t="shared" si="6"/>
        <v>34.799999999999997</v>
      </c>
      <c r="I177" s="109" t="str">
        <f>IF(H177=" "," ",IF(H177&gt;N177,"CBP",IF(H177=N177,"=CBP"," ")))</f>
        <v xml:space="preserve"> </v>
      </c>
      <c r="J177" s="7" t="str">
        <f>VLOOKUP($A177,Entries!$B$203:$G$406,6)</f>
        <v>c</v>
      </c>
      <c r="K177" s="7" t="str">
        <f>VLOOKUP($A177,Entries!$B$203:$FH578,7)</f>
        <v>s</v>
      </c>
      <c r="L177" s="7" t="str">
        <f>VLOOKUP($A177,Entries!$B$203:$I$406,8)</f>
        <v>Finborough School</v>
      </c>
      <c r="M177" s="7">
        <f>VLOOKUP($A177,Entries!$B$203:$J$406,9)</f>
        <v>3793256</v>
      </c>
      <c r="N177" s="10">
        <v>44.96</v>
      </c>
    </row>
    <row r="178" spans="1:14" x14ac:dyDescent="0.25">
      <c r="A178" s="7" t="s">
        <v>25</v>
      </c>
      <c r="B178" s="110" t="s">
        <v>25</v>
      </c>
      <c r="D178" s="7">
        <v>2</v>
      </c>
      <c r="E178" t="str">
        <f>VLOOKUP($A178,Entries!$B$203:$J$406,2)</f>
        <v/>
      </c>
      <c r="F178" t="str">
        <f>VLOOKUP($A178,Entries!$B$203:$J$406,3)</f>
        <v/>
      </c>
      <c r="G178" t="str">
        <f>VLOOKUP($A178,Entries!$B$203:$F$406,5)</f>
        <v/>
      </c>
      <c r="H178" s="109" t="str">
        <f t="shared" si="6"/>
        <v xml:space="preserve"> </v>
      </c>
      <c r="I178" s="10"/>
      <c r="J178" s="7" t="str">
        <f>VLOOKUP($A178,Entries!$B$203:$G$406,6)</f>
        <v/>
      </c>
      <c r="K178" s="7" t="str">
        <f>VLOOKUP($A178,Entries!$B$203:$FH579,7)</f>
        <v/>
      </c>
      <c r="L178" s="7" t="str">
        <f>VLOOKUP($A178,Entries!$B$203:$I$406,8)</f>
        <v/>
      </c>
      <c r="M178" s="7" t="str">
        <f>VLOOKUP($A178,Entries!$B$203:$J$406,9)</f>
        <v/>
      </c>
      <c r="N178" s="10"/>
    </row>
    <row r="179" spans="1:14" x14ac:dyDescent="0.25">
      <c r="A179" s="7" t="s">
        <v>25</v>
      </c>
      <c r="B179" s="110" t="s">
        <v>25</v>
      </c>
      <c r="D179" s="7">
        <v>3</v>
      </c>
      <c r="E179" t="str">
        <f>VLOOKUP($A179,Entries!$B$203:$J$406,2)</f>
        <v/>
      </c>
      <c r="F179" t="str">
        <f>VLOOKUP($A179,Entries!$B$203:$J$406,3)</f>
        <v/>
      </c>
      <c r="G179" t="str">
        <f>VLOOKUP($A179,Entries!$B$203:$F$406,5)</f>
        <v/>
      </c>
      <c r="H179" s="109" t="str">
        <f t="shared" si="6"/>
        <v xml:space="preserve"> </v>
      </c>
      <c r="I179" s="10"/>
      <c r="J179" s="7" t="str">
        <f>VLOOKUP($A179,Entries!$B$203:$G$406,6)</f>
        <v/>
      </c>
      <c r="K179" s="7" t="str">
        <f>VLOOKUP($A179,Entries!$B$203:$FH580,7)</f>
        <v/>
      </c>
      <c r="L179" s="7" t="str">
        <f>VLOOKUP($A179,Entries!$B$203:$I$406,8)</f>
        <v/>
      </c>
      <c r="M179" s="7" t="str">
        <f>VLOOKUP($A179,Entries!$B$203:$J$406,9)</f>
        <v/>
      </c>
      <c r="N179" s="10"/>
    </row>
    <row r="180" spans="1:14" x14ac:dyDescent="0.25">
      <c r="A180" s="7" t="s">
        <v>25</v>
      </c>
      <c r="B180" s="110" t="s">
        <v>25</v>
      </c>
      <c r="D180" s="7">
        <v>4</v>
      </c>
      <c r="E180" t="str">
        <f>VLOOKUP($A180,Entries!$B$203:$J$406,2)</f>
        <v/>
      </c>
      <c r="F180" t="str">
        <f>VLOOKUP($A180,Entries!$B$203:$J$406,3)</f>
        <v/>
      </c>
      <c r="G180" t="str">
        <f>VLOOKUP($A180,Entries!$B$203:$F$406,5)</f>
        <v/>
      </c>
      <c r="H180" s="109" t="str">
        <f t="shared" si="6"/>
        <v xml:space="preserve"> </v>
      </c>
      <c r="I180" s="10"/>
      <c r="J180" s="7" t="str">
        <f>VLOOKUP($A180,Entries!$B$203:$G$406,6)</f>
        <v/>
      </c>
      <c r="K180" s="7" t="str">
        <f>VLOOKUP($A180,Entries!$B$203:$FH581,7)</f>
        <v/>
      </c>
      <c r="L180" s="7" t="str">
        <f>VLOOKUP($A180,Entries!$B$203:$I$406,8)</f>
        <v/>
      </c>
      <c r="M180" s="7" t="str">
        <f>VLOOKUP($A180,Entries!$B$203:$J$406,9)</f>
        <v/>
      </c>
      <c r="N180" s="10"/>
    </row>
    <row r="181" spans="1:14" x14ac:dyDescent="0.25">
      <c r="A181" s="7" t="s">
        <v>25</v>
      </c>
      <c r="B181" s="110" t="s">
        <v>25</v>
      </c>
      <c r="D181" s="7">
        <v>5</v>
      </c>
      <c r="E181" t="str">
        <f>VLOOKUP($A181,Entries!$B$203:$J$406,2)</f>
        <v/>
      </c>
      <c r="F181" t="str">
        <f>VLOOKUP($A181,Entries!$B$203:$J$406,3)</f>
        <v/>
      </c>
      <c r="G181" t="str">
        <f>VLOOKUP($A181,Entries!$B$203:$F$406,5)</f>
        <v/>
      </c>
      <c r="H181" s="109" t="str">
        <f t="shared" si="6"/>
        <v xml:space="preserve"> </v>
      </c>
      <c r="I181" s="10"/>
      <c r="J181" s="7" t="str">
        <f>VLOOKUP($A181,Entries!$B$203:$G$406,6)</f>
        <v/>
      </c>
      <c r="K181" s="7" t="str">
        <f>VLOOKUP($A181,Entries!$B$203:$FH582,7)</f>
        <v/>
      </c>
      <c r="L181" s="7" t="str">
        <f>VLOOKUP($A181,Entries!$B$203:$I$406,8)</f>
        <v/>
      </c>
      <c r="M181" s="7" t="str">
        <f>VLOOKUP($A181,Entries!$B$203:$J$406,9)</f>
        <v/>
      </c>
      <c r="N181" s="10"/>
    </row>
    <row r="182" spans="1:14" x14ac:dyDescent="0.25">
      <c r="A182" s="7" t="s">
        <v>25</v>
      </c>
      <c r="B182" s="110" t="s">
        <v>25</v>
      </c>
      <c r="D182" s="7">
        <v>6</v>
      </c>
      <c r="E182" t="str">
        <f>VLOOKUP($A182,Entries!$B$203:$J$406,2)</f>
        <v/>
      </c>
      <c r="F182" t="str">
        <f>VLOOKUP($A182,Entries!$B$203:$J$406,3)</f>
        <v/>
      </c>
      <c r="G182" t="str">
        <f>VLOOKUP($A182,Entries!$B$203:$F$406,5)</f>
        <v/>
      </c>
      <c r="H182" s="109" t="str">
        <f t="shared" si="6"/>
        <v xml:space="preserve"> </v>
      </c>
      <c r="I182" s="10"/>
      <c r="J182" s="7" t="str">
        <f>VLOOKUP($A182,Entries!$B$203:$G$406,6)</f>
        <v/>
      </c>
      <c r="K182" s="7" t="str">
        <f>VLOOKUP($A182,Entries!$B$203:$FH583,7)</f>
        <v/>
      </c>
      <c r="L182" s="7" t="str">
        <f>VLOOKUP($A182,Entries!$B$203:$I$406,8)</f>
        <v/>
      </c>
      <c r="M182" s="7" t="str">
        <f>VLOOKUP($A182,Entries!$B$203:$J$406,9)</f>
        <v/>
      </c>
      <c r="N182" s="10"/>
    </row>
    <row r="183" spans="1:14" x14ac:dyDescent="0.25">
      <c r="A183" s="7" t="s">
        <v>25</v>
      </c>
      <c r="B183" s="110" t="s">
        <v>25</v>
      </c>
      <c r="D183" s="7">
        <v>7</v>
      </c>
      <c r="E183" t="str">
        <f>VLOOKUP($A183,Entries!$B$203:$J$406,2)</f>
        <v/>
      </c>
      <c r="F183" t="str">
        <f>VLOOKUP($A183,Entries!$B$203:$J$406,3)</f>
        <v/>
      </c>
      <c r="G183" t="str">
        <f>VLOOKUP($A183,Entries!$B$203:$F$406,5)</f>
        <v/>
      </c>
      <c r="H183" s="109" t="str">
        <f t="shared" si="6"/>
        <v xml:space="preserve"> </v>
      </c>
      <c r="I183" s="10"/>
      <c r="J183" s="7" t="str">
        <f>VLOOKUP($A183,Entries!$B$203:$G$406,6)</f>
        <v/>
      </c>
      <c r="K183" s="7" t="str">
        <f>VLOOKUP($A183,Entries!$B$203:$FH584,7)</f>
        <v/>
      </c>
      <c r="L183" s="7" t="str">
        <f>VLOOKUP($A183,Entries!$B$203:$I$406,8)</f>
        <v/>
      </c>
      <c r="M183" s="7" t="str">
        <f>VLOOKUP($A183,Entries!$B$203:$J$406,9)</f>
        <v/>
      </c>
      <c r="N183" s="10"/>
    </row>
    <row r="184" spans="1:14" x14ac:dyDescent="0.25">
      <c r="A184" s="7" t="s">
        <v>25</v>
      </c>
      <c r="B184" s="110" t="s">
        <v>25</v>
      </c>
      <c r="D184" s="7">
        <v>8</v>
      </c>
      <c r="E184" t="str">
        <f>VLOOKUP($A184,Entries!$B$203:$J$406,2)</f>
        <v/>
      </c>
      <c r="F184" t="str">
        <f>VLOOKUP($A184,Entries!$B$203:$J$406,3)</f>
        <v/>
      </c>
      <c r="G184" t="str">
        <f>VLOOKUP($A184,Entries!$B$203:$F$406,5)</f>
        <v/>
      </c>
      <c r="H184" s="109" t="str">
        <f t="shared" si="6"/>
        <v xml:space="preserve"> </v>
      </c>
      <c r="I184" s="10"/>
      <c r="J184" s="7" t="str">
        <f>VLOOKUP($A184,Entries!$B$203:$G$406,6)</f>
        <v/>
      </c>
      <c r="K184" s="7" t="str">
        <f>VLOOKUP($A184,Entries!$B$203:$FH585,7)</f>
        <v/>
      </c>
      <c r="L184" s="7" t="str">
        <f>VLOOKUP($A184,Entries!$B$203:$I$406,8)</f>
        <v/>
      </c>
      <c r="M184" s="7" t="str">
        <f>VLOOKUP($A184,Entries!$B$203:$J$406,9)</f>
        <v/>
      </c>
      <c r="N184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workbookViewId="0">
      <selection activeCell="C1" sqref="C1:M169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2" width="8.7109375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ht="18" customHeight="1" x14ac:dyDescent="0.25">
      <c r="A2" s="7"/>
      <c r="B2" s="27"/>
      <c r="C2" s="203" t="s">
        <v>142</v>
      </c>
      <c r="D2" s="203"/>
      <c r="E2" s="203"/>
      <c r="G2" s="7"/>
      <c r="H2" s="27"/>
      <c r="I2" s="7"/>
      <c r="J2" s="7"/>
      <c r="K2" s="7"/>
      <c r="L2" s="7"/>
      <c r="M2" s="7"/>
      <c r="N2" s="27"/>
    </row>
    <row r="3" spans="1:14" ht="18" customHeight="1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/>
      <c r="K4" s="7"/>
      <c r="L4" s="7"/>
      <c r="M4" s="7" t="s">
        <v>57</v>
      </c>
      <c r="N4" s="27"/>
    </row>
    <row r="5" spans="1:14" x14ac:dyDescent="0.25">
      <c r="A5" s="7">
        <v>5</v>
      </c>
      <c r="B5">
        <v>12.7</v>
      </c>
      <c r="C5" t="s">
        <v>59</v>
      </c>
      <c r="D5" s="7">
        <v>1</v>
      </c>
      <c r="E5" t="str">
        <f>VLOOKUP($A5,Entries!$B$203:$J$406,2)</f>
        <v>Emily</v>
      </c>
      <c r="F5" t="str">
        <f>VLOOKUP($A5,Entries!$B$203:$J$406,3)</f>
        <v>Lambert</v>
      </c>
      <c r="G5" t="str">
        <f>VLOOKUP($A5,Entries!$B$203:$F$406,5)</f>
        <v>Ipswich Harriers</v>
      </c>
      <c r="H5" s="27">
        <f>B5</f>
        <v>12.7</v>
      </c>
      <c r="I5" s="7" t="str">
        <f>IF(H5=" "," ",IF(H5&lt;N5,"CBP",IF(H5=N5,"=CBP"," ")))</f>
        <v xml:space="preserve"> </v>
      </c>
      <c r="J5" s="7"/>
      <c r="K5" s="7"/>
      <c r="L5" s="7"/>
      <c r="M5" s="7">
        <f>VLOOKUP($A5,Entries!$B$203:$J$406,9)</f>
        <v>2832364</v>
      </c>
      <c r="N5" s="29">
        <v>11.9</v>
      </c>
    </row>
    <row r="6" spans="1:14" x14ac:dyDescent="0.25">
      <c r="A6" s="7">
        <v>9</v>
      </c>
      <c r="B6">
        <v>13.4</v>
      </c>
      <c r="D6" s="7">
        <v>2</v>
      </c>
      <c r="E6" t="str">
        <f>VLOOKUP($A6,Entries!$B$203:$J$406,2)</f>
        <v>Chantelle</v>
      </c>
      <c r="F6" t="str">
        <f>VLOOKUP($A6,Entries!$B$203:$J$406,3)</f>
        <v>Kilpatrick</v>
      </c>
      <c r="G6" t="str">
        <f>VLOOKUP($A6,Entries!$B$203:$F$406,5)</f>
        <v>Ipswich Harriers</v>
      </c>
      <c r="H6" s="27">
        <f t="shared" ref="H6:H69" si="0">B6</f>
        <v>13.4</v>
      </c>
      <c r="I6" s="7"/>
      <c r="J6" s="7"/>
      <c r="K6" s="7"/>
      <c r="L6" s="7"/>
      <c r="M6" s="7">
        <f>VLOOKUP($A6,Entries!$B$203:$J$406,9)</f>
        <v>2943785</v>
      </c>
      <c r="N6" s="29"/>
    </row>
    <row r="7" spans="1:14" x14ac:dyDescent="0.25">
      <c r="A7" s="7">
        <v>3</v>
      </c>
      <c r="B7">
        <v>13.7</v>
      </c>
      <c r="D7" s="7">
        <v>3</v>
      </c>
      <c r="E7" t="str">
        <f>VLOOKUP($A7,Entries!$B$203:$J$406,2)</f>
        <v>Holly</v>
      </c>
      <c r="F7" t="str">
        <f>VLOOKUP($A7,Entries!$B$203:$J$406,3)</f>
        <v>Scott</v>
      </c>
      <c r="G7" t="str">
        <f>VLOOKUP($A7,Entries!$B$203:$F$406,5)</f>
        <v>Ipswich Harriers</v>
      </c>
      <c r="H7" s="27">
        <f t="shared" si="0"/>
        <v>13.7</v>
      </c>
      <c r="I7" s="7"/>
      <c r="J7" s="7"/>
      <c r="K7" s="7"/>
      <c r="L7" s="7"/>
      <c r="M7" s="7">
        <f>VLOOKUP($A7,Entries!$B$203:$J$406,9)</f>
        <v>3664084</v>
      </c>
      <c r="N7" s="29"/>
    </row>
    <row r="8" spans="1:14" x14ac:dyDescent="0.25">
      <c r="A8" s="7">
        <v>6</v>
      </c>
      <c r="B8">
        <v>14</v>
      </c>
      <c r="D8" s="7">
        <v>4</v>
      </c>
      <c r="E8" t="str">
        <f>VLOOKUP($A8,Entries!$B$203:$J$406,2)</f>
        <v>Louise</v>
      </c>
      <c r="F8" t="str">
        <f>VLOOKUP($A8,Entries!$B$203:$J$406,3)</f>
        <v>Brydon</v>
      </c>
      <c r="G8" t="str">
        <f>VLOOKUP($A8,Entries!$B$203:$F$406,5)</f>
        <v>Ipswich Harriers</v>
      </c>
      <c r="H8" s="27">
        <f t="shared" si="0"/>
        <v>14</v>
      </c>
      <c r="I8" s="7"/>
      <c r="J8" s="7"/>
      <c r="K8" s="7"/>
      <c r="L8" s="7"/>
      <c r="M8" s="7">
        <f>VLOOKUP($A8,Entries!$B$203:$J$406,9)</f>
        <v>4001655</v>
      </c>
      <c r="N8" s="29"/>
    </row>
    <row r="9" spans="1:14" x14ac:dyDescent="0.25">
      <c r="A9" s="7">
        <v>7</v>
      </c>
      <c r="B9">
        <v>16.399999999999999</v>
      </c>
      <c r="D9" s="7">
        <v>5</v>
      </c>
      <c r="E9" t="str">
        <f>VLOOKUP($A9,Entries!$B$203:$J$406,2)</f>
        <v>Elizabeth</v>
      </c>
      <c r="F9" t="str">
        <f>VLOOKUP($A9,Entries!$B$203:$J$406,3)</f>
        <v>Welbourn</v>
      </c>
      <c r="G9" t="str">
        <f>VLOOKUP($A9,Entries!$B$203:$F$406,5)</f>
        <v>Ipswich Harriers</v>
      </c>
      <c r="H9" s="27">
        <f t="shared" si="0"/>
        <v>16.399999999999999</v>
      </c>
      <c r="I9" s="7"/>
      <c r="J9" s="7"/>
      <c r="K9" s="7"/>
      <c r="L9" s="7"/>
      <c r="M9" s="7">
        <f>VLOOKUP($A9,Entries!$B$203:$J$406,9)</f>
        <v>2713119</v>
      </c>
      <c r="N9" s="29"/>
    </row>
    <row r="10" spans="1:14" x14ac:dyDescent="0.25">
      <c r="A10" s="7" t="s">
        <v>25</v>
      </c>
      <c r="B10" t="s">
        <v>25</v>
      </c>
      <c r="D10" s="7">
        <v>6</v>
      </c>
      <c r="E10" t="str">
        <f>VLOOKUP($A10,Entries!$B$203:$J$406,2)</f>
        <v/>
      </c>
      <c r="F10" t="str">
        <f>VLOOKUP($A10,Entries!$B$203:$J$406,3)</f>
        <v/>
      </c>
      <c r="G10" t="str">
        <f>VLOOKUP($A10,Entries!$B$203:$F$406,5)</f>
        <v/>
      </c>
      <c r="H10" s="27" t="str">
        <f t="shared" si="0"/>
        <v xml:space="preserve"> </v>
      </c>
      <c r="I10" s="7"/>
      <c r="J10" s="7"/>
      <c r="K10" s="7"/>
      <c r="L10" s="7"/>
      <c r="M10" s="7" t="str">
        <f>VLOOKUP($A10,Entries!$B$203:$J$406,9)</f>
        <v/>
      </c>
      <c r="N10" s="29"/>
    </row>
    <row r="11" spans="1:14" x14ac:dyDescent="0.25">
      <c r="A11" s="7" t="s">
        <v>25</v>
      </c>
      <c r="B11" t="s">
        <v>25</v>
      </c>
      <c r="D11" s="7">
        <v>7</v>
      </c>
      <c r="E11" t="str">
        <f>VLOOKUP($A11,Entries!$B$203:$J$406,2)</f>
        <v/>
      </c>
      <c r="F11" t="str">
        <f>VLOOKUP($A11,Entries!$B$203:$J$406,3)</f>
        <v/>
      </c>
      <c r="G11" t="str">
        <f>VLOOKUP($A11,Entries!$B$203:$F$406,5)</f>
        <v/>
      </c>
      <c r="H11" s="27" t="str">
        <f t="shared" si="0"/>
        <v xml:space="preserve"> </v>
      </c>
      <c r="I11" s="7"/>
      <c r="J11" s="7"/>
      <c r="K11" s="7"/>
      <c r="L11" s="7"/>
      <c r="M11" s="7" t="str">
        <f>VLOOKUP($A11,Entries!$B$203:$J$406,9)</f>
        <v/>
      </c>
      <c r="N11" s="29"/>
    </row>
    <row r="12" spans="1:14" x14ac:dyDescent="0.25">
      <c r="A12" s="7" t="s">
        <v>25</v>
      </c>
      <c r="B12" t="s">
        <v>25</v>
      </c>
      <c r="D12" s="7">
        <v>8</v>
      </c>
      <c r="E12" t="str">
        <f>VLOOKUP($A12,Entries!$B$203:$J$406,2)</f>
        <v/>
      </c>
      <c r="F12" t="str">
        <f>VLOOKUP($A12,Entries!$B$203:$J$406,3)</f>
        <v/>
      </c>
      <c r="G12" t="str">
        <f>VLOOKUP($A12,Entries!$B$203:$F$406,5)</f>
        <v/>
      </c>
      <c r="H12" s="27" t="str">
        <f t="shared" si="0"/>
        <v xml:space="preserve"> </v>
      </c>
      <c r="I12" s="7"/>
      <c r="J12" s="7"/>
      <c r="K12" s="7"/>
      <c r="L12" s="7"/>
      <c r="M12" s="7" t="str">
        <f>VLOOKUP($A12,Entries!$B$203:$J$406,9)</f>
        <v/>
      </c>
      <c r="N12" s="29"/>
    </row>
    <row r="13" spans="1:14" x14ac:dyDescent="0.25">
      <c r="A13" s="7" t="s">
        <v>25</v>
      </c>
      <c r="B13" t="s">
        <v>25</v>
      </c>
      <c r="C13" t="s">
        <v>270</v>
      </c>
      <c r="D13" s="7">
        <v>1</v>
      </c>
      <c r="E13" t="str">
        <f>VLOOKUP($A13,Entries!$B$203:$J$406,2)</f>
        <v/>
      </c>
      <c r="F13" t="str">
        <f>VLOOKUP($A13,Entries!$B$203:$J$406,3)</f>
        <v/>
      </c>
      <c r="G13" t="str">
        <f>VLOOKUP($A13,Entries!$B$203:$F$406,5)</f>
        <v/>
      </c>
      <c r="H13" s="27" t="str">
        <f t="shared" si="0"/>
        <v xml:space="preserve"> </v>
      </c>
      <c r="I13" s="7" t="str">
        <f t="shared" ref="I13:I21" si="1">IF(H13=" "," ",IF(H13&lt;N13,"CBP",IF(H13=N13,"=CBP"," ")))</f>
        <v xml:space="preserve"> </v>
      </c>
      <c r="J13" s="7"/>
      <c r="K13" s="7"/>
      <c r="L13" s="7"/>
      <c r="M13" s="7" t="str">
        <f>VLOOKUP($A13,Entries!$B$203:$J$406,9)</f>
        <v/>
      </c>
      <c r="N13" s="29">
        <f>IF(H5&lt;N5,H5,N5)</f>
        <v>11.9</v>
      </c>
    </row>
    <row r="14" spans="1:14" x14ac:dyDescent="0.25">
      <c r="A14" s="7" t="s">
        <v>25</v>
      </c>
      <c r="B14" t="s">
        <v>25</v>
      </c>
      <c r="D14" s="7">
        <v>2</v>
      </c>
      <c r="E14" t="str">
        <f>VLOOKUP($A14,Entries!$B$203:$J$406,2)</f>
        <v/>
      </c>
      <c r="F14" t="str">
        <f>VLOOKUP($A14,Entries!$B$203:$J$406,3)</f>
        <v/>
      </c>
      <c r="G14" t="str">
        <f>VLOOKUP($A14,Entries!$B$203:$F$406,5)</f>
        <v/>
      </c>
      <c r="H14" s="27" t="str">
        <f t="shared" si="0"/>
        <v xml:space="preserve"> </v>
      </c>
      <c r="I14" s="7"/>
      <c r="J14" s="7"/>
      <c r="K14" s="7"/>
      <c r="L14" s="7"/>
      <c r="M14" s="7" t="str">
        <f>VLOOKUP($A14,Entries!$B$203:$J$406,9)</f>
        <v/>
      </c>
      <c r="N14" s="29"/>
    </row>
    <row r="15" spans="1:14" x14ac:dyDescent="0.25">
      <c r="A15" s="7" t="s">
        <v>25</v>
      </c>
      <c r="B15" t="s">
        <v>25</v>
      </c>
      <c r="D15" s="7">
        <v>3</v>
      </c>
      <c r="E15" t="str">
        <f>VLOOKUP($A15,Entries!$B$203:$J$406,2)</f>
        <v/>
      </c>
      <c r="F15" t="str">
        <f>VLOOKUP($A15,Entries!$B$203:$J$406,3)</f>
        <v/>
      </c>
      <c r="G15" t="str">
        <f>VLOOKUP($A15,Entries!$B$203:$F$406,5)</f>
        <v/>
      </c>
      <c r="H15" s="27" t="str">
        <f t="shared" si="0"/>
        <v xml:space="preserve"> </v>
      </c>
      <c r="I15" s="7"/>
      <c r="J15" s="7"/>
      <c r="K15" s="7"/>
      <c r="L15" s="7"/>
      <c r="M15" s="7" t="str">
        <f>VLOOKUP($A15,Entries!$B$203:$J$406,9)</f>
        <v/>
      </c>
      <c r="N15" s="29"/>
    </row>
    <row r="16" spans="1:14" x14ac:dyDescent="0.25">
      <c r="A16" s="7" t="s">
        <v>25</v>
      </c>
      <c r="B16" t="s">
        <v>25</v>
      </c>
      <c r="D16" s="7">
        <v>4</v>
      </c>
      <c r="E16" t="str">
        <f>VLOOKUP($A16,Entries!$B$203:$J$406,2)</f>
        <v/>
      </c>
      <c r="F16" t="str">
        <f>VLOOKUP($A16,Entries!$B$203:$J$406,3)</f>
        <v/>
      </c>
      <c r="G16" t="str">
        <f>VLOOKUP($A16,Entries!$B$203:$F$406,5)</f>
        <v/>
      </c>
      <c r="H16" s="27" t="str">
        <f t="shared" si="0"/>
        <v xml:space="preserve"> </v>
      </c>
      <c r="I16" s="7"/>
      <c r="J16" s="7"/>
      <c r="K16" s="7"/>
      <c r="L16" s="7"/>
      <c r="M16" s="7" t="str">
        <f>VLOOKUP($A16,Entries!$B$203:$J$406,9)</f>
        <v/>
      </c>
      <c r="N16" s="29"/>
    </row>
    <row r="17" spans="1:14" x14ac:dyDescent="0.25">
      <c r="A17" s="7" t="s">
        <v>25</v>
      </c>
      <c r="B17" t="s">
        <v>25</v>
      </c>
      <c r="D17" s="7">
        <v>5</v>
      </c>
      <c r="E17" t="str">
        <f>VLOOKUP($A17,Entries!$B$203:$J$406,2)</f>
        <v/>
      </c>
      <c r="F17" t="str">
        <f>VLOOKUP($A17,Entries!$B$203:$J$406,3)</f>
        <v/>
      </c>
      <c r="G17" t="str">
        <f>VLOOKUP($A17,Entries!$B$203:$F$406,5)</f>
        <v/>
      </c>
      <c r="H17" s="27" t="str">
        <f t="shared" si="0"/>
        <v xml:space="preserve"> </v>
      </c>
      <c r="I17" s="7"/>
      <c r="J17" s="7"/>
      <c r="K17" s="7"/>
      <c r="L17" s="7"/>
      <c r="M17" s="7" t="str">
        <f>VLOOKUP($A17,Entries!$B$203:$J$406,9)</f>
        <v/>
      </c>
      <c r="N17" s="29"/>
    </row>
    <row r="18" spans="1:14" x14ac:dyDescent="0.25">
      <c r="A18" s="7" t="s">
        <v>25</v>
      </c>
      <c r="B18" t="s">
        <v>25</v>
      </c>
      <c r="D18" s="7">
        <v>6</v>
      </c>
      <c r="E18" t="str">
        <f>VLOOKUP($A18,Entries!$B$203:$J$406,2)</f>
        <v/>
      </c>
      <c r="F18" t="str">
        <f>VLOOKUP($A18,Entries!$B$203:$J$406,3)</f>
        <v/>
      </c>
      <c r="G18" t="str">
        <f>VLOOKUP($A18,Entries!$B$203:$F$406,5)</f>
        <v/>
      </c>
      <c r="H18" s="27" t="str">
        <f t="shared" si="0"/>
        <v xml:space="preserve"> </v>
      </c>
      <c r="I18" s="7"/>
      <c r="J18" s="7"/>
      <c r="K18" s="7"/>
      <c r="L18" s="7"/>
      <c r="M18" s="7" t="str">
        <f>VLOOKUP($A18,Entries!$B$203:$J$406,9)</f>
        <v/>
      </c>
      <c r="N18" s="29"/>
    </row>
    <row r="19" spans="1:14" x14ac:dyDescent="0.25">
      <c r="A19" s="7" t="s">
        <v>25</v>
      </c>
      <c r="B19" t="s">
        <v>25</v>
      </c>
      <c r="D19" s="7">
        <v>7</v>
      </c>
      <c r="E19" t="str">
        <f>VLOOKUP($A19,Entries!$B$203:$J$406,2)</f>
        <v/>
      </c>
      <c r="F19" t="str">
        <f>VLOOKUP($A19,Entries!$B$203:$J$406,3)</f>
        <v/>
      </c>
      <c r="G19" t="str">
        <f>VLOOKUP($A19,Entries!$B$203:$F$406,5)</f>
        <v/>
      </c>
      <c r="H19" s="27" t="str">
        <f t="shared" si="0"/>
        <v xml:space="preserve"> </v>
      </c>
      <c r="I19" s="7"/>
      <c r="J19" s="7"/>
      <c r="K19" s="7"/>
      <c r="L19" s="7"/>
      <c r="M19" s="7" t="str">
        <f>VLOOKUP($A19,Entries!$B$203:$J$406,9)</f>
        <v/>
      </c>
      <c r="N19" s="29"/>
    </row>
    <row r="20" spans="1:14" x14ac:dyDescent="0.25">
      <c r="A20" s="7" t="s">
        <v>25</v>
      </c>
      <c r="B20" t="s">
        <v>25</v>
      </c>
      <c r="D20" s="7">
        <v>8</v>
      </c>
      <c r="E20" t="str">
        <f>VLOOKUP($A20,Entries!$B$203:$J$406,2)</f>
        <v/>
      </c>
      <c r="F20" t="str">
        <f>VLOOKUP($A20,Entries!$B$203:$J$406,3)</f>
        <v/>
      </c>
      <c r="G20" t="str">
        <f>VLOOKUP($A20,Entries!$B$203:$F$406,5)</f>
        <v/>
      </c>
      <c r="H20" s="27" t="str">
        <f t="shared" si="0"/>
        <v xml:space="preserve"> </v>
      </c>
      <c r="I20" s="7"/>
      <c r="J20" s="7"/>
      <c r="K20" s="7"/>
      <c r="L20" s="7"/>
      <c r="M20" s="7" t="str">
        <f>VLOOKUP($A20,Entries!$B$203:$J$406,9)</f>
        <v/>
      </c>
      <c r="N20" s="29"/>
    </row>
    <row r="21" spans="1:14" x14ac:dyDescent="0.25">
      <c r="A21" s="7" t="s">
        <v>25</v>
      </c>
      <c r="B21" t="s">
        <v>25</v>
      </c>
      <c r="C21" t="s">
        <v>59</v>
      </c>
      <c r="D21" s="7">
        <v>1</v>
      </c>
      <c r="E21" t="str">
        <f>VLOOKUP($A21,Entries!$B$203:$J$406,2)</f>
        <v/>
      </c>
      <c r="F21" t="str">
        <f>VLOOKUP($A21,Entries!$B$203:$J$406,3)</f>
        <v/>
      </c>
      <c r="G21" t="str">
        <f>VLOOKUP($A21,Entries!$B$203:$F$406,5)</f>
        <v/>
      </c>
      <c r="H21" s="27" t="str">
        <f t="shared" si="0"/>
        <v xml:space="preserve"> </v>
      </c>
      <c r="I21" s="7" t="str">
        <f t="shared" si="1"/>
        <v xml:space="preserve"> </v>
      </c>
      <c r="J21" s="7"/>
      <c r="K21" s="7"/>
      <c r="L21" s="7"/>
      <c r="M21" s="7" t="str">
        <f>VLOOKUP($A21,Entries!$B$203:$J$406,9)</f>
        <v/>
      </c>
      <c r="N21" s="29">
        <f>IF(H13&lt;N13,H13,N13)</f>
        <v>11.9</v>
      </c>
    </row>
    <row r="22" spans="1:14" x14ac:dyDescent="0.25">
      <c r="A22" s="7" t="s">
        <v>25</v>
      </c>
      <c r="B22" t="s">
        <v>25</v>
      </c>
      <c r="D22" s="7">
        <v>2</v>
      </c>
      <c r="E22" t="str">
        <f>VLOOKUP($A22,Entries!$B$203:$J$406,2)</f>
        <v/>
      </c>
      <c r="F22" t="str">
        <f>VLOOKUP($A22,Entries!$B$203:$J$406,3)</f>
        <v/>
      </c>
      <c r="G22" t="str">
        <f>VLOOKUP($A22,Entries!$B$203:$F$406,5)</f>
        <v/>
      </c>
      <c r="H22" s="27" t="str">
        <f t="shared" si="0"/>
        <v xml:space="preserve"> </v>
      </c>
      <c r="M22" s="7" t="str">
        <f>VLOOKUP($A22,Entries!$B$203:$J$406,9)</f>
        <v/>
      </c>
      <c r="N22" s="29"/>
    </row>
    <row r="23" spans="1:14" x14ac:dyDescent="0.25">
      <c r="A23" s="7" t="s">
        <v>25</v>
      </c>
      <c r="B23" t="s">
        <v>25</v>
      </c>
      <c r="D23" s="7">
        <v>3</v>
      </c>
      <c r="E23" t="str">
        <f>VLOOKUP($A23,Entries!$B$203:$J$406,2)</f>
        <v/>
      </c>
      <c r="F23" t="str">
        <f>VLOOKUP($A23,Entries!$B$203:$J$406,3)</f>
        <v/>
      </c>
      <c r="G23" t="str">
        <f>VLOOKUP($A23,Entries!$B$203:$F$406,5)</f>
        <v/>
      </c>
      <c r="H23" s="27" t="str">
        <f t="shared" si="0"/>
        <v xml:space="preserve"> </v>
      </c>
      <c r="M23" s="7" t="str">
        <f>VLOOKUP($A23,Entries!$B$203:$J$406,9)</f>
        <v/>
      </c>
      <c r="N23" s="29"/>
    </row>
    <row r="24" spans="1:14" x14ac:dyDescent="0.25">
      <c r="A24" s="7" t="s">
        <v>25</v>
      </c>
      <c r="B24" t="s">
        <v>25</v>
      </c>
      <c r="D24" s="7">
        <v>4</v>
      </c>
      <c r="E24" t="str">
        <f>VLOOKUP($A24,Entries!$B$203:$J$406,2)</f>
        <v/>
      </c>
      <c r="F24" t="str">
        <f>VLOOKUP($A24,Entries!$B$203:$J$406,3)</f>
        <v/>
      </c>
      <c r="G24" t="str">
        <f>VLOOKUP($A24,Entries!$B$203:$F$406,5)</f>
        <v/>
      </c>
      <c r="H24" s="27" t="str">
        <f t="shared" si="0"/>
        <v xml:space="preserve"> </v>
      </c>
      <c r="M24" s="7" t="str">
        <f>VLOOKUP($A24,Entries!$B$203:$J$406,9)</f>
        <v/>
      </c>
      <c r="N24" s="29"/>
    </row>
    <row r="25" spans="1:14" x14ac:dyDescent="0.25">
      <c r="A25" s="7" t="s">
        <v>25</v>
      </c>
      <c r="B25" t="s">
        <v>25</v>
      </c>
      <c r="D25" s="7">
        <v>5</v>
      </c>
      <c r="E25" t="str">
        <f>VLOOKUP($A25,Entries!$B$203:$J$406,2)</f>
        <v/>
      </c>
      <c r="F25" t="str">
        <f>VLOOKUP($A25,Entries!$B$203:$J$406,3)</f>
        <v/>
      </c>
      <c r="G25" t="str">
        <f>VLOOKUP($A25,Entries!$B$203:$F$406,5)</f>
        <v/>
      </c>
      <c r="H25" s="27" t="str">
        <f t="shared" si="0"/>
        <v xml:space="preserve"> </v>
      </c>
      <c r="M25" s="7" t="str">
        <f>VLOOKUP($A25,Entries!$B$203:$J$406,9)</f>
        <v/>
      </c>
      <c r="N25" s="29"/>
    </row>
    <row r="26" spans="1:14" x14ac:dyDescent="0.25">
      <c r="A26" s="7" t="s">
        <v>25</v>
      </c>
      <c r="B26" t="s">
        <v>25</v>
      </c>
      <c r="D26" s="7">
        <v>6</v>
      </c>
      <c r="E26" t="str">
        <f>VLOOKUP($A26,Entries!$B$203:$J$406,2)</f>
        <v/>
      </c>
      <c r="F26" t="str">
        <f>VLOOKUP($A26,Entries!$B$203:$J$406,3)</f>
        <v/>
      </c>
      <c r="G26" t="str">
        <f>VLOOKUP($A26,Entries!$B$203:$F$406,5)</f>
        <v/>
      </c>
      <c r="H26" s="27" t="str">
        <f t="shared" si="0"/>
        <v xml:space="preserve"> </v>
      </c>
      <c r="M26" s="7" t="str">
        <f>VLOOKUP($A26,Entries!$B$203:$J$406,9)</f>
        <v/>
      </c>
      <c r="N26" s="29"/>
    </row>
    <row r="27" spans="1:14" x14ac:dyDescent="0.25">
      <c r="A27" s="7" t="s">
        <v>25</v>
      </c>
      <c r="B27" t="s">
        <v>25</v>
      </c>
      <c r="D27" s="7">
        <v>7</v>
      </c>
      <c r="E27" t="str">
        <f>VLOOKUP($A27,Entries!$B$203:$J$406,2)</f>
        <v/>
      </c>
      <c r="F27" t="str">
        <f>VLOOKUP($A27,Entries!$B$203:$J$406,3)</f>
        <v/>
      </c>
      <c r="G27" t="str">
        <f>VLOOKUP($A27,Entries!$B$203:$F$406,5)</f>
        <v/>
      </c>
      <c r="H27" s="27" t="str">
        <f t="shared" si="0"/>
        <v xml:space="preserve"> </v>
      </c>
      <c r="M27" s="7" t="str">
        <f>VLOOKUP($A27,Entries!$B$203:$J$406,9)</f>
        <v/>
      </c>
      <c r="N27" s="29"/>
    </row>
    <row r="28" spans="1:14" x14ac:dyDescent="0.25">
      <c r="A28" s="7" t="s">
        <v>25</v>
      </c>
      <c r="B28" t="s">
        <v>25</v>
      </c>
      <c r="D28" s="7">
        <v>8</v>
      </c>
      <c r="E28" t="str">
        <f>VLOOKUP($A28,Entries!$B$203:$J$406,2)</f>
        <v/>
      </c>
      <c r="F28" t="str">
        <f>VLOOKUP($A28,Entries!$B$203:$J$406,3)</f>
        <v/>
      </c>
      <c r="G28" t="str">
        <f>VLOOKUP($A28,Entries!$B$203:$F$406,5)</f>
        <v/>
      </c>
      <c r="H28" s="27" t="str">
        <f t="shared" si="0"/>
        <v xml:space="preserve"> </v>
      </c>
      <c r="M28" s="7" t="str">
        <f>VLOOKUP($A28,Entries!$B$203:$J$406,9)</f>
        <v/>
      </c>
      <c r="N28" s="29"/>
    </row>
    <row r="29" spans="1:14" x14ac:dyDescent="0.25">
      <c r="A29" s="7" t="s">
        <v>25</v>
      </c>
      <c r="B29" t="s">
        <v>25</v>
      </c>
      <c r="C29" t="s">
        <v>271</v>
      </c>
      <c r="D29" s="7">
        <v>1</v>
      </c>
      <c r="E29" t="str">
        <f>VLOOKUP($A29,Entries!$B$203:$J$406,2)</f>
        <v/>
      </c>
      <c r="F29" t="str">
        <f>VLOOKUP($A29,Entries!$B$203:$J$406,3)</f>
        <v/>
      </c>
      <c r="G29" t="str">
        <f>VLOOKUP($A29,Entries!$B$203:$F$406,5)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/>
      <c r="K29" s="7"/>
      <c r="L29" s="7"/>
      <c r="M29" s="7" t="str">
        <f>VLOOKUP($A29,Entries!$B$203:$J$406,9)</f>
        <v/>
      </c>
      <c r="N29" s="29">
        <v>25</v>
      </c>
    </row>
    <row r="30" spans="1:14" x14ac:dyDescent="0.25">
      <c r="A30" s="7" t="s">
        <v>25</v>
      </c>
      <c r="B30" t="s">
        <v>25</v>
      </c>
      <c r="D30" s="7">
        <v>2</v>
      </c>
      <c r="E30" t="str">
        <f>VLOOKUP($A30,Entries!$B$203:$J$406,2)</f>
        <v/>
      </c>
      <c r="F30" t="str">
        <f>VLOOKUP($A30,Entries!$B$203:$J$406,3)</f>
        <v/>
      </c>
      <c r="G30" t="str">
        <f>VLOOKUP($A30,Entries!$B$203:$F$406,5)</f>
        <v/>
      </c>
      <c r="H30" s="27" t="str">
        <f t="shared" si="0"/>
        <v xml:space="preserve"> </v>
      </c>
      <c r="I30" s="7"/>
      <c r="J30" s="7"/>
      <c r="K30" s="7"/>
      <c r="L30" s="7"/>
      <c r="M30" s="7" t="str">
        <f>VLOOKUP($A30,Entries!$B$203:$J$406,9)</f>
        <v/>
      </c>
      <c r="N30" s="29"/>
    </row>
    <row r="31" spans="1:14" x14ac:dyDescent="0.25">
      <c r="A31" s="7" t="s">
        <v>25</v>
      </c>
      <c r="B31" t="s">
        <v>25</v>
      </c>
      <c r="D31" s="7">
        <v>3</v>
      </c>
      <c r="E31" t="str">
        <f>VLOOKUP($A31,Entries!$B$203:$J$406,2)</f>
        <v/>
      </c>
      <c r="F31" t="str">
        <f>VLOOKUP($A31,Entries!$B$203:$J$406,3)</f>
        <v/>
      </c>
      <c r="G31" t="str">
        <f>VLOOKUP($A31,Entries!$B$203:$F$406,5)</f>
        <v/>
      </c>
      <c r="H31" s="27" t="str">
        <f t="shared" si="0"/>
        <v xml:space="preserve"> </v>
      </c>
      <c r="I31" s="7"/>
      <c r="J31" s="7"/>
      <c r="K31" s="7"/>
      <c r="L31" s="7"/>
      <c r="M31" s="7" t="str">
        <f>VLOOKUP($A31,Entries!$B$203:$J$406,9)</f>
        <v/>
      </c>
      <c r="N31" s="29"/>
    </row>
    <row r="32" spans="1:14" x14ac:dyDescent="0.25">
      <c r="A32" s="7" t="s">
        <v>25</v>
      </c>
      <c r="B32" t="s">
        <v>25</v>
      </c>
      <c r="D32" s="7">
        <v>4</v>
      </c>
      <c r="E32" t="str">
        <f>VLOOKUP($A32,Entries!$B$203:$J$406,2)</f>
        <v/>
      </c>
      <c r="F32" t="str">
        <f>VLOOKUP($A32,Entries!$B$203:$J$406,3)</f>
        <v/>
      </c>
      <c r="G32" t="str">
        <f>VLOOKUP($A32,Entries!$B$203:$F$406,5)</f>
        <v/>
      </c>
      <c r="H32" s="27" t="str">
        <f t="shared" si="0"/>
        <v xml:space="preserve"> </v>
      </c>
      <c r="I32" s="7"/>
      <c r="J32" s="7"/>
      <c r="K32" s="7"/>
      <c r="L32" s="7"/>
      <c r="M32" s="7" t="str">
        <f>VLOOKUP($A32,Entries!$B$203:$J$406,9)</f>
        <v/>
      </c>
      <c r="N32" s="29"/>
    </row>
    <row r="33" spans="1:14" x14ac:dyDescent="0.25">
      <c r="A33" s="7" t="s">
        <v>25</v>
      </c>
      <c r="B33" t="s">
        <v>25</v>
      </c>
      <c r="D33" s="7">
        <v>5</v>
      </c>
      <c r="E33" t="str">
        <f>VLOOKUP($A33,Entries!$B$203:$J$406,2)</f>
        <v/>
      </c>
      <c r="F33" t="str">
        <f>VLOOKUP($A33,Entries!$B$203:$J$406,3)</f>
        <v/>
      </c>
      <c r="G33" t="str">
        <f>VLOOKUP($A33,Entries!$B$203:$F$406,5)</f>
        <v/>
      </c>
      <c r="H33" s="27" t="str">
        <f t="shared" si="0"/>
        <v xml:space="preserve"> </v>
      </c>
      <c r="I33" s="7"/>
      <c r="J33" s="7"/>
      <c r="K33" s="7"/>
      <c r="L33" s="7"/>
      <c r="M33" s="7" t="str">
        <f>VLOOKUP($A33,Entries!$B$203:$J$406,9)</f>
        <v/>
      </c>
      <c r="N33" s="29"/>
    </row>
    <row r="34" spans="1:14" x14ac:dyDescent="0.25">
      <c r="A34" s="7" t="s">
        <v>25</v>
      </c>
      <c r="B34" t="s">
        <v>25</v>
      </c>
      <c r="D34" s="7">
        <v>6</v>
      </c>
      <c r="E34" t="str">
        <f>VLOOKUP($A34,Entries!$B$203:$J$406,2)</f>
        <v/>
      </c>
      <c r="F34" t="str">
        <f>VLOOKUP($A34,Entries!$B$203:$J$406,3)</f>
        <v/>
      </c>
      <c r="G34" t="str">
        <f>VLOOKUP($A34,Entries!$B$203:$F$406,5)</f>
        <v/>
      </c>
      <c r="H34" s="27" t="str">
        <f t="shared" si="0"/>
        <v xml:space="preserve"> </v>
      </c>
      <c r="I34" s="7"/>
      <c r="J34" s="7"/>
      <c r="K34" s="7"/>
      <c r="L34" s="7"/>
      <c r="M34" s="7" t="str">
        <f>VLOOKUP($A34,Entries!$B$203:$J$406,9)</f>
        <v/>
      </c>
      <c r="N34" s="29"/>
    </row>
    <row r="35" spans="1:14" x14ac:dyDescent="0.25">
      <c r="A35" s="7" t="s">
        <v>25</v>
      </c>
      <c r="B35" t="s">
        <v>25</v>
      </c>
      <c r="D35" s="7">
        <v>7</v>
      </c>
      <c r="E35" t="str">
        <f>VLOOKUP($A35,Entries!$B$203:$J$406,2)</f>
        <v/>
      </c>
      <c r="F35" t="str">
        <f>VLOOKUP($A35,Entries!$B$203:$J$406,3)</f>
        <v/>
      </c>
      <c r="G35" t="str">
        <f>VLOOKUP($A35,Entries!$B$203:$F$406,5)</f>
        <v/>
      </c>
      <c r="H35" s="27" t="str">
        <f t="shared" si="0"/>
        <v xml:space="preserve"> </v>
      </c>
      <c r="I35" s="7"/>
      <c r="J35" s="7"/>
      <c r="K35" s="7"/>
      <c r="L35" s="7"/>
      <c r="M35" s="7" t="str">
        <f>VLOOKUP($A35,Entries!$B$203:$J$406,9)</f>
        <v/>
      </c>
      <c r="N35" s="29"/>
    </row>
    <row r="36" spans="1:14" x14ac:dyDescent="0.25">
      <c r="A36" s="7" t="s">
        <v>25</v>
      </c>
      <c r="B36" t="s">
        <v>25</v>
      </c>
      <c r="D36" s="7">
        <v>8</v>
      </c>
      <c r="E36" t="str">
        <f>VLOOKUP($A36,Entries!$B$203:$J$406,2)</f>
        <v/>
      </c>
      <c r="F36" t="str">
        <f>VLOOKUP($A36,Entries!$B$203:$J$406,3)</f>
        <v/>
      </c>
      <c r="G36" t="str">
        <f>VLOOKUP($A36,Entries!$B$203:$F$406,5)</f>
        <v/>
      </c>
      <c r="H36" s="27" t="str">
        <f t="shared" si="0"/>
        <v xml:space="preserve"> </v>
      </c>
      <c r="I36" s="7"/>
      <c r="J36" s="7"/>
      <c r="K36" s="7"/>
      <c r="L36" s="7"/>
      <c r="M36" s="7" t="str">
        <f>VLOOKUP($A36,Entries!$B$203:$J$406,9)</f>
        <v/>
      </c>
      <c r="N36" s="29"/>
    </row>
    <row r="37" spans="1:14" x14ac:dyDescent="0.25">
      <c r="A37" s="7" t="s">
        <v>25</v>
      </c>
      <c r="B37" t="s">
        <v>25</v>
      </c>
      <c r="C37" t="s">
        <v>272</v>
      </c>
      <c r="D37" s="7">
        <v>1</v>
      </c>
      <c r="E37" t="str">
        <f>VLOOKUP($A37,Entries!$B$203:$J$406,2)</f>
        <v/>
      </c>
      <c r="F37" t="str">
        <f>VLOOKUP($A37,Entries!$B$203:$J$406,3)</f>
        <v/>
      </c>
      <c r="G37" t="str">
        <f>VLOOKUP($A37,Entries!$B$203:$F$406,5)</f>
        <v/>
      </c>
      <c r="H37" s="27" t="str">
        <f t="shared" si="0"/>
        <v xml:space="preserve"> </v>
      </c>
      <c r="I37" s="7" t="str">
        <f t="shared" ref="I37" si="2">IF(H37=" "," ",IF(H37&lt;N37,"CBP",IF(H37=N37,"=CBP"," ")))</f>
        <v xml:space="preserve"> </v>
      </c>
      <c r="J37" s="7"/>
      <c r="K37" s="7"/>
      <c r="L37" s="7"/>
      <c r="M37" s="7" t="str">
        <f>VLOOKUP($A37,Entries!$B$203:$J$406,9)</f>
        <v/>
      </c>
      <c r="N37" s="29">
        <f>IF(H29&lt;N29,H29,N29)</f>
        <v>25</v>
      </c>
    </row>
    <row r="38" spans="1:14" x14ac:dyDescent="0.25">
      <c r="A38" s="7" t="s">
        <v>25</v>
      </c>
      <c r="B38" t="s">
        <v>25</v>
      </c>
      <c r="D38" s="7">
        <v>2</v>
      </c>
      <c r="E38" t="str">
        <f>VLOOKUP($A38,Entries!$B$203:$J$406,2)</f>
        <v/>
      </c>
      <c r="F38" t="str">
        <f>VLOOKUP($A38,Entries!$B$203:$J$406,3)</f>
        <v/>
      </c>
      <c r="G38" t="str">
        <f>VLOOKUP($A38,Entries!$B$203:$F$406,5)</f>
        <v/>
      </c>
      <c r="H38" s="27" t="str">
        <f t="shared" si="0"/>
        <v xml:space="preserve"> </v>
      </c>
      <c r="I38" s="7"/>
      <c r="J38" s="7"/>
      <c r="K38" s="7"/>
      <c r="L38" s="7"/>
      <c r="M38" s="7" t="str">
        <f>VLOOKUP($A38,Entries!$B$203:$J$406,9)</f>
        <v/>
      </c>
      <c r="N38" s="29"/>
    </row>
    <row r="39" spans="1:14" x14ac:dyDescent="0.25">
      <c r="A39" s="7" t="s">
        <v>25</v>
      </c>
      <c r="B39" t="s">
        <v>25</v>
      </c>
      <c r="D39" s="7">
        <v>3</v>
      </c>
      <c r="E39" t="str">
        <f>VLOOKUP($A39,Entries!$B$203:$J$406,2)</f>
        <v/>
      </c>
      <c r="F39" t="str">
        <f>VLOOKUP($A39,Entries!$B$203:$J$406,3)</f>
        <v/>
      </c>
      <c r="G39" t="str">
        <f>VLOOKUP($A39,Entries!$B$203:$F$406,5)</f>
        <v/>
      </c>
      <c r="H39" s="27" t="str">
        <f t="shared" si="0"/>
        <v xml:space="preserve"> </v>
      </c>
      <c r="I39" s="7"/>
      <c r="J39" s="7"/>
      <c r="K39" s="7"/>
      <c r="L39" s="7"/>
      <c r="M39" s="7" t="str">
        <f>VLOOKUP($A39,Entries!$B$203:$J$406,9)</f>
        <v/>
      </c>
      <c r="N39" s="29"/>
    </row>
    <row r="40" spans="1:14" x14ac:dyDescent="0.25">
      <c r="A40" s="7" t="s">
        <v>25</v>
      </c>
      <c r="B40" t="s">
        <v>25</v>
      </c>
      <c r="D40" s="7">
        <v>4</v>
      </c>
      <c r="E40" t="str">
        <f>VLOOKUP($A40,Entries!$B$203:$J$406,2)</f>
        <v/>
      </c>
      <c r="F40" t="str">
        <f>VLOOKUP($A40,Entries!$B$203:$J$406,3)</f>
        <v/>
      </c>
      <c r="G40" t="str">
        <f>VLOOKUP($A40,Entries!$B$203:$F$406,5)</f>
        <v/>
      </c>
      <c r="H40" s="27" t="str">
        <f t="shared" si="0"/>
        <v xml:space="preserve"> </v>
      </c>
      <c r="I40" s="7"/>
      <c r="J40" s="7"/>
      <c r="K40" s="7"/>
      <c r="L40" s="7"/>
      <c r="M40" s="7" t="str">
        <f>VLOOKUP($A40,Entries!$B$203:$J$406,9)</f>
        <v/>
      </c>
      <c r="N40" s="29"/>
    </row>
    <row r="41" spans="1:14" x14ac:dyDescent="0.25">
      <c r="A41" s="7" t="s">
        <v>25</v>
      </c>
      <c r="B41" t="s">
        <v>25</v>
      </c>
      <c r="D41" s="7">
        <v>5</v>
      </c>
      <c r="E41" t="str">
        <f>VLOOKUP($A41,Entries!$B$203:$J$406,2)</f>
        <v/>
      </c>
      <c r="F41" t="str">
        <f>VLOOKUP($A41,Entries!$B$203:$J$406,3)</f>
        <v/>
      </c>
      <c r="G41" t="str">
        <f>VLOOKUP($A41,Entries!$B$203:$F$406,5)</f>
        <v/>
      </c>
      <c r="H41" s="27" t="str">
        <f t="shared" si="0"/>
        <v xml:space="preserve"> </v>
      </c>
      <c r="I41" s="7"/>
      <c r="J41" s="7"/>
      <c r="K41" s="7"/>
      <c r="L41" s="7"/>
      <c r="M41" s="7" t="str">
        <f>VLOOKUP($A41,Entries!$B$203:$J$406,9)</f>
        <v/>
      </c>
      <c r="N41" s="29"/>
    </row>
    <row r="42" spans="1:14" x14ac:dyDescent="0.25">
      <c r="A42" s="7" t="s">
        <v>25</v>
      </c>
      <c r="B42" t="s">
        <v>25</v>
      </c>
      <c r="D42" s="7">
        <v>6</v>
      </c>
      <c r="E42" t="str">
        <f>VLOOKUP($A42,Entries!$B$203:$J$406,2)</f>
        <v/>
      </c>
      <c r="F42" t="str">
        <f>VLOOKUP($A42,Entries!$B$203:$J$406,3)</f>
        <v/>
      </c>
      <c r="G42" t="str">
        <f>VLOOKUP($A42,Entries!$B$203:$F$406,5)</f>
        <v/>
      </c>
      <c r="H42" s="27" t="str">
        <f t="shared" si="0"/>
        <v xml:space="preserve"> </v>
      </c>
      <c r="I42" s="7"/>
      <c r="J42" s="7"/>
      <c r="K42" s="7"/>
      <c r="L42" s="7"/>
      <c r="M42" s="7" t="str">
        <f>VLOOKUP($A42,Entries!$B$203:$J$406,9)</f>
        <v/>
      </c>
      <c r="N42" s="29"/>
    </row>
    <row r="43" spans="1:14" x14ac:dyDescent="0.25">
      <c r="A43" s="7" t="s">
        <v>25</v>
      </c>
      <c r="B43" t="s">
        <v>25</v>
      </c>
      <c r="D43" s="7">
        <v>7</v>
      </c>
      <c r="E43" t="str">
        <f>VLOOKUP($A43,Entries!$B$203:$J$406,2)</f>
        <v/>
      </c>
      <c r="F43" t="str">
        <f>VLOOKUP($A43,Entries!$B$203:$J$406,3)</f>
        <v/>
      </c>
      <c r="G43" t="str">
        <f>VLOOKUP($A43,Entries!$B$203:$F$406,5)</f>
        <v/>
      </c>
      <c r="H43" s="27" t="str">
        <f t="shared" si="0"/>
        <v xml:space="preserve"> </v>
      </c>
      <c r="I43" s="7"/>
      <c r="J43" s="7"/>
      <c r="K43" s="7"/>
      <c r="L43" s="7"/>
      <c r="M43" s="7" t="str">
        <f>VLOOKUP($A43,Entries!$B$203:$J$406,9)</f>
        <v/>
      </c>
      <c r="N43" s="29"/>
    </row>
    <row r="44" spans="1:14" x14ac:dyDescent="0.25">
      <c r="A44" s="7" t="s">
        <v>25</v>
      </c>
      <c r="B44" t="s">
        <v>25</v>
      </c>
      <c r="D44" s="7">
        <v>8</v>
      </c>
      <c r="E44" t="str">
        <f>VLOOKUP($A44,Entries!$B$203:$J$406,2)</f>
        <v/>
      </c>
      <c r="F44" t="str">
        <f>VLOOKUP($A44,Entries!$B$203:$J$406,3)</f>
        <v/>
      </c>
      <c r="G44" t="str">
        <f>VLOOKUP($A44,Entries!$B$203:$F$406,5)</f>
        <v/>
      </c>
      <c r="H44" s="27" t="str">
        <f t="shared" si="0"/>
        <v xml:space="preserve"> </v>
      </c>
      <c r="I44" s="7"/>
      <c r="J44" s="7"/>
      <c r="K44" s="7"/>
      <c r="L44" s="7"/>
      <c r="M44" s="7" t="str">
        <f>VLOOKUP($A44,Entries!$B$203:$J$406,9)</f>
        <v/>
      </c>
      <c r="N44" s="29"/>
    </row>
    <row r="45" spans="1:14" x14ac:dyDescent="0.25">
      <c r="A45" s="7">
        <v>3</v>
      </c>
      <c r="B45">
        <v>28.4</v>
      </c>
      <c r="C45" t="s">
        <v>273</v>
      </c>
      <c r="D45" s="7">
        <v>1</v>
      </c>
      <c r="E45" t="str">
        <f>VLOOKUP($A45,Entries!$B$203:$J$406,2)</f>
        <v>Holly</v>
      </c>
      <c r="F45" t="str">
        <f>VLOOKUP($A45,Entries!$B$203:$J$406,3)</f>
        <v>Scott</v>
      </c>
      <c r="G45" t="str">
        <f>VLOOKUP($A45,Entries!$B$203:$F$406,5)</f>
        <v>Ipswich Harriers</v>
      </c>
      <c r="H45" s="27">
        <f t="shared" si="0"/>
        <v>28.4</v>
      </c>
      <c r="I45" s="7" t="str">
        <f t="shared" ref="I45" si="3">IF(H45=" "," ",IF(H45&lt;N45,"CBP",IF(H45=N45,"=CBP"," ")))</f>
        <v xml:space="preserve"> </v>
      </c>
      <c r="J45" s="7"/>
      <c r="K45" s="7"/>
      <c r="L45" s="7"/>
      <c r="M45" s="7">
        <f>VLOOKUP($A45,Entries!$B$203:$J$406,9)</f>
        <v>3664084</v>
      </c>
      <c r="N45" s="29">
        <f>IF(H37&lt;N37,H37,N37)</f>
        <v>25</v>
      </c>
    </row>
    <row r="46" spans="1:14" x14ac:dyDescent="0.25">
      <c r="A46" s="7">
        <v>8</v>
      </c>
      <c r="B46">
        <v>28.5</v>
      </c>
      <c r="D46" s="7">
        <v>2</v>
      </c>
      <c r="E46" t="str">
        <f>VLOOKUP($A46,Entries!$B$203:$J$406,2)</f>
        <v>Cassandra</v>
      </c>
      <c r="F46" t="str">
        <f>VLOOKUP($A46,Entries!$B$203:$J$406,3)</f>
        <v>Badger</v>
      </c>
      <c r="G46" t="str">
        <f>VLOOKUP($A46,Entries!$B$203:$F$406,5)</f>
        <v>Ipswich Harriers</v>
      </c>
      <c r="H46" s="27">
        <f t="shared" si="0"/>
        <v>28.5</v>
      </c>
      <c r="M46" s="7">
        <f>VLOOKUP($A46,Entries!$B$203:$J$406,9)</f>
        <v>3006601</v>
      </c>
      <c r="N46" s="29"/>
    </row>
    <row r="47" spans="1:14" x14ac:dyDescent="0.25">
      <c r="A47" s="7">
        <v>6</v>
      </c>
      <c r="B47">
        <v>29</v>
      </c>
      <c r="D47" s="7">
        <v>3</v>
      </c>
      <c r="E47" t="str">
        <f>VLOOKUP($A47,Entries!$B$203:$J$406,2)</f>
        <v>Louise</v>
      </c>
      <c r="F47" t="str">
        <f>VLOOKUP($A47,Entries!$B$203:$J$406,3)</f>
        <v>Brydon</v>
      </c>
      <c r="G47" t="str">
        <f>VLOOKUP($A47,Entries!$B$203:$F$406,5)</f>
        <v>Ipswich Harriers</v>
      </c>
      <c r="H47" s="27">
        <f t="shared" si="0"/>
        <v>29</v>
      </c>
      <c r="M47" s="7">
        <f>VLOOKUP($A47,Entries!$B$203:$J$406,9)</f>
        <v>4001655</v>
      </c>
      <c r="N47" s="29"/>
    </row>
    <row r="48" spans="1:14" x14ac:dyDescent="0.25">
      <c r="A48" s="7">
        <v>7</v>
      </c>
      <c r="B48">
        <v>34</v>
      </c>
      <c r="D48" s="7">
        <v>4</v>
      </c>
      <c r="E48" t="str">
        <f>VLOOKUP($A48,Entries!$B$203:$J$406,2)</f>
        <v>Elizabeth</v>
      </c>
      <c r="F48" t="str">
        <f>VLOOKUP($A48,Entries!$B$203:$J$406,3)</f>
        <v>Welbourn</v>
      </c>
      <c r="G48" t="str">
        <f>VLOOKUP($A48,Entries!$B$203:$F$406,5)</f>
        <v>Ipswich Harriers</v>
      </c>
      <c r="H48" s="27">
        <f t="shared" si="0"/>
        <v>34</v>
      </c>
      <c r="M48" s="7">
        <f>VLOOKUP($A48,Entries!$B$203:$J$406,9)</f>
        <v>2713119</v>
      </c>
      <c r="N48" s="29"/>
    </row>
    <row r="49" spans="1:14" x14ac:dyDescent="0.25">
      <c r="A49" s="7" t="s">
        <v>25</v>
      </c>
      <c r="B49" t="s">
        <v>25</v>
      </c>
      <c r="D49" s="7">
        <v>5</v>
      </c>
      <c r="E49" t="str">
        <f>VLOOKUP($A49,Entries!$B$203:$J$406,2)</f>
        <v/>
      </c>
      <c r="F49" t="str">
        <f>VLOOKUP($A49,Entries!$B$203:$J$406,3)</f>
        <v/>
      </c>
      <c r="G49" t="str">
        <f>VLOOKUP($A49,Entries!$B$203:$F$406,5)</f>
        <v/>
      </c>
      <c r="H49" s="27" t="str">
        <f t="shared" si="0"/>
        <v xml:space="preserve"> </v>
      </c>
      <c r="M49" s="7" t="str">
        <f>VLOOKUP($A49,Entries!$B$203:$J$406,9)</f>
        <v/>
      </c>
      <c r="N49" s="29"/>
    </row>
    <row r="50" spans="1:14" x14ac:dyDescent="0.25">
      <c r="A50" s="7" t="s">
        <v>25</v>
      </c>
      <c r="B50" t="s">
        <v>25</v>
      </c>
      <c r="D50" s="7">
        <v>6</v>
      </c>
      <c r="E50" t="str">
        <f>VLOOKUP($A50,Entries!$B$203:$J$406,2)</f>
        <v/>
      </c>
      <c r="F50" t="str">
        <f>VLOOKUP($A50,Entries!$B$203:$J$406,3)</f>
        <v/>
      </c>
      <c r="G50" t="str">
        <f>VLOOKUP($A50,Entries!$B$203:$F$406,5)</f>
        <v/>
      </c>
      <c r="H50" s="27" t="str">
        <f t="shared" si="0"/>
        <v xml:space="preserve"> </v>
      </c>
      <c r="M50" s="7" t="str">
        <f>VLOOKUP($A50,Entries!$B$203:$J$406,9)</f>
        <v/>
      </c>
      <c r="N50" s="29"/>
    </row>
    <row r="51" spans="1:14" x14ac:dyDescent="0.25">
      <c r="A51" s="7" t="s">
        <v>25</v>
      </c>
      <c r="B51" t="s">
        <v>25</v>
      </c>
      <c r="D51" s="7">
        <v>7</v>
      </c>
      <c r="E51" t="str">
        <f>VLOOKUP($A51,Entries!$B$203:$J$406,2)</f>
        <v/>
      </c>
      <c r="F51" t="str">
        <f>VLOOKUP($A51,Entries!$B$203:$J$406,3)</f>
        <v/>
      </c>
      <c r="G51" t="str">
        <f>VLOOKUP($A51,Entries!$B$203:$F$406,5)</f>
        <v/>
      </c>
      <c r="H51" s="27" t="str">
        <f t="shared" si="0"/>
        <v xml:space="preserve"> </v>
      </c>
      <c r="M51" s="7" t="str">
        <f>VLOOKUP($A51,Entries!$B$203:$J$406,9)</f>
        <v/>
      </c>
      <c r="N51" s="29"/>
    </row>
    <row r="52" spans="1:14" x14ac:dyDescent="0.25">
      <c r="A52" s="7" t="s">
        <v>25</v>
      </c>
      <c r="B52" t="s">
        <v>25</v>
      </c>
      <c r="D52" s="7">
        <v>8</v>
      </c>
      <c r="E52" t="str">
        <f>VLOOKUP($A52,Entries!$B$203:$J$406,2)</f>
        <v/>
      </c>
      <c r="F52" t="str">
        <f>VLOOKUP($A52,Entries!$B$203:$J$406,3)</f>
        <v/>
      </c>
      <c r="G52" t="str">
        <f>VLOOKUP($A52,Entries!$B$203:$F$406,5)</f>
        <v/>
      </c>
      <c r="H52" s="27" t="str">
        <f t="shared" si="0"/>
        <v xml:space="preserve"> </v>
      </c>
      <c r="M52" s="7" t="str">
        <f>VLOOKUP($A52,Entries!$B$203:$J$406,9)</f>
        <v/>
      </c>
      <c r="N52" s="29"/>
    </row>
    <row r="53" spans="1:14" x14ac:dyDescent="0.25">
      <c r="A53" s="7">
        <v>8</v>
      </c>
      <c r="B53">
        <v>65.3</v>
      </c>
      <c r="C53" t="s">
        <v>389</v>
      </c>
      <c r="D53" s="7">
        <v>1</v>
      </c>
      <c r="E53" t="str">
        <f>VLOOKUP($A53,Entries!$B$203:$J$406,2)</f>
        <v>Cassandra</v>
      </c>
      <c r="F53" t="str">
        <f>VLOOKUP($A53,Entries!$B$203:$J$406,3)</f>
        <v>Badger</v>
      </c>
      <c r="G53" t="str">
        <f>VLOOKUP($A53,Entries!$B$203:$F$406,5)</f>
        <v>Ipswich Harriers</v>
      </c>
      <c r="H53" s="27">
        <f t="shared" si="0"/>
        <v>65.3</v>
      </c>
      <c r="M53" s="7">
        <f>VLOOKUP($A53,Entries!$B$203:$J$406,9)</f>
        <v>3006601</v>
      </c>
      <c r="N53" s="29">
        <v>57.9</v>
      </c>
    </row>
    <row r="54" spans="1:14" x14ac:dyDescent="0.25">
      <c r="A54" s="7" t="s">
        <v>25</v>
      </c>
      <c r="B54" t="s">
        <v>25</v>
      </c>
      <c r="D54" s="7">
        <v>2</v>
      </c>
      <c r="E54" t="str">
        <f>VLOOKUP($A54,Entries!$B$203:$J$406,2)</f>
        <v/>
      </c>
      <c r="F54" t="str">
        <f>VLOOKUP($A54,Entries!$B$203:$J$406,3)</f>
        <v/>
      </c>
      <c r="G54" t="str">
        <f>VLOOKUP($A54,Entries!$B$203:$F$406,5)</f>
        <v/>
      </c>
      <c r="H54" s="27" t="str">
        <f t="shared" si="0"/>
        <v xml:space="preserve"> </v>
      </c>
      <c r="M54" s="7" t="str">
        <f>VLOOKUP($A54,Entries!$B$203:$J$406,9)</f>
        <v/>
      </c>
      <c r="N54" s="29"/>
    </row>
    <row r="55" spans="1:14" x14ac:dyDescent="0.25">
      <c r="A55" s="7" t="s">
        <v>25</v>
      </c>
      <c r="B55" t="s">
        <v>25</v>
      </c>
      <c r="D55" s="7">
        <v>3</v>
      </c>
      <c r="E55" t="str">
        <f>VLOOKUP($A55,Entries!$B$203:$J$406,2)</f>
        <v/>
      </c>
      <c r="F55" t="str">
        <f>VLOOKUP($A55,Entries!$B$203:$J$406,3)</f>
        <v/>
      </c>
      <c r="G55" t="str">
        <f>VLOOKUP($A55,Entries!$B$203:$F$406,5)</f>
        <v/>
      </c>
      <c r="H55" s="27" t="str">
        <f t="shared" si="0"/>
        <v xml:space="preserve"> </v>
      </c>
      <c r="M55" s="7" t="str">
        <f>VLOOKUP($A55,Entries!$B$203:$J$406,9)</f>
        <v/>
      </c>
      <c r="N55" s="29"/>
    </row>
    <row r="56" spans="1:14" x14ac:dyDescent="0.25">
      <c r="A56" s="7" t="s">
        <v>25</v>
      </c>
      <c r="B56" t="s">
        <v>25</v>
      </c>
      <c r="D56" s="7">
        <v>4</v>
      </c>
      <c r="E56" t="str">
        <f>VLOOKUP($A56,Entries!$B$203:$J$406,2)</f>
        <v/>
      </c>
      <c r="F56" t="str">
        <f>VLOOKUP($A56,Entries!$B$203:$J$406,3)</f>
        <v/>
      </c>
      <c r="G56" t="str">
        <f>VLOOKUP($A56,Entries!$B$203:$F$406,5)</f>
        <v/>
      </c>
      <c r="H56" s="27" t="str">
        <f t="shared" si="0"/>
        <v xml:space="preserve"> </v>
      </c>
      <c r="M56" s="7" t="str">
        <f>VLOOKUP($A56,Entries!$B$203:$J$406,9)</f>
        <v/>
      </c>
      <c r="N56" s="29"/>
    </row>
    <row r="57" spans="1:14" x14ac:dyDescent="0.25">
      <c r="A57" s="7" t="s">
        <v>25</v>
      </c>
      <c r="B57" t="s">
        <v>25</v>
      </c>
      <c r="D57" s="7">
        <v>5</v>
      </c>
      <c r="E57" t="str">
        <f>VLOOKUP($A57,Entries!$B$203:$J$406,2)</f>
        <v/>
      </c>
      <c r="F57" t="str">
        <f>VLOOKUP($A57,Entries!$B$203:$J$406,3)</f>
        <v/>
      </c>
      <c r="G57" t="str">
        <f>VLOOKUP($A57,Entries!$B$203:$F$406,5)</f>
        <v/>
      </c>
      <c r="H57" s="27" t="str">
        <f t="shared" si="0"/>
        <v xml:space="preserve"> </v>
      </c>
      <c r="M57" s="7" t="str">
        <f>VLOOKUP($A57,Entries!$B$203:$J$406,9)</f>
        <v/>
      </c>
      <c r="N57" s="29"/>
    </row>
    <row r="58" spans="1:14" x14ac:dyDescent="0.25">
      <c r="A58" s="7" t="s">
        <v>25</v>
      </c>
      <c r="B58" t="s">
        <v>25</v>
      </c>
      <c r="D58" s="7">
        <v>6</v>
      </c>
      <c r="E58" t="str">
        <f>VLOOKUP($A58,Entries!$B$203:$J$406,2)</f>
        <v/>
      </c>
      <c r="F58" t="str">
        <f>VLOOKUP($A58,Entries!$B$203:$J$406,3)</f>
        <v/>
      </c>
      <c r="G58" t="str">
        <f>VLOOKUP($A58,Entries!$B$203:$F$406,5)</f>
        <v/>
      </c>
      <c r="H58" s="27" t="str">
        <f t="shared" si="0"/>
        <v xml:space="preserve"> </v>
      </c>
      <c r="M58" s="7" t="str">
        <f>VLOOKUP($A58,Entries!$B$203:$J$406,9)</f>
        <v/>
      </c>
      <c r="N58" s="29"/>
    </row>
    <row r="59" spans="1:14" x14ac:dyDescent="0.25">
      <c r="A59" s="7" t="s">
        <v>25</v>
      </c>
      <c r="B59" t="s">
        <v>25</v>
      </c>
      <c r="D59" s="7">
        <v>7</v>
      </c>
      <c r="E59" t="str">
        <f>VLOOKUP($A59,Entries!$B$203:$J$406,2)</f>
        <v/>
      </c>
      <c r="F59" t="str">
        <f>VLOOKUP($A59,Entries!$B$203:$J$406,3)</f>
        <v/>
      </c>
      <c r="G59" t="str">
        <f>VLOOKUP($A59,Entries!$B$203:$F$406,5)</f>
        <v/>
      </c>
      <c r="H59" s="27" t="str">
        <f t="shared" si="0"/>
        <v xml:space="preserve"> </v>
      </c>
      <c r="M59" s="7" t="str">
        <f>VLOOKUP($A59,Entries!$B$203:$J$406,9)</f>
        <v/>
      </c>
      <c r="N59" s="29"/>
    </row>
    <row r="60" spans="1:14" x14ac:dyDescent="0.25">
      <c r="A60" s="7" t="s">
        <v>25</v>
      </c>
      <c r="B60" t="s">
        <v>25</v>
      </c>
      <c r="D60" s="7">
        <v>8</v>
      </c>
      <c r="E60" t="str">
        <f>VLOOKUP($A60,Entries!$B$203:$J$406,2)</f>
        <v/>
      </c>
      <c r="F60" t="str">
        <f>VLOOKUP($A60,Entries!$B$203:$J$406,3)</f>
        <v/>
      </c>
      <c r="G60" t="str">
        <f>VLOOKUP($A60,Entries!$B$203:$F$406,5)</f>
        <v/>
      </c>
      <c r="H60" s="27" t="str">
        <f t="shared" si="0"/>
        <v xml:space="preserve"> </v>
      </c>
      <c r="M60" s="7" t="str">
        <f>VLOOKUP($A60,Entries!$B$203:$J$406,9)</f>
        <v/>
      </c>
      <c r="N60" s="29"/>
    </row>
    <row r="61" spans="1:14" x14ac:dyDescent="0.25">
      <c r="A61" s="7">
        <v>4</v>
      </c>
      <c r="B61" t="s">
        <v>1280</v>
      </c>
      <c r="C61" t="s">
        <v>275</v>
      </c>
      <c r="D61" s="7">
        <v>1</v>
      </c>
      <c r="E61" t="str">
        <f>VLOOKUP($A61,Entries!$B$203:$J$406,2)</f>
        <v>Valerie</v>
      </c>
      <c r="F61" t="str">
        <f>VLOOKUP($A61,Entries!$B$203:$J$406,3)</f>
        <v>Gladwell</v>
      </c>
      <c r="G61" t="str">
        <f>VLOOKUP($A61,Entries!$B$203:$F$406,5)</f>
        <v>Ipswich Harriers</v>
      </c>
      <c r="H61" s="27" t="str">
        <f t="shared" si="0"/>
        <v>2.47.2</v>
      </c>
      <c r="M61" s="7">
        <f>VLOOKUP($A61,Entries!$B$203:$J$406,9)</f>
        <v>2918258</v>
      </c>
      <c r="N61" s="29" t="s">
        <v>149</v>
      </c>
    </row>
    <row r="62" spans="1:14" x14ac:dyDescent="0.25">
      <c r="A62" s="7" t="s">
        <v>25</v>
      </c>
      <c r="B62" t="s">
        <v>25</v>
      </c>
      <c r="D62" s="7">
        <v>2</v>
      </c>
      <c r="E62" t="str">
        <f>VLOOKUP($A62,Entries!$B$203:$J$406,2)</f>
        <v/>
      </c>
      <c r="F62" t="str">
        <f>VLOOKUP($A62,Entries!$B$203:$J$406,3)</f>
        <v/>
      </c>
      <c r="G62" t="str">
        <f>VLOOKUP($A62,Entries!$B$203:$F$406,5)</f>
        <v/>
      </c>
      <c r="H62" s="27" t="str">
        <f t="shared" si="0"/>
        <v xml:space="preserve"> </v>
      </c>
      <c r="M62" s="7" t="str">
        <f>VLOOKUP($A62,Entries!$B$203:$J$406,9)</f>
        <v/>
      </c>
      <c r="N62" s="29"/>
    </row>
    <row r="63" spans="1:14" x14ac:dyDescent="0.25">
      <c r="A63" s="7" t="s">
        <v>25</v>
      </c>
      <c r="B63" t="s">
        <v>25</v>
      </c>
      <c r="D63" s="7">
        <v>3</v>
      </c>
      <c r="E63" t="str">
        <f>VLOOKUP($A63,Entries!$B$203:$J$406,2)</f>
        <v/>
      </c>
      <c r="F63" t="str">
        <f>VLOOKUP($A63,Entries!$B$203:$J$406,3)</f>
        <v/>
      </c>
      <c r="G63" t="str">
        <f>VLOOKUP($A63,Entries!$B$203:$F$406,5)</f>
        <v/>
      </c>
      <c r="H63" s="27" t="str">
        <f t="shared" si="0"/>
        <v xml:space="preserve"> </v>
      </c>
      <c r="M63" s="7" t="str">
        <f>VLOOKUP($A63,Entries!$B$203:$J$406,9)</f>
        <v/>
      </c>
      <c r="N63" s="29"/>
    </row>
    <row r="64" spans="1:14" x14ac:dyDescent="0.25">
      <c r="A64" s="7" t="s">
        <v>25</v>
      </c>
      <c r="B64" t="s">
        <v>25</v>
      </c>
      <c r="D64" s="7">
        <v>4</v>
      </c>
      <c r="E64" t="str">
        <f>VLOOKUP($A64,Entries!$B$203:$J$406,2)</f>
        <v/>
      </c>
      <c r="F64" t="str">
        <f>VLOOKUP($A64,Entries!$B$203:$J$406,3)</f>
        <v/>
      </c>
      <c r="G64" t="str">
        <f>VLOOKUP($A64,Entries!$B$203:$F$406,5)</f>
        <v/>
      </c>
      <c r="H64" s="27" t="str">
        <f t="shared" si="0"/>
        <v xml:space="preserve"> </v>
      </c>
      <c r="M64" s="7" t="str">
        <f>VLOOKUP($A64,Entries!$B$203:$J$406,9)</f>
        <v/>
      </c>
      <c r="N64" s="29"/>
    </row>
    <row r="65" spans="1:14" x14ac:dyDescent="0.25">
      <c r="A65" s="7" t="s">
        <v>25</v>
      </c>
      <c r="B65" t="s">
        <v>25</v>
      </c>
      <c r="D65" s="7">
        <v>5</v>
      </c>
      <c r="E65" t="str">
        <f>VLOOKUP($A65,Entries!$B$203:$J$406,2)</f>
        <v/>
      </c>
      <c r="F65" t="str">
        <f>VLOOKUP($A65,Entries!$B$203:$J$406,3)</f>
        <v/>
      </c>
      <c r="G65" t="str">
        <f>VLOOKUP($A65,Entries!$B$203:$F$406,5)</f>
        <v/>
      </c>
      <c r="H65" s="27" t="str">
        <f t="shared" si="0"/>
        <v xml:space="preserve"> </v>
      </c>
      <c r="M65" s="7" t="str">
        <f>VLOOKUP($A65,Entries!$B$203:$J$406,9)</f>
        <v/>
      </c>
      <c r="N65" s="29"/>
    </row>
    <row r="66" spans="1:14" x14ac:dyDescent="0.25">
      <c r="A66" s="7" t="s">
        <v>25</v>
      </c>
      <c r="B66" t="s">
        <v>25</v>
      </c>
      <c r="D66" s="7">
        <v>6</v>
      </c>
      <c r="E66" t="str">
        <f>VLOOKUP($A66,Entries!$B$203:$J$406,2)</f>
        <v/>
      </c>
      <c r="F66" t="str">
        <f>VLOOKUP($A66,Entries!$B$203:$J$406,3)</f>
        <v/>
      </c>
      <c r="G66" t="str">
        <f>VLOOKUP($A66,Entries!$B$203:$F$406,5)</f>
        <v/>
      </c>
      <c r="H66" s="27" t="str">
        <f t="shared" si="0"/>
        <v xml:space="preserve"> </v>
      </c>
      <c r="M66" s="7" t="str">
        <f>VLOOKUP($A66,Entries!$B$203:$J$406,9)</f>
        <v/>
      </c>
      <c r="N66" s="29"/>
    </row>
    <row r="67" spans="1:14" x14ac:dyDescent="0.25">
      <c r="A67" s="7" t="s">
        <v>25</v>
      </c>
      <c r="B67" t="s">
        <v>25</v>
      </c>
      <c r="D67" s="7">
        <v>7</v>
      </c>
      <c r="E67" t="str">
        <f>VLOOKUP($A67,Entries!$B$203:$J$406,2)</f>
        <v/>
      </c>
      <c r="F67" t="str">
        <f>VLOOKUP($A67,Entries!$B$203:$J$406,3)</f>
        <v/>
      </c>
      <c r="G67" t="str">
        <f>VLOOKUP($A67,Entries!$B$203:$F$406,5)</f>
        <v/>
      </c>
      <c r="H67" s="27" t="str">
        <f t="shared" si="0"/>
        <v xml:space="preserve"> </v>
      </c>
      <c r="M67" s="7" t="str">
        <f>VLOOKUP($A67,Entries!$B$203:$J$406,9)</f>
        <v/>
      </c>
      <c r="N67" s="29"/>
    </row>
    <row r="68" spans="1:14" x14ac:dyDescent="0.25">
      <c r="A68" s="7" t="s">
        <v>25</v>
      </c>
      <c r="B68" t="s">
        <v>25</v>
      </c>
      <c r="D68" s="7">
        <v>8</v>
      </c>
      <c r="E68" t="str">
        <f>VLOOKUP($A68,Entries!$B$203:$J$406,2)</f>
        <v/>
      </c>
      <c r="F68" t="str">
        <f>VLOOKUP($A68,Entries!$B$203:$J$406,3)</f>
        <v/>
      </c>
      <c r="G68" t="str">
        <f>VLOOKUP($A68,Entries!$B$203:$F$406,5)</f>
        <v/>
      </c>
      <c r="H68" s="27" t="str">
        <f t="shared" si="0"/>
        <v xml:space="preserve"> </v>
      </c>
      <c r="M68" s="7" t="str">
        <f>VLOOKUP($A68,Entries!$B$203:$J$406,9)</f>
        <v/>
      </c>
      <c r="N68" s="29"/>
    </row>
    <row r="69" spans="1:14" x14ac:dyDescent="0.25">
      <c r="A69" s="7">
        <v>4</v>
      </c>
      <c r="B69" t="s">
        <v>1322</v>
      </c>
      <c r="C69" t="s">
        <v>276</v>
      </c>
      <c r="D69" s="7">
        <v>1</v>
      </c>
      <c r="E69" t="str">
        <f>VLOOKUP($A69,Entries!$B$203:$J$406,2)</f>
        <v>Valerie</v>
      </c>
      <c r="F69" t="str">
        <f>VLOOKUP($A69,Entries!$B$203:$J$406,3)</f>
        <v>Gladwell</v>
      </c>
      <c r="G69" t="str">
        <f>VLOOKUP($A69,Entries!$B$203:$F$406,5)</f>
        <v>Ipswich Harriers</v>
      </c>
      <c r="H69" s="27" t="str">
        <f t="shared" si="0"/>
        <v>5.49.5</v>
      </c>
      <c r="M69" s="7">
        <f>VLOOKUP($A69,Entries!$B$203:$J$406,9)</f>
        <v>2918258</v>
      </c>
      <c r="N69" s="29" t="s">
        <v>152</v>
      </c>
    </row>
    <row r="70" spans="1:14" x14ac:dyDescent="0.25">
      <c r="A70" s="7" t="s">
        <v>25</v>
      </c>
      <c r="B70" t="s">
        <v>25</v>
      </c>
      <c r="D70" s="7">
        <v>2</v>
      </c>
      <c r="E70" t="str">
        <f>VLOOKUP($A70,Entries!$B$203:$J$406,2)</f>
        <v/>
      </c>
      <c r="F70" t="str">
        <f>VLOOKUP($A70,Entries!$B$203:$J$406,3)</f>
        <v/>
      </c>
      <c r="G70" t="str">
        <f>VLOOKUP($A70,Entries!$B$203:$F$406,5)</f>
        <v/>
      </c>
      <c r="H70" s="27" t="str">
        <f t="shared" ref="H70:H149" si="4">B70</f>
        <v xml:space="preserve"> </v>
      </c>
      <c r="M70" s="7" t="str">
        <f>VLOOKUP($A70,Entries!$B$203:$J$406,9)</f>
        <v/>
      </c>
      <c r="N70" s="29"/>
    </row>
    <row r="71" spans="1:14" x14ac:dyDescent="0.25">
      <c r="A71" s="7" t="s">
        <v>25</v>
      </c>
      <c r="B71" t="s">
        <v>25</v>
      </c>
      <c r="D71" s="7">
        <v>3</v>
      </c>
      <c r="E71" t="str">
        <f>VLOOKUP($A71,Entries!$B$203:$J$406,2)</f>
        <v/>
      </c>
      <c r="F71" t="str">
        <f>VLOOKUP($A71,Entries!$B$203:$J$406,3)</f>
        <v/>
      </c>
      <c r="G71" t="str">
        <f>VLOOKUP($A71,Entries!$B$203:$F$406,5)</f>
        <v/>
      </c>
      <c r="H71" s="27" t="str">
        <f t="shared" si="4"/>
        <v xml:space="preserve"> </v>
      </c>
      <c r="M71" s="7" t="str">
        <f>VLOOKUP($A71,Entries!$B$203:$J$406,9)</f>
        <v/>
      </c>
      <c r="N71" s="29"/>
    </row>
    <row r="72" spans="1:14" x14ac:dyDescent="0.25">
      <c r="A72" s="7" t="s">
        <v>25</v>
      </c>
      <c r="B72" t="s">
        <v>25</v>
      </c>
      <c r="D72" s="7">
        <v>4</v>
      </c>
      <c r="E72" t="str">
        <f>VLOOKUP($A72,Entries!$B$203:$J$406,2)</f>
        <v/>
      </c>
      <c r="F72" t="str">
        <f>VLOOKUP($A72,Entries!$B$203:$J$406,3)</f>
        <v/>
      </c>
      <c r="G72" t="str">
        <f>VLOOKUP($A72,Entries!$B$203:$F$406,5)</f>
        <v/>
      </c>
      <c r="H72" s="27" t="str">
        <f t="shared" si="4"/>
        <v xml:space="preserve"> </v>
      </c>
      <c r="M72" s="7" t="str">
        <f>VLOOKUP($A72,Entries!$B$203:$J$406,9)</f>
        <v/>
      </c>
      <c r="N72" s="29"/>
    </row>
    <row r="73" spans="1:14" x14ac:dyDescent="0.25">
      <c r="A73" s="7" t="s">
        <v>25</v>
      </c>
      <c r="B73" t="s">
        <v>25</v>
      </c>
      <c r="D73" s="7">
        <v>5</v>
      </c>
      <c r="E73" t="str">
        <f>VLOOKUP($A73,Entries!$B$203:$J$406,2)</f>
        <v/>
      </c>
      <c r="F73" t="str">
        <f>VLOOKUP($A73,Entries!$B$203:$J$406,3)</f>
        <v/>
      </c>
      <c r="G73" t="str">
        <f>VLOOKUP($A73,Entries!$B$203:$F$406,5)</f>
        <v/>
      </c>
      <c r="H73" s="27" t="str">
        <f t="shared" si="4"/>
        <v xml:space="preserve"> </v>
      </c>
      <c r="M73" s="7" t="str">
        <f>VLOOKUP($A73,Entries!$B$203:$J$406,9)</f>
        <v/>
      </c>
      <c r="N73" s="29"/>
    </row>
    <row r="74" spans="1:14" x14ac:dyDescent="0.25">
      <c r="A74" s="7" t="s">
        <v>25</v>
      </c>
      <c r="B74" t="s">
        <v>25</v>
      </c>
      <c r="D74" s="7">
        <v>6</v>
      </c>
      <c r="E74" t="str">
        <f>VLOOKUP($A74,Entries!$B$203:$J$406,2)</f>
        <v/>
      </c>
      <c r="F74" t="str">
        <f>VLOOKUP($A74,Entries!$B$203:$J$406,3)</f>
        <v/>
      </c>
      <c r="G74" t="str">
        <f>VLOOKUP($A74,Entries!$B$203:$F$406,5)</f>
        <v/>
      </c>
      <c r="H74" s="27" t="str">
        <f t="shared" si="4"/>
        <v xml:space="preserve"> </v>
      </c>
      <c r="M74" s="7" t="str">
        <f>VLOOKUP($A74,Entries!$B$203:$J$406,9)</f>
        <v/>
      </c>
      <c r="N74" s="29"/>
    </row>
    <row r="75" spans="1:14" x14ac:dyDescent="0.25">
      <c r="A75" s="7" t="s">
        <v>25</v>
      </c>
      <c r="B75" t="s">
        <v>25</v>
      </c>
      <c r="D75" s="7">
        <v>7</v>
      </c>
      <c r="E75" t="str">
        <f>VLOOKUP($A75,Entries!$B$203:$J$406,2)</f>
        <v/>
      </c>
      <c r="F75" t="str">
        <f>VLOOKUP($A75,Entries!$B$203:$J$406,3)</f>
        <v/>
      </c>
      <c r="G75" t="str">
        <f>VLOOKUP($A75,Entries!$B$203:$F$406,5)</f>
        <v/>
      </c>
      <c r="H75" s="27" t="str">
        <f t="shared" si="4"/>
        <v xml:space="preserve"> </v>
      </c>
      <c r="M75" s="7" t="str">
        <f>VLOOKUP($A75,Entries!$B$203:$J$406,9)</f>
        <v/>
      </c>
      <c r="N75" s="29"/>
    </row>
    <row r="76" spans="1:14" x14ac:dyDescent="0.25">
      <c r="A76" s="7" t="s">
        <v>25</v>
      </c>
      <c r="B76" t="s">
        <v>25</v>
      </c>
      <c r="D76" s="7">
        <v>8</v>
      </c>
      <c r="E76" t="str">
        <f>VLOOKUP($A76,Entries!$B$203:$J$406,2)</f>
        <v/>
      </c>
      <c r="F76" t="str">
        <f>VLOOKUP($A76,Entries!$B$203:$J$406,3)</f>
        <v/>
      </c>
      <c r="G76" t="str">
        <f>VLOOKUP($A76,Entries!$B$203:$F$406,5)</f>
        <v/>
      </c>
      <c r="H76" s="27" t="str">
        <f t="shared" si="4"/>
        <v xml:space="preserve"> </v>
      </c>
      <c r="M76" s="7" t="str">
        <f>VLOOKUP($A76,Entries!$B$203:$J$406,9)</f>
        <v/>
      </c>
      <c r="N76" s="29"/>
    </row>
    <row r="77" spans="1:14" x14ac:dyDescent="0.25">
      <c r="A77" s="7">
        <v>4</v>
      </c>
      <c r="B77" t="s">
        <v>1250</v>
      </c>
      <c r="C77" t="s">
        <v>277</v>
      </c>
      <c r="D77" s="7">
        <v>1</v>
      </c>
      <c r="E77" t="str">
        <f>VLOOKUP($A77,Entries!$B$203:$J$406,2)</f>
        <v>Valerie</v>
      </c>
      <c r="F77" t="str">
        <f>VLOOKUP($A77,Entries!$B$203:$J$406,3)</f>
        <v>Gladwell</v>
      </c>
      <c r="G77" t="str">
        <f>VLOOKUP($A77,Entries!$B$203:$F$406,5)</f>
        <v>Ipswich Harriers</v>
      </c>
      <c r="H77" s="27" t="str">
        <f t="shared" si="4"/>
        <v>12.07.6</v>
      </c>
      <c r="M77" s="7">
        <f>VLOOKUP($A77,Entries!$B$203:$J$406,9)</f>
        <v>2918258</v>
      </c>
      <c r="N77" s="29" t="s">
        <v>154</v>
      </c>
    </row>
    <row r="78" spans="1:14" x14ac:dyDescent="0.25">
      <c r="A78" s="7" t="s">
        <v>25</v>
      </c>
      <c r="B78" t="s">
        <v>25</v>
      </c>
      <c r="D78" s="7">
        <v>2</v>
      </c>
      <c r="E78" t="str">
        <f>VLOOKUP($A78,Entries!$B$203:$J$406,2)</f>
        <v/>
      </c>
      <c r="F78" t="str">
        <f>VLOOKUP($A78,Entries!$B$203:$J$406,3)</f>
        <v/>
      </c>
      <c r="G78" t="str">
        <f>VLOOKUP($A78,Entries!$B$203:$F$406,5)</f>
        <v/>
      </c>
      <c r="H78" s="27" t="str">
        <f t="shared" si="4"/>
        <v xml:space="preserve"> </v>
      </c>
      <c r="M78" s="7" t="str">
        <f>VLOOKUP($A78,Entries!$B$203:$J$406,9)</f>
        <v/>
      </c>
      <c r="N78" s="29"/>
    </row>
    <row r="79" spans="1:14" x14ac:dyDescent="0.25">
      <c r="A79" s="7" t="s">
        <v>25</v>
      </c>
      <c r="B79" t="s">
        <v>25</v>
      </c>
      <c r="D79" s="7">
        <v>3</v>
      </c>
      <c r="E79" t="str">
        <f>VLOOKUP($A79,Entries!$B$203:$J$406,2)</f>
        <v/>
      </c>
      <c r="F79" t="str">
        <f>VLOOKUP($A79,Entries!$B$203:$J$406,3)</f>
        <v/>
      </c>
      <c r="G79" t="str">
        <f>VLOOKUP($A79,Entries!$B$203:$F$406,5)</f>
        <v/>
      </c>
      <c r="H79" s="27" t="str">
        <f t="shared" si="4"/>
        <v xml:space="preserve"> </v>
      </c>
      <c r="M79" s="7" t="str">
        <f>VLOOKUP($A79,Entries!$B$203:$J$406,9)</f>
        <v/>
      </c>
      <c r="N79" s="29"/>
    </row>
    <row r="80" spans="1:14" x14ac:dyDescent="0.25">
      <c r="A80" s="7" t="s">
        <v>25</v>
      </c>
      <c r="B80" t="s">
        <v>25</v>
      </c>
      <c r="D80" s="7">
        <v>4</v>
      </c>
      <c r="E80" t="str">
        <f>VLOOKUP($A80,Entries!$B$203:$J$406,2)</f>
        <v/>
      </c>
      <c r="F80" t="str">
        <f>VLOOKUP($A80,Entries!$B$203:$J$406,3)</f>
        <v/>
      </c>
      <c r="G80" t="str">
        <f>VLOOKUP($A80,Entries!$B$203:$F$406,5)</f>
        <v/>
      </c>
      <c r="H80" s="27" t="str">
        <f t="shared" si="4"/>
        <v xml:space="preserve"> </v>
      </c>
      <c r="M80" s="7" t="str">
        <f>VLOOKUP($A80,Entries!$B$203:$J$406,9)</f>
        <v/>
      </c>
      <c r="N80" s="29"/>
    </row>
    <row r="81" spans="1:14" x14ac:dyDescent="0.25">
      <c r="A81" s="7" t="s">
        <v>25</v>
      </c>
      <c r="B81" t="s">
        <v>25</v>
      </c>
      <c r="D81" s="7">
        <v>5</v>
      </c>
      <c r="E81" t="str">
        <f>VLOOKUP($A81,Entries!$B$203:$J$406,2)</f>
        <v/>
      </c>
      <c r="F81" t="str">
        <f>VLOOKUP($A81,Entries!$B$203:$J$406,3)</f>
        <v/>
      </c>
      <c r="G81" t="str">
        <f>VLOOKUP($A81,Entries!$B$203:$F$406,5)</f>
        <v/>
      </c>
      <c r="H81" s="27" t="str">
        <f t="shared" si="4"/>
        <v xml:space="preserve"> </v>
      </c>
      <c r="M81" s="7" t="str">
        <f>VLOOKUP($A81,Entries!$B$203:$J$406,9)</f>
        <v/>
      </c>
      <c r="N81" s="29"/>
    </row>
    <row r="82" spans="1:14" x14ac:dyDescent="0.25">
      <c r="A82" s="7" t="s">
        <v>25</v>
      </c>
      <c r="B82" t="s">
        <v>25</v>
      </c>
      <c r="D82" s="7">
        <v>6</v>
      </c>
      <c r="E82" t="str">
        <f>VLOOKUP($A82,Entries!$B$203:$J$406,2)</f>
        <v/>
      </c>
      <c r="F82" t="str">
        <f>VLOOKUP($A82,Entries!$B$203:$J$406,3)</f>
        <v/>
      </c>
      <c r="G82" t="str">
        <f>VLOOKUP($A82,Entries!$B$203:$F$406,5)</f>
        <v/>
      </c>
      <c r="H82" s="27" t="str">
        <f t="shared" si="4"/>
        <v xml:space="preserve"> </v>
      </c>
      <c r="M82" s="7" t="str">
        <f>VLOOKUP($A82,Entries!$B$203:$J$406,9)</f>
        <v/>
      </c>
      <c r="N82" s="29"/>
    </row>
    <row r="83" spans="1:14" x14ac:dyDescent="0.25">
      <c r="A83" s="7" t="s">
        <v>25</v>
      </c>
      <c r="B83" t="s">
        <v>25</v>
      </c>
      <c r="D83" s="7">
        <v>7</v>
      </c>
      <c r="E83" t="str">
        <f>VLOOKUP($A83,Entries!$B$203:$J$406,2)</f>
        <v/>
      </c>
      <c r="F83" t="str">
        <f>VLOOKUP($A83,Entries!$B$203:$J$406,3)</f>
        <v/>
      </c>
      <c r="G83" t="str">
        <f>VLOOKUP($A83,Entries!$B$203:$F$406,5)</f>
        <v/>
      </c>
      <c r="H83" s="27" t="str">
        <f t="shared" si="4"/>
        <v xml:space="preserve"> </v>
      </c>
      <c r="M83" s="7" t="str">
        <f>VLOOKUP($A83,Entries!$B$203:$J$406,9)</f>
        <v/>
      </c>
      <c r="N83" s="29"/>
    </row>
    <row r="84" spans="1:14" x14ac:dyDescent="0.25">
      <c r="A84" s="7" t="s">
        <v>25</v>
      </c>
      <c r="B84" t="s">
        <v>25</v>
      </c>
      <c r="D84" s="7">
        <v>8</v>
      </c>
      <c r="E84" t="str">
        <f>VLOOKUP($A84,Entries!$B$203:$J$406,2)</f>
        <v/>
      </c>
      <c r="F84" t="str">
        <f>VLOOKUP($A84,Entries!$B$203:$J$406,3)</f>
        <v/>
      </c>
      <c r="G84" t="str">
        <f>VLOOKUP($A84,Entries!$B$203:$F$406,5)</f>
        <v/>
      </c>
      <c r="H84" s="27" t="str">
        <f t="shared" si="4"/>
        <v xml:space="preserve"> </v>
      </c>
      <c r="M84" s="7" t="str">
        <f>VLOOKUP($A84,Entries!$B$203:$J$406,9)</f>
        <v/>
      </c>
      <c r="N84" s="29"/>
    </row>
    <row r="85" spans="1:14" x14ac:dyDescent="0.25">
      <c r="A85" s="7" t="s">
        <v>25</v>
      </c>
      <c r="B85" t="s">
        <v>25</v>
      </c>
      <c r="C85" t="s">
        <v>396</v>
      </c>
      <c r="D85" s="7">
        <v>1</v>
      </c>
      <c r="E85" t="str">
        <f>VLOOKUP($A85,Entries!$B$203:$J$406,2)</f>
        <v/>
      </c>
      <c r="F85" t="str">
        <f>VLOOKUP($A85,Entries!$B$203:$J$406,3)</f>
        <v/>
      </c>
      <c r="G85" t="str">
        <f>VLOOKUP($A85,Entries!$B$203:$F$406,5)</f>
        <v/>
      </c>
      <c r="H85" s="27" t="str">
        <f t="shared" ref="H85:H100" si="5">B85</f>
        <v xml:space="preserve"> </v>
      </c>
      <c r="M85" s="7" t="str">
        <f>VLOOKUP($A85,Entries!$B$203:$J$406,9)</f>
        <v/>
      </c>
      <c r="N85" s="29" t="s">
        <v>156</v>
      </c>
    </row>
    <row r="86" spans="1:14" x14ac:dyDescent="0.25">
      <c r="A86" s="7" t="s">
        <v>25</v>
      </c>
      <c r="B86" t="s">
        <v>25</v>
      </c>
      <c r="D86" s="7">
        <v>2</v>
      </c>
      <c r="E86" t="str">
        <f>VLOOKUP($A86,Entries!$B$203:$J$406,2)</f>
        <v/>
      </c>
      <c r="F86" t="str">
        <f>VLOOKUP($A86,Entries!$B$203:$J$406,3)</f>
        <v/>
      </c>
      <c r="G86" t="str">
        <f>VLOOKUP($A86,Entries!$B$203:$F$406,5)</f>
        <v/>
      </c>
      <c r="H86" s="27" t="str">
        <f t="shared" si="5"/>
        <v xml:space="preserve"> </v>
      </c>
      <c r="M86" s="7" t="str">
        <f>VLOOKUP($A86,Entries!$B$203:$J$406,9)</f>
        <v/>
      </c>
      <c r="N86" s="29"/>
    </row>
    <row r="87" spans="1:14" x14ac:dyDescent="0.25">
      <c r="A87" s="7" t="s">
        <v>25</v>
      </c>
      <c r="B87" t="s">
        <v>25</v>
      </c>
      <c r="D87" s="7">
        <v>3</v>
      </c>
      <c r="E87" t="str">
        <f>VLOOKUP($A87,Entries!$B$203:$J$406,2)</f>
        <v/>
      </c>
      <c r="F87" t="str">
        <f>VLOOKUP($A87,Entries!$B$203:$J$406,3)</f>
        <v/>
      </c>
      <c r="G87" t="str">
        <f>VLOOKUP($A87,Entries!$B$203:$F$406,5)</f>
        <v/>
      </c>
      <c r="H87" s="27" t="str">
        <f t="shared" si="5"/>
        <v xml:space="preserve"> </v>
      </c>
      <c r="M87" s="7" t="str">
        <f>VLOOKUP($A87,Entries!$B$203:$J$406,9)</f>
        <v/>
      </c>
      <c r="N87" s="29"/>
    </row>
    <row r="88" spans="1:14" x14ac:dyDescent="0.25">
      <c r="A88" s="7" t="s">
        <v>25</v>
      </c>
      <c r="B88" t="s">
        <v>25</v>
      </c>
      <c r="D88" s="7">
        <v>4</v>
      </c>
      <c r="E88" t="str">
        <f>VLOOKUP($A88,Entries!$B$203:$J$406,2)</f>
        <v/>
      </c>
      <c r="F88" t="str">
        <f>VLOOKUP($A88,Entries!$B$203:$J$406,3)</f>
        <v/>
      </c>
      <c r="G88" t="str">
        <f>VLOOKUP($A88,Entries!$B$203:$F$406,5)</f>
        <v/>
      </c>
      <c r="H88" s="27" t="str">
        <f t="shared" si="5"/>
        <v xml:space="preserve"> </v>
      </c>
      <c r="M88" s="7" t="str">
        <f>VLOOKUP($A88,Entries!$B$203:$J$406,9)</f>
        <v/>
      </c>
      <c r="N88" s="29"/>
    </row>
    <row r="89" spans="1:14" x14ac:dyDescent="0.25">
      <c r="A89" s="7" t="s">
        <v>25</v>
      </c>
      <c r="B89" t="s">
        <v>25</v>
      </c>
      <c r="D89" s="7">
        <v>5</v>
      </c>
      <c r="E89" t="str">
        <f>VLOOKUP($A89,Entries!$B$203:$J$406,2)</f>
        <v/>
      </c>
      <c r="F89" t="str">
        <f>VLOOKUP($A89,Entries!$B$203:$J$406,3)</f>
        <v/>
      </c>
      <c r="G89" t="str">
        <f>VLOOKUP($A89,Entries!$B$203:$F$406,5)</f>
        <v/>
      </c>
      <c r="H89" s="27" t="str">
        <f t="shared" si="5"/>
        <v xml:space="preserve"> </v>
      </c>
      <c r="M89" s="7" t="str">
        <f>VLOOKUP($A89,Entries!$B$203:$J$406,9)</f>
        <v/>
      </c>
      <c r="N89" s="29"/>
    </row>
    <row r="90" spans="1:14" x14ac:dyDescent="0.25">
      <c r="A90" s="7" t="s">
        <v>25</v>
      </c>
      <c r="B90" t="s">
        <v>25</v>
      </c>
      <c r="D90" s="7">
        <v>6</v>
      </c>
      <c r="E90" t="str">
        <f>VLOOKUP($A90,Entries!$B$203:$J$406,2)</f>
        <v/>
      </c>
      <c r="F90" t="str">
        <f>VLOOKUP($A90,Entries!$B$203:$J$406,3)</f>
        <v/>
      </c>
      <c r="G90" t="str">
        <f>VLOOKUP($A90,Entries!$B$203:$F$406,5)</f>
        <v/>
      </c>
      <c r="H90" s="27" t="str">
        <f t="shared" si="5"/>
        <v xml:space="preserve"> </v>
      </c>
      <c r="M90" s="7" t="str">
        <f>VLOOKUP($A90,Entries!$B$203:$J$406,9)</f>
        <v/>
      </c>
      <c r="N90" s="29"/>
    </row>
    <row r="91" spans="1:14" x14ac:dyDescent="0.25">
      <c r="A91" s="7" t="s">
        <v>25</v>
      </c>
      <c r="B91" t="s">
        <v>25</v>
      </c>
      <c r="D91" s="7">
        <v>7</v>
      </c>
      <c r="E91" t="str">
        <f>VLOOKUP($A91,Entries!$B$203:$J$406,2)</f>
        <v/>
      </c>
      <c r="F91" t="str">
        <f>VLOOKUP($A91,Entries!$B$203:$J$406,3)</f>
        <v/>
      </c>
      <c r="G91" t="str">
        <f>VLOOKUP($A91,Entries!$B$203:$F$406,5)</f>
        <v/>
      </c>
      <c r="H91" s="27" t="str">
        <f t="shared" si="5"/>
        <v xml:space="preserve"> </v>
      </c>
      <c r="M91" s="7" t="str">
        <f>VLOOKUP($A91,Entries!$B$203:$J$406,9)</f>
        <v/>
      </c>
      <c r="N91" s="29"/>
    </row>
    <row r="92" spans="1:14" x14ac:dyDescent="0.25">
      <c r="A92" s="7" t="s">
        <v>25</v>
      </c>
      <c r="B92" t="s">
        <v>25</v>
      </c>
      <c r="D92" s="7">
        <v>8</v>
      </c>
      <c r="E92" t="str">
        <f>VLOOKUP($A92,Entries!$B$203:$J$406,2)</f>
        <v/>
      </c>
      <c r="F92" t="str">
        <f>VLOOKUP($A92,Entries!$B$203:$J$406,3)</f>
        <v/>
      </c>
      <c r="G92" t="str">
        <f>VLOOKUP($A92,Entries!$B$203:$F$406,5)</f>
        <v/>
      </c>
      <c r="H92" s="27" t="str">
        <f t="shared" si="5"/>
        <v xml:space="preserve"> </v>
      </c>
      <c r="M92" s="7" t="str">
        <f>VLOOKUP($A92,Entries!$B$203:$J$406,9)</f>
        <v/>
      </c>
      <c r="N92" s="29"/>
    </row>
    <row r="93" spans="1:14" x14ac:dyDescent="0.25">
      <c r="A93" s="7" t="s">
        <v>25</v>
      </c>
      <c r="B93" t="s">
        <v>25</v>
      </c>
      <c r="C93" t="s">
        <v>126</v>
      </c>
      <c r="D93" s="7">
        <v>1</v>
      </c>
      <c r="E93" t="str">
        <f>VLOOKUP($A93,Entries!$B$203:$J$406,2)</f>
        <v/>
      </c>
      <c r="F93" t="str">
        <f>VLOOKUP($A93,Entries!$B$203:$J$406,3)</f>
        <v/>
      </c>
      <c r="G93" t="str">
        <f>VLOOKUP($A93,Entries!$B$203:$F$406,5)</f>
        <v/>
      </c>
      <c r="H93" s="27" t="str">
        <f t="shared" si="5"/>
        <v xml:space="preserve"> </v>
      </c>
      <c r="M93" s="7" t="str">
        <f>VLOOKUP($A93,Entries!$B$203:$J$406,9)</f>
        <v/>
      </c>
      <c r="N93" s="29" t="s">
        <v>165</v>
      </c>
    </row>
    <row r="94" spans="1:14" x14ac:dyDescent="0.25">
      <c r="A94" s="7" t="s">
        <v>25</v>
      </c>
      <c r="B94" t="s">
        <v>25</v>
      </c>
      <c r="D94" s="7">
        <v>2</v>
      </c>
      <c r="E94" t="str">
        <f>VLOOKUP($A94,Entries!$B$203:$J$406,2)</f>
        <v/>
      </c>
      <c r="F94" t="str">
        <f>VLOOKUP($A94,Entries!$B$203:$J$406,3)</f>
        <v/>
      </c>
      <c r="G94" t="str">
        <f>VLOOKUP($A94,Entries!$B$203:$F$406,5)</f>
        <v/>
      </c>
      <c r="H94" s="27" t="str">
        <f t="shared" si="5"/>
        <v xml:space="preserve"> </v>
      </c>
      <c r="M94" s="7" t="str">
        <f>VLOOKUP($A94,Entries!$B$203:$J$406,9)</f>
        <v/>
      </c>
      <c r="N94" s="29"/>
    </row>
    <row r="95" spans="1:14" x14ac:dyDescent="0.25">
      <c r="A95" s="7" t="s">
        <v>25</v>
      </c>
      <c r="B95" t="s">
        <v>25</v>
      </c>
      <c r="D95" s="7">
        <v>3</v>
      </c>
      <c r="E95" t="str">
        <f>VLOOKUP($A95,Entries!$B$203:$J$406,2)</f>
        <v/>
      </c>
      <c r="F95" t="str">
        <f>VLOOKUP($A95,Entries!$B$203:$J$406,3)</f>
        <v/>
      </c>
      <c r="G95" t="str">
        <f>VLOOKUP($A95,Entries!$B$203:$F$406,5)</f>
        <v/>
      </c>
      <c r="H95" s="27" t="str">
        <f t="shared" si="5"/>
        <v xml:space="preserve"> </v>
      </c>
      <c r="M95" s="7" t="str">
        <f>VLOOKUP($A95,Entries!$B$203:$J$406,9)</f>
        <v/>
      </c>
      <c r="N95" s="29"/>
    </row>
    <row r="96" spans="1:14" x14ac:dyDescent="0.25">
      <c r="A96" s="7" t="s">
        <v>25</v>
      </c>
      <c r="B96" t="s">
        <v>25</v>
      </c>
      <c r="D96" s="7">
        <v>4</v>
      </c>
      <c r="E96" t="str">
        <f>VLOOKUP($A96,Entries!$B$203:$J$406,2)</f>
        <v/>
      </c>
      <c r="F96" t="str">
        <f>VLOOKUP($A96,Entries!$B$203:$J$406,3)</f>
        <v/>
      </c>
      <c r="G96" t="str">
        <f>VLOOKUP($A96,Entries!$B$203:$F$406,5)</f>
        <v/>
      </c>
      <c r="H96" s="27" t="str">
        <f t="shared" si="5"/>
        <v xml:space="preserve"> </v>
      </c>
      <c r="M96" s="7" t="str">
        <f>VLOOKUP($A96,Entries!$B$203:$J$406,9)</f>
        <v/>
      </c>
      <c r="N96" s="29"/>
    </row>
    <row r="97" spans="1:14" x14ac:dyDescent="0.25">
      <c r="A97" s="7" t="s">
        <v>25</v>
      </c>
      <c r="B97" t="s">
        <v>25</v>
      </c>
      <c r="D97" s="7">
        <v>5</v>
      </c>
      <c r="E97" t="str">
        <f>VLOOKUP($A97,Entries!$B$203:$J$406,2)</f>
        <v/>
      </c>
      <c r="F97" t="str">
        <f>VLOOKUP($A97,Entries!$B$203:$J$406,3)</f>
        <v/>
      </c>
      <c r="G97" t="str">
        <f>VLOOKUP($A97,Entries!$B$203:$F$406,5)</f>
        <v/>
      </c>
      <c r="H97" s="27" t="str">
        <f t="shared" si="5"/>
        <v xml:space="preserve"> </v>
      </c>
      <c r="M97" s="7" t="str">
        <f>VLOOKUP($A97,Entries!$B$203:$J$406,9)</f>
        <v/>
      </c>
      <c r="N97" s="29"/>
    </row>
    <row r="98" spans="1:14" x14ac:dyDescent="0.25">
      <c r="A98" s="7" t="s">
        <v>25</v>
      </c>
      <c r="B98" t="s">
        <v>25</v>
      </c>
      <c r="D98" s="7">
        <v>6</v>
      </c>
      <c r="E98" t="str">
        <f>VLOOKUP($A98,Entries!$B$203:$J$406,2)</f>
        <v/>
      </c>
      <c r="F98" t="str">
        <f>VLOOKUP($A98,Entries!$B$203:$J$406,3)</f>
        <v/>
      </c>
      <c r="G98" t="str">
        <f>VLOOKUP($A98,Entries!$B$203:$F$406,5)</f>
        <v/>
      </c>
      <c r="H98" s="27" t="str">
        <f t="shared" si="5"/>
        <v xml:space="preserve"> </v>
      </c>
      <c r="M98" s="7" t="str">
        <f>VLOOKUP($A98,Entries!$B$203:$J$406,9)</f>
        <v/>
      </c>
      <c r="N98" s="29"/>
    </row>
    <row r="99" spans="1:14" x14ac:dyDescent="0.25">
      <c r="A99" s="7" t="s">
        <v>25</v>
      </c>
      <c r="B99" t="s">
        <v>25</v>
      </c>
      <c r="D99" s="7">
        <v>7</v>
      </c>
      <c r="E99" t="str">
        <f>VLOOKUP($A99,Entries!$B$203:$J$406,2)</f>
        <v/>
      </c>
      <c r="F99" t="str">
        <f>VLOOKUP($A99,Entries!$B$203:$J$406,3)</f>
        <v/>
      </c>
      <c r="G99" t="str">
        <f>VLOOKUP($A99,Entries!$B$203:$F$406,5)</f>
        <v/>
      </c>
      <c r="H99" s="27" t="str">
        <f t="shared" si="5"/>
        <v xml:space="preserve"> </v>
      </c>
      <c r="M99" s="7" t="str">
        <f>VLOOKUP($A99,Entries!$B$203:$J$406,9)</f>
        <v/>
      </c>
      <c r="N99" s="29"/>
    </row>
    <row r="100" spans="1:14" x14ac:dyDescent="0.25">
      <c r="A100" s="7" t="s">
        <v>25</v>
      </c>
      <c r="B100" t="s">
        <v>25</v>
      </c>
      <c r="D100" s="7">
        <v>8</v>
      </c>
      <c r="E100" t="str">
        <f>VLOOKUP($A100,Entries!$B$203:$J$406,2)</f>
        <v/>
      </c>
      <c r="F100" t="str">
        <f>VLOOKUP($A100,Entries!$B$203:$J$406,3)</f>
        <v/>
      </c>
      <c r="G100" t="str">
        <f>VLOOKUP($A100,Entries!$B$203:$F$406,5)</f>
        <v/>
      </c>
      <c r="H100" s="27" t="str">
        <f t="shared" si="5"/>
        <v xml:space="preserve"> </v>
      </c>
      <c r="M100" s="7" t="str">
        <f>VLOOKUP($A100,Entries!$B$203:$J$406,9)</f>
        <v/>
      </c>
      <c r="N100" s="29"/>
    </row>
    <row r="101" spans="1:14" x14ac:dyDescent="0.25">
      <c r="A101" s="7" t="s">
        <v>25</v>
      </c>
      <c r="B101" t="s">
        <v>25</v>
      </c>
      <c r="C101" t="s">
        <v>390</v>
      </c>
      <c r="D101" s="7">
        <v>1</v>
      </c>
      <c r="E101" t="str">
        <f>VLOOKUP($A101,Entries!$B$203:$J$406,2)</f>
        <v/>
      </c>
      <c r="F101" t="str">
        <f>VLOOKUP($A101,Entries!$B$203:$J$406,3)</f>
        <v/>
      </c>
      <c r="G101" t="str">
        <f>VLOOKUP($A101,Entries!$B$203:$F$406,5)</f>
        <v/>
      </c>
      <c r="H101" s="27" t="str">
        <f t="shared" si="4"/>
        <v xml:space="preserve"> </v>
      </c>
      <c r="I101" s="7" t="str">
        <f>IF(H101=" "," ",IF(H101&lt;N101,"CBP",IF(H101=N101,"=CBP"," ")))</f>
        <v xml:space="preserve"> </v>
      </c>
      <c r="J101" s="7"/>
      <c r="K101" s="7"/>
      <c r="L101" s="7"/>
      <c r="M101" s="7" t="str">
        <f>VLOOKUP($A101,Entries!$B$203:$J$406,9)</f>
        <v/>
      </c>
      <c r="N101" s="29">
        <v>14.8</v>
      </c>
    </row>
    <row r="102" spans="1:14" x14ac:dyDescent="0.25">
      <c r="A102" s="7" t="s">
        <v>25</v>
      </c>
      <c r="B102" t="s">
        <v>25</v>
      </c>
      <c r="D102" s="7">
        <v>2</v>
      </c>
      <c r="E102" t="str">
        <f>VLOOKUP($A102,Entries!$B$203:$J$406,2)</f>
        <v/>
      </c>
      <c r="F102" t="str">
        <f>VLOOKUP($A102,Entries!$B$203:$J$406,3)</f>
        <v/>
      </c>
      <c r="G102" t="str">
        <f>VLOOKUP($A102,Entries!$B$203:$F$406,5)</f>
        <v/>
      </c>
      <c r="H102" s="27" t="str">
        <f t="shared" si="4"/>
        <v xml:space="preserve"> </v>
      </c>
      <c r="M102" s="7" t="str">
        <f>VLOOKUP($A102,Entries!$B$203:$J$406,9)</f>
        <v/>
      </c>
      <c r="N102" s="29"/>
    </row>
    <row r="103" spans="1:14" x14ac:dyDescent="0.25">
      <c r="A103" s="7" t="s">
        <v>25</v>
      </c>
      <c r="B103" t="s">
        <v>25</v>
      </c>
      <c r="D103" s="7">
        <v>3</v>
      </c>
      <c r="E103" t="str">
        <f>VLOOKUP($A103,Entries!$B$203:$J$406,2)</f>
        <v/>
      </c>
      <c r="F103" t="str">
        <f>VLOOKUP($A103,Entries!$B$203:$J$406,3)</f>
        <v/>
      </c>
      <c r="G103" t="str">
        <f>VLOOKUP($A103,Entries!$B$203:$F$406,5)</f>
        <v/>
      </c>
      <c r="H103" s="27" t="str">
        <f t="shared" si="4"/>
        <v xml:space="preserve"> </v>
      </c>
      <c r="M103" s="7" t="str">
        <f>VLOOKUP($A103,Entries!$B$203:$J$406,9)</f>
        <v/>
      </c>
      <c r="N103" s="29"/>
    </row>
    <row r="104" spans="1:14" x14ac:dyDescent="0.25">
      <c r="A104" s="7" t="s">
        <v>25</v>
      </c>
      <c r="B104" t="s">
        <v>25</v>
      </c>
      <c r="D104" s="7">
        <v>4</v>
      </c>
      <c r="E104" t="str">
        <f>VLOOKUP($A104,Entries!$B$203:$J$406,2)</f>
        <v/>
      </c>
      <c r="F104" t="str">
        <f>VLOOKUP($A104,Entries!$B$203:$J$406,3)</f>
        <v/>
      </c>
      <c r="G104" t="str">
        <f>VLOOKUP($A104,Entries!$B$203:$F$406,5)</f>
        <v/>
      </c>
      <c r="H104" s="27" t="str">
        <f t="shared" si="4"/>
        <v xml:space="preserve"> </v>
      </c>
      <c r="M104" s="7" t="str">
        <f>VLOOKUP($A104,Entries!$B$203:$J$406,9)</f>
        <v/>
      </c>
      <c r="N104" s="29"/>
    </row>
    <row r="105" spans="1:14" x14ac:dyDescent="0.25">
      <c r="A105" s="7" t="s">
        <v>25</v>
      </c>
      <c r="B105" t="s">
        <v>25</v>
      </c>
      <c r="D105" s="7">
        <v>5</v>
      </c>
      <c r="E105" t="str">
        <f>VLOOKUP($A105,Entries!$B$203:$J$406,2)</f>
        <v/>
      </c>
      <c r="F105" t="str">
        <f>VLOOKUP($A105,Entries!$B$203:$J$406,3)</f>
        <v/>
      </c>
      <c r="G105" t="str">
        <f>VLOOKUP($A105,Entries!$B$203:$F$406,5)</f>
        <v/>
      </c>
      <c r="H105" s="27" t="str">
        <f t="shared" si="4"/>
        <v xml:space="preserve"> </v>
      </c>
      <c r="M105" s="7" t="str">
        <f>VLOOKUP($A105,Entries!$B$203:$J$406,9)</f>
        <v/>
      </c>
      <c r="N105" s="29"/>
    </row>
    <row r="106" spans="1:14" x14ac:dyDescent="0.25">
      <c r="A106" s="7" t="s">
        <v>25</v>
      </c>
      <c r="B106" t="s">
        <v>25</v>
      </c>
      <c r="D106" s="7">
        <v>6</v>
      </c>
      <c r="E106" t="str">
        <f>VLOOKUP($A106,Entries!$B$203:$J$406,2)</f>
        <v/>
      </c>
      <c r="F106" t="str">
        <f>VLOOKUP($A106,Entries!$B$203:$J$406,3)</f>
        <v/>
      </c>
      <c r="G106" t="str">
        <f>VLOOKUP($A106,Entries!$B$203:$F$406,5)</f>
        <v/>
      </c>
      <c r="H106" s="27" t="str">
        <f t="shared" si="4"/>
        <v xml:space="preserve"> </v>
      </c>
      <c r="M106" s="7" t="str">
        <f>VLOOKUP($A106,Entries!$B$203:$J$406,9)</f>
        <v/>
      </c>
      <c r="N106" s="29"/>
    </row>
    <row r="107" spans="1:14" x14ac:dyDescent="0.25">
      <c r="A107" s="7" t="s">
        <v>25</v>
      </c>
      <c r="B107" t="s">
        <v>25</v>
      </c>
      <c r="D107" s="7">
        <v>7</v>
      </c>
      <c r="E107" t="str">
        <f>VLOOKUP($A107,Entries!$B$203:$J$406,2)</f>
        <v/>
      </c>
      <c r="F107" t="str">
        <f>VLOOKUP($A107,Entries!$B$203:$J$406,3)</f>
        <v/>
      </c>
      <c r="G107" t="str">
        <f>VLOOKUP($A107,Entries!$B$203:$F$406,5)</f>
        <v/>
      </c>
      <c r="H107" s="27" t="str">
        <f t="shared" si="4"/>
        <v xml:space="preserve"> </v>
      </c>
      <c r="M107" s="7" t="str">
        <f>VLOOKUP($A107,Entries!$B$203:$J$406,9)</f>
        <v/>
      </c>
      <c r="N107" s="29"/>
    </row>
    <row r="108" spans="1:14" x14ac:dyDescent="0.25">
      <c r="A108" s="7" t="s">
        <v>25</v>
      </c>
      <c r="B108" t="s">
        <v>25</v>
      </c>
      <c r="D108" s="7">
        <v>8</v>
      </c>
      <c r="E108" t="str">
        <f>VLOOKUP($A108,Entries!$B$203:$J$406,2)</f>
        <v/>
      </c>
      <c r="F108" t="str">
        <f>VLOOKUP($A108,Entries!$B$203:$J$406,3)</f>
        <v/>
      </c>
      <c r="G108" t="str">
        <f>VLOOKUP($A108,Entries!$B$203:$F$406,5)</f>
        <v/>
      </c>
      <c r="H108" s="27" t="str">
        <f t="shared" si="4"/>
        <v xml:space="preserve"> </v>
      </c>
      <c r="M108" s="7" t="str">
        <f>VLOOKUP($A108,Entries!$B$203:$J$406,9)</f>
        <v/>
      </c>
      <c r="N108" s="29"/>
    </row>
    <row r="109" spans="1:14" x14ac:dyDescent="0.25">
      <c r="A109" s="7" t="s">
        <v>25</v>
      </c>
      <c r="B109" t="s">
        <v>25</v>
      </c>
      <c r="C109" t="s">
        <v>391</v>
      </c>
      <c r="D109" s="7">
        <v>1</v>
      </c>
      <c r="E109" t="str">
        <f>VLOOKUP($A109,Entries!$B$203:$J$406,2)</f>
        <v/>
      </c>
      <c r="F109" t="str">
        <f>VLOOKUP($A109,Entries!$B$203:$J$406,3)</f>
        <v/>
      </c>
      <c r="G109" t="str">
        <f>VLOOKUP($A109,Entries!$B$203:$F$406,5)</f>
        <v/>
      </c>
      <c r="H109" s="27" t="str">
        <f t="shared" si="4"/>
        <v xml:space="preserve"> </v>
      </c>
      <c r="M109" s="7" t="str">
        <f>VLOOKUP($A109,Entries!$B$203:$J$406,9)</f>
        <v/>
      </c>
      <c r="N109" s="29">
        <v>70.099999999999994</v>
      </c>
    </row>
    <row r="110" spans="1:14" x14ac:dyDescent="0.25">
      <c r="A110" s="7" t="s">
        <v>25</v>
      </c>
      <c r="B110" t="s">
        <v>25</v>
      </c>
      <c r="D110" s="7">
        <v>2</v>
      </c>
      <c r="E110" t="str">
        <f>VLOOKUP($A110,Entries!$B$203:$J$406,2)</f>
        <v/>
      </c>
      <c r="F110" t="str">
        <f>VLOOKUP($A110,Entries!$B$203:$J$406,3)</f>
        <v/>
      </c>
      <c r="G110" t="str">
        <f>VLOOKUP($A110,Entries!$B$203:$F$406,5)</f>
        <v/>
      </c>
      <c r="H110" s="27" t="str">
        <f t="shared" si="4"/>
        <v xml:space="preserve"> </v>
      </c>
      <c r="M110" s="7" t="str">
        <f>VLOOKUP($A110,Entries!$B$203:$J$406,9)</f>
        <v/>
      </c>
      <c r="N110" s="29"/>
    </row>
    <row r="111" spans="1:14" x14ac:dyDescent="0.25">
      <c r="A111" s="7" t="s">
        <v>25</v>
      </c>
      <c r="B111" t="s">
        <v>25</v>
      </c>
      <c r="D111" s="7">
        <v>3</v>
      </c>
      <c r="E111" t="str">
        <f>VLOOKUP($A111,Entries!$B$203:$J$406,2)</f>
        <v/>
      </c>
      <c r="F111" t="str">
        <f>VLOOKUP($A111,Entries!$B$203:$J$406,3)</f>
        <v/>
      </c>
      <c r="G111" t="str">
        <f>VLOOKUP($A111,Entries!$B$203:$F$406,5)</f>
        <v/>
      </c>
      <c r="H111" s="27" t="str">
        <f t="shared" si="4"/>
        <v xml:space="preserve"> </v>
      </c>
      <c r="M111" s="7" t="str">
        <f>VLOOKUP($A111,Entries!$B$203:$J$406,9)</f>
        <v/>
      </c>
      <c r="N111" s="29"/>
    </row>
    <row r="112" spans="1:14" x14ac:dyDescent="0.25">
      <c r="A112" s="7" t="s">
        <v>25</v>
      </c>
      <c r="B112" t="s">
        <v>25</v>
      </c>
      <c r="D112" s="7">
        <v>4</v>
      </c>
      <c r="E112" t="str">
        <f>VLOOKUP($A112,Entries!$B$203:$J$406,2)</f>
        <v/>
      </c>
      <c r="F112" t="str">
        <f>VLOOKUP($A112,Entries!$B$203:$J$406,3)</f>
        <v/>
      </c>
      <c r="G112" t="str">
        <f>VLOOKUP($A112,Entries!$B$203:$F$406,5)</f>
        <v/>
      </c>
      <c r="H112" s="27" t="str">
        <f t="shared" si="4"/>
        <v xml:space="preserve"> </v>
      </c>
      <c r="M112" s="7" t="str">
        <f>VLOOKUP($A112,Entries!$B$203:$J$406,9)</f>
        <v/>
      </c>
      <c r="N112" s="29"/>
    </row>
    <row r="113" spans="1:14" x14ac:dyDescent="0.25">
      <c r="A113" s="7" t="s">
        <v>25</v>
      </c>
      <c r="B113" t="s">
        <v>25</v>
      </c>
      <c r="D113" s="7">
        <v>5</v>
      </c>
      <c r="E113" t="str">
        <f>VLOOKUP($A113,Entries!$B$203:$J$406,2)</f>
        <v/>
      </c>
      <c r="F113" t="str">
        <f>VLOOKUP($A113,Entries!$B$203:$J$406,3)</f>
        <v/>
      </c>
      <c r="G113" t="str">
        <f>VLOOKUP($A113,Entries!$B$203:$F$406,5)</f>
        <v/>
      </c>
      <c r="H113" s="27" t="str">
        <f t="shared" si="4"/>
        <v xml:space="preserve"> </v>
      </c>
      <c r="M113" s="7" t="str">
        <f>VLOOKUP($A113,Entries!$B$203:$J$406,9)</f>
        <v/>
      </c>
      <c r="N113" s="29"/>
    </row>
    <row r="114" spans="1:14" x14ac:dyDescent="0.25">
      <c r="A114" s="7" t="s">
        <v>25</v>
      </c>
      <c r="B114" t="s">
        <v>25</v>
      </c>
      <c r="D114" s="7">
        <v>6</v>
      </c>
      <c r="E114" t="str">
        <f>VLOOKUP($A114,Entries!$B$203:$J$406,2)</f>
        <v/>
      </c>
      <c r="F114" t="str">
        <f>VLOOKUP($A114,Entries!$B$203:$J$406,3)</f>
        <v/>
      </c>
      <c r="G114" t="str">
        <f>VLOOKUP($A114,Entries!$B$203:$F$406,5)</f>
        <v/>
      </c>
      <c r="H114" s="27" t="str">
        <f t="shared" si="4"/>
        <v xml:space="preserve"> </v>
      </c>
      <c r="M114" s="7" t="str">
        <f>VLOOKUP($A114,Entries!$B$203:$J$406,9)</f>
        <v/>
      </c>
      <c r="N114" s="29"/>
    </row>
    <row r="115" spans="1:14" x14ac:dyDescent="0.25">
      <c r="A115" s="7" t="s">
        <v>25</v>
      </c>
      <c r="B115" t="s">
        <v>25</v>
      </c>
      <c r="D115" s="7">
        <v>7</v>
      </c>
      <c r="E115" t="str">
        <f>VLOOKUP($A115,Entries!$B$203:$J$406,2)</f>
        <v/>
      </c>
      <c r="F115" t="str">
        <f>VLOOKUP($A115,Entries!$B$203:$J$406,3)</f>
        <v/>
      </c>
      <c r="G115" t="str">
        <f>VLOOKUP($A115,Entries!$B$203:$F$406,5)</f>
        <v/>
      </c>
      <c r="H115" s="27" t="str">
        <f t="shared" si="4"/>
        <v xml:space="preserve"> </v>
      </c>
      <c r="M115" s="7" t="str">
        <f>VLOOKUP($A115,Entries!$B$203:$J$406,9)</f>
        <v/>
      </c>
      <c r="N115" s="29"/>
    </row>
    <row r="116" spans="1:14" x14ac:dyDescent="0.25">
      <c r="A116" s="7" t="s">
        <v>25</v>
      </c>
      <c r="B116" t="s">
        <v>25</v>
      </c>
      <c r="D116" s="7">
        <v>8</v>
      </c>
      <c r="E116" t="str">
        <f>VLOOKUP($A116,Entries!$B$203:$J$406,2)</f>
        <v/>
      </c>
      <c r="F116" t="str">
        <f>VLOOKUP($A116,Entries!$B$203:$J$406,3)</f>
        <v/>
      </c>
      <c r="G116" t="str">
        <f>VLOOKUP($A116,Entries!$B$203:$F$406,5)</f>
        <v/>
      </c>
      <c r="H116" s="27" t="str">
        <f t="shared" si="4"/>
        <v xml:space="preserve"> </v>
      </c>
      <c r="M116" s="7" t="str">
        <f>VLOOKUP($A116,Entries!$B$203:$J$406,9)</f>
        <v/>
      </c>
      <c r="N116" s="29"/>
    </row>
    <row r="117" spans="1:14" x14ac:dyDescent="0.25">
      <c r="A117" s="7" t="s">
        <v>25</v>
      </c>
      <c r="B117" t="s">
        <v>25</v>
      </c>
      <c r="C117" t="s">
        <v>392</v>
      </c>
      <c r="D117" s="7">
        <v>1</v>
      </c>
      <c r="E117" t="str">
        <f>VLOOKUP($A117,Entries!$B$203:$J$406,2)</f>
        <v/>
      </c>
      <c r="F117" t="str">
        <f>VLOOKUP($A117,Entries!$B$203:$J$406,3)</f>
        <v/>
      </c>
      <c r="G117" t="str">
        <f>VLOOKUP($A117,Entries!$B$203:$F$406,5)</f>
        <v/>
      </c>
      <c r="H117" s="27" t="str">
        <f t="shared" si="4"/>
        <v xml:space="preserve"> </v>
      </c>
      <c r="M117" s="7" t="str">
        <f>VLOOKUP($A117,Entries!$B$203:$J$406,9)</f>
        <v/>
      </c>
      <c r="N117" s="29" t="s">
        <v>169</v>
      </c>
    </row>
    <row r="118" spans="1:14" x14ac:dyDescent="0.25">
      <c r="A118" s="7" t="s">
        <v>25</v>
      </c>
      <c r="B118" t="s">
        <v>25</v>
      </c>
      <c r="D118" s="7">
        <v>2</v>
      </c>
      <c r="E118" t="str">
        <f>VLOOKUP($A118,Entries!$B$203:$J$406,2)</f>
        <v/>
      </c>
      <c r="F118" t="str">
        <f>VLOOKUP($A118,Entries!$B$203:$J$406,3)</f>
        <v/>
      </c>
      <c r="G118" t="str">
        <f>VLOOKUP($A118,Entries!$B$203:$F$406,5)</f>
        <v/>
      </c>
      <c r="H118" s="27" t="str">
        <f t="shared" si="4"/>
        <v xml:space="preserve"> </v>
      </c>
      <c r="M118" s="7" t="str">
        <f>VLOOKUP($A118,Entries!$B$203:$J$406,9)</f>
        <v/>
      </c>
      <c r="N118" s="29"/>
    </row>
    <row r="119" spans="1:14" x14ac:dyDescent="0.25">
      <c r="A119" s="7" t="s">
        <v>25</v>
      </c>
      <c r="B119" t="s">
        <v>25</v>
      </c>
      <c r="D119" s="7">
        <v>3</v>
      </c>
      <c r="E119" t="str">
        <f>VLOOKUP($A119,Entries!$B$203:$J$406,2)</f>
        <v/>
      </c>
      <c r="F119" t="str">
        <f>VLOOKUP($A119,Entries!$B$203:$J$406,3)</f>
        <v/>
      </c>
      <c r="G119" t="str">
        <f>VLOOKUP($A119,Entries!$B$203:$F$406,5)</f>
        <v/>
      </c>
      <c r="H119" s="27" t="str">
        <f t="shared" si="4"/>
        <v xml:space="preserve"> </v>
      </c>
      <c r="M119" s="7" t="str">
        <f>VLOOKUP($A119,Entries!$B$203:$J$406,9)</f>
        <v/>
      </c>
      <c r="N119" s="29"/>
    </row>
    <row r="120" spans="1:14" x14ac:dyDescent="0.25">
      <c r="A120" s="7" t="s">
        <v>25</v>
      </c>
      <c r="B120" t="s">
        <v>25</v>
      </c>
      <c r="D120" s="7">
        <v>4</v>
      </c>
      <c r="E120" t="str">
        <f>VLOOKUP($A120,Entries!$B$203:$J$406,2)</f>
        <v/>
      </c>
      <c r="F120" t="str">
        <f>VLOOKUP($A120,Entries!$B$203:$J$406,3)</f>
        <v/>
      </c>
      <c r="G120" t="str">
        <f>VLOOKUP($A120,Entries!$B$203:$F$406,5)</f>
        <v/>
      </c>
      <c r="H120" s="27" t="str">
        <f t="shared" si="4"/>
        <v xml:space="preserve"> </v>
      </c>
      <c r="M120" s="7" t="str">
        <f>VLOOKUP($A120,Entries!$B$203:$J$406,9)</f>
        <v/>
      </c>
      <c r="N120" s="29"/>
    </row>
    <row r="121" spans="1:14" x14ac:dyDescent="0.25">
      <c r="A121" s="7" t="s">
        <v>25</v>
      </c>
      <c r="B121" t="s">
        <v>25</v>
      </c>
      <c r="D121" s="7">
        <v>5</v>
      </c>
      <c r="E121" t="str">
        <f>VLOOKUP($A121,Entries!$B$203:$J$406,2)</f>
        <v/>
      </c>
      <c r="F121" t="str">
        <f>VLOOKUP($A121,Entries!$B$203:$J$406,3)</f>
        <v/>
      </c>
      <c r="G121" t="str">
        <f>VLOOKUP($A121,Entries!$B$203:$F$406,5)</f>
        <v/>
      </c>
      <c r="H121" s="27" t="str">
        <f t="shared" si="4"/>
        <v xml:space="preserve"> </v>
      </c>
      <c r="M121" s="7" t="str">
        <f>VLOOKUP($A121,Entries!$B$203:$J$406,9)</f>
        <v/>
      </c>
      <c r="N121" s="29"/>
    </row>
    <row r="122" spans="1:14" x14ac:dyDescent="0.25">
      <c r="A122" s="7" t="s">
        <v>25</v>
      </c>
      <c r="B122" t="s">
        <v>25</v>
      </c>
      <c r="D122" s="7">
        <v>6</v>
      </c>
      <c r="E122" t="str">
        <f>VLOOKUP($A122,Entries!$B$203:$J$406,2)</f>
        <v/>
      </c>
      <c r="F122" t="str">
        <f>VLOOKUP($A122,Entries!$B$203:$J$406,3)</f>
        <v/>
      </c>
      <c r="G122" t="str">
        <f>VLOOKUP($A122,Entries!$B$203:$F$406,5)</f>
        <v/>
      </c>
      <c r="H122" s="27" t="str">
        <f t="shared" si="4"/>
        <v xml:space="preserve"> </v>
      </c>
      <c r="M122" s="7" t="str">
        <f>VLOOKUP($A122,Entries!$B$203:$J$406,9)</f>
        <v/>
      </c>
      <c r="N122" s="29"/>
    </row>
    <row r="123" spans="1:14" x14ac:dyDescent="0.25">
      <c r="A123" s="7" t="s">
        <v>25</v>
      </c>
      <c r="B123" t="s">
        <v>25</v>
      </c>
      <c r="D123" s="7">
        <v>7</v>
      </c>
      <c r="E123" t="str">
        <f>VLOOKUP($A123,Entries!$B$203:$J$406,2)</f>
        <v/>
      </c>
      <c r="F123" t="str">
        <f>VLOOKUP($A123,Entries!$B$203:$J$406,3)</f>
        <v/>
      </c>
      <c r="G123" t="str">
        <f>VLOOKUP($A123,Entries!$B$203:$F$406,5)</f>
        <v/>
      </c>
      <c r="H123" s="27" t="str">
        <f t="shared" si="4"/>
        <v xml:space="preserve"> </v>
      </c>
      <c r="M123" s="7" t="str">
        <f>VLOOKUP($A123,Entries!$B$203:$J$406,9)</f>
        <v/>
      </c>
      <c r="N123" s="29"/>
    </row>
    <row r="124" spans="1:14" x14ac:dyDescent="0.25">
      <c r="A124" s="7" t="s">
        <v>25</v>
      </c>
      <c r="B124" t="s">
        <v>25</v>
      </c>
      <c r="D124" s="7">
        <v>8</v>
      </c>
      <c r="E124" t="str">
        <f>VLOOKUP($A124,Entries!$B$203:$J$406,2)</f>
        <v/>
      </c>
      <c r="F124" t="str">
        <f>VLOOKUP($A124,Entries!$B$203:$J$406,3)</f>
        <v/>
      </c>
      <c r="G124" t="str">
        <f>VLOOKUP($A124,Entries!$B$203:$F$406,5)</f>
        <v/>
      </c>
      <c r="H124" s="27" t="str">
        <f t="shared" si="4"/>
        <v xml:space="preserve"> </v>
      </c>
      <c r="M124" s="7" t="str">
        <f>VLOOKUP($A124,Entries!$B$203:$J$406,9)</f>
        <v/>
      </c>
      <c r="N124" s="29"/>
    </row>
    <row r="125" spans="1:14" x14ac:dyDescent="0.25">
      <c r="A125" s="7">
        <v>9</v>
      </c>
      <c r="B125">
        <v>5.04</v>
      </c>
      <c r="C125" t="s">
        <v>138</v>
      </c>
      <c r="D125" s="7">
        <v>1</v>
      </c>
      <c r="E125" t="str">
        <f>VLOOKUP($A125,Entries!$B$203:$J$406,2)</f>
        <v>Chantelle</v>
      </c>
      <c r="F125" t="str">
        <f>VLOOKUP($A125,Entries!$B$203:$J$406,3)</f>
        <v>Kilpatrick</v>
      </c>
      <c r="G125" t="str">
        <f>VLOOKUP($A125,Entries!$B$203:$F$406,5)</f>
        <v>Ipswich Harriers</v>
      </c>
      <c r="H125" s="109">
        <f t="shared" si="4"/>
        <v>5.04</v>
      </c>
      <c r="I125" s="109" t="str">
        <f>IF(H125=" "," ",IF(H125&gt;N125,"CBP",IF(H125=N125,"=CBP"," ")))</f>
        <v xml:space="preserve"> </v>
      </c>
      <c r="J125" s="109"/>
      <c r="K125" s="109"/>
      <c r="L125" s="109"/>
      <c r="M125" s="7">
        <f>VLOOKUP($A125,Entries!$B$203:$J$406,9)</f>
        <v>2943785</v>
      </c>
      <c r="N125" s="10">
        <v>6.38</v>
      </c>
    </row>
    <row r="126" spans="1:14" x14ac:dyDescent="0.25">
      <c r="A126" s="7" t="s">
        <v>25</v>
      </c>
      <c r="B126" t="s">
        <v>25</v>
      </c>
      <c r="D126" s="7">
        <v>2</v>
      </c>
      <c r="E126" t="str">
        <f>VLOOKUP($A126,Entries!$B$203:$J$406,2)</f>
        <v/>
      </c>
      <c r="F126" t="str">
        <f>VLOOKUP($A126,Entries!$B$203:$J$406,3)</f>
        <v/>
      </c>
      <c r="G126" t="str">
        <f>VLOOKUP($A126,Entries!$B$203:$F$406,5)</f>
        <v/>
      </c>
      <c r="H126" s="109" t="str">
        <f t="shared" si="4"/>
        <v xml:space="preserve"> </v>
      </c>
      <c r="I126" s="10"/>
      <c r="J126" s="10"/>
      <c r="K126" s="10"/>
      <c r="L126" s="10"/>
      <c r="M126" s="7" t="str">
        <f>VLOOKUP($A126,Entries!$B$203:$J$406,9)</f>
        <v/>
      </c>
      <c r="N126" s="10"/>
    </row>
    <row r="127" spans="1:14" x14ac:dyDescent="0.25">
      <c r="A127" s="7" t="s">
        <v>25</v>
      </c>
      <c r="B127" t="s">
        <v>25</v>
      </c>
      <c r="D127" s="7">
        <v>3</v>
      </c>
      <c r="E127" t="str">
        <f>VLOOKUP($A127,Entries!$B$203:$J$406,2)</f>
        <v/>
      </c>
      <c r="F127" t="str">
        <f>VLOOKUP($A127,Entries!$B$203:$J$406,3)</f>
        <v/>
      </c>
      <c r="G127" t="str">
        <f>VLOOKUP($A127,Entries!$B$203:$F$406,5)</f>
        <v/>
      </c>
      <c r="H127" s="109" t="str">
        <f t="shared" si="4"/>
        <v xml:space="preserve"> </v>
      </c>
      <c r="I127" s="10"/>
      <c r="J127" s="10"/>
      <c r="K127" s="10"/>
      <c r="L127" s="10"/>
      <c r="M127" s="7" t="str">
        <f>VLOOKUP($A127,Entries!$B$203:$J$406,9)</f>
        <v/>
      </c>
      <c r="N127" s="10"/>
    </row>
    <row r="128" spans="1:14" x14ac:dyDescent="0.25">
      <c r="A128" s="7" t="s">
        <v>25</v>
      </c>
      <c r="B128" t="s">
        <v>25</v>
      </c>
      <c r="D128" s="7">
        <v>4</v>
      </c>
      <c r="E128" t="str">
        <f>VLOOKUP($A128,Entries!$B$203:$J$406,2)</f>
        <v/>
      </c>
      <c r="F128" t="str">
        <f>VLOOKUP($A128,Entries!$B$203:$J$406,3)</f>
        <v/>
      </c>
      <c r="G128" t="str">
        <f>VLOOKUP($A128,Entries!$B$203:$F$406,5)</f>
        <v/>
      </c>
      <c r="H128" s="109" t="str">
        <f t="shared" si="4"/>
        <v xml:space="preserve"> </v>
      </c>
      <c r="I128" s="10"/>
      <c r="J128" s="10"/>
      <c r="K128" s="10"/>
      <c r="L128" s="10"/>
      <c r="M128" s="7" t="str">
        <f>VLOOKUP($A128,Entries!$B$203:$J$406,9)</f>
        <v/>
      </c>
      <c r="N128" s="10"/>
    </row>
    <row r="129" spans="1:14" x14ac:dyDescent="0.25">
      <c r="A129" s="7" t="s">
        <v>25</v>
      </c>
      <c r="B129" t="s">
        <v>25</v>
      </c>
      <c r="D129" s="7">
        <v>5</v>
      </c>
      <c r="E129" t="str">
        <f>VLOOKUP($A129,Entries!$B$203:$J$406,2)</f>
        <v/>
      </c>
      <c r="F129" t="str">
        <f>VLOOKUP($A129,Entries!$B$203:$J$406,3)</f>
        <v/>
      </c>
      <c r="G129" t="str">
        <f>VLOOKUP($A129,Entries!$B$203:$F$406,5)</f>
        <v/>
      </c>
      <c r="H129" s="109" t="str">
        <f t="shared" si="4"/>
        <v xml:space="preserve"> </v>
      </c>
      <c r="I129" s="10"/>
      <c r="J129" s="10"/>
      <c r="K129" s="10"/>
      <c r="L129" s="10"/>
      <c r="M129" s="7" t="str">
        <f>VLOOKUP($A129,Entries!$B$203:$J$406,9)</f>
        <v/>
      </c>
      <c r="N129" s="10"/>
    </row>
    <row r="130" spans="1:14" x14ac:dyDescent="0.25">
      <c r="A130" s="7" t="s">
        <v>25</v>
      </c>
      <c r="B130" t="s">
        <v>25</v>
      </c>
      <c r="D130" s="7">
        <v>6</v>
      </c>
      <c r="E130" t="str">
        <f>VLOOKUP($A130,Entries!$B$203:$J$406,2)</f>
        <v/>
      </c>
      <c r="F130" t="str">
        <f>VLOOKUP($A130,Entries!$B$203:$J$406,3)</f>
        <v/>
      </c>
      <c r="G130" t="str">
        <f>VLOOKUP($A130,Entries!$B$203:$F$406,5)</f>
        <v/>
      </c>
      <c r="H130" s="109" t="str">
        <f t="shared" si="4"/>
        <v xml:space="preserve"> </v>
      </c>
      <c r="I130" s="10"/>
      <c r="J130" s="10"/>
      <c r="K130" s="10"/>
      <c r="L130" s="10"/>
      <c r="M130" s="7" t="str">
        <f>VLOOKUP($A130,Entries!$B$203:$J$406,9)</f>
        <v/>
      </c>
      <c r="N130" s="10"/>
    </row>
    <row r="131" spans="1:14" x14ac:dyDescent="0.25">
      <c r="A131" s="7" t="s">
        <v>25</v>
      </c>
      <c r="B131" t="s">
        <v>25</v>
      </c>
      <c r="D131" s="7">
        <v>7</v>
      </c>
      <c r="E131" t="str">
        <f>VLOOKUP($A131,Entries!$B$203:$J$406,2)</f>
        <v/>
      </c>
      <c r="F131" t="str">
        <f>VLOOKUP($A131,Entries!$B$203:$J$406,3)</f>
        <v/>
      </c>
      <c r="G131" t="str">
        <f>VLOOKUP($A131,Entries!$B$203:$F$406,5)</f>
        <v/>
      </c>
      <c r="H131" s="109" t="str">
        <f t="shared" si="4"/>
        <v xml:space="preserve"> </v>
      </c>
      <c r="I131" s="10"/>
      <c r="J131" s="10"/>
      <c r="K131" s="10"/>
      <c r="L131" s="10"/>
      <c r="M131" s="7" t="str">
        <f>VLOOKUP($A131,Entries!$B$203:$J$406,9)</f>
        <v/>
      </c>
      <c r="N131" s="10"/>
    </row>
    <row r="132" spans="1:14" x14ac:dyDescent="0.25">
      <c r="A132" s="7" t="s">
        <v>25</v>
      </c>
      <c r="B132" t="s">
        <v>25</v>
      </c>
      <c r="D132" s="7">
        <v>8</v>
      </c>
      <c r="E132" t="str">
        <f>VLOOKUP($A132,Entries!$B$203:$J$406,2)</f>
        <v/>
      </c>
      <c r="F132" t="str">
        <f>VLOOKUP($A132,Entries!$B$203:$J$406,3)</f>
        <v/>
      </c>
      <c r="G132" t="str">
        <f>VLOOKUP($A132,Entries!$B$203:$F$406,5)</f>
        <v/>
      </c>
      <c r="H132" s="109" t="str">
        <f t="shared" si="4"/>
        <v xml:space="preserve"> </v>
      </c>
      <c r="I132" s="10"/>
      <c r="J132" s="10"/>
      <c r="K132" s="10"/>
      <c r="L132" s="10"/>
      <c r="M132" s="7" t="str">
        <f>VLOOKUP($A132,Entries!$B$203:$J$406,9)</f>
        <v/>
      </c>
      <c r="N132" s="10"/>
    </row>
    <row r="133" spans="1:14" x14ac:dyDescent="0.25">
      <c r="A133" s="7">
        <v>9</v>
      </c>
      <c r="B133">
        <v>10.32</v>
      </c>
      <c r="C133" t="s">
        <v>81</v>
      </c>
      <c r="D133" s="7">
        <v>1</v>
      </c>
      <c r="E133" t="str">
        <f>VLOOKUP($A133,Entries!$B$203:$J$406,2)</f>
        <v>Chantelle</v>
      </c>
      <c r="F133" t="str">
        <f>VLOOKUP($A133,Entries!$B$203:$J$406,3)</f>
        <v>Kilpatrick</v>
      </c>
      <c r="G133" t="str">
        <f>VLOOKUP($A133,Entries!$B$203:$F$406,5)</f>
        <v>Ipswich Harriers</v>
      </c>
      <c r="H133" s="109">
        <f t="shared" si="4"/>
        <v>10.32</v>
      </c>
      <c r="I133" s="109" t="str">
        <f>IF(H133=" "," ",IF(H133&gt;N133,"CBP",IF(H133=N133,"=CBP"," ")))</f>
        <v xml:space="preserve"> </v>
      </c>
      <c r="J133" s="109"/>
      <c r="K133" s="109"/>
      <c r="L133" s="109"/>
      <c r="M133" s="7">
        <f>VLOOKUP($A133,Entries!$B$203:$J$406,9)</f>
        <v>2943785</v>
      </c>
      <c r="N133" s="10">
        <v>12.07</v>
      </c>
    </row>
    <row r="134" spans="1:14" x14ac:dyDescent="0.25">
      <c r="A134" s="7" t="s">
        <v>25</v>
      </c>
      <c r="B134" t="s">
        <v>25</v>
      </c>
      <c r="D134" s="7">
        <v>2</v>
      </c>
      <c r="E134" t="str">
        <f>VLOOKUP($A134,Entries!$B$203:$J$406,2)</f>
        <v/>
      </c>
      <c r="F134" t="str">
        <f>VLOOKUP($A134,Entries!$B$203:$J$406,3)</f>
        <v/>
      </c>
      <c r="G134" t="str">
        <f>VLOOKUP($A134,Entries!$B$203:$F$406,5)</f>
        <v/>
      </c>
      <c r="H134" s="109" t="str">
        <f t="shared" si="4"/>
        <v xml:space="preserve"> </v>
      </c>
      <c r="I134" s="10"/>
      <c r="J134" s="10"/>
      <c r="K134" s="10"/>
      <c r="L134" s="10"/>
      <c r="M134" s="7" t="str">
        <f>VLOOKUP($A134,Entries!$B$203:$J$406,9)</f>
        <v/>
      </c>
      <c r="N134" s="10"/>
    </row>
    <row r="135" spans="1:14" x14ac:dyDescent="0.25">
      <c r="A135" s="7" t="s">
        <v>25</v>
      </c>
      <c r="B135" t="s">
        <v>25</v>
      </c>
      <c r="D135" s="7">
        <v>3</v>
      </c>
      <c r="E135" t="str">
        <f>VLOOKUP($A135,Entries!$B$203:$J$406,2)</f>
        <v/>
      </c>
      <c r="F135" t="str">
        <f>VLOOKUP($A135,Entries!$B$203:$J$406,3)</f>
        <v/>
      </c>
      <c r="G135" t="str">
        <f>VLOOKUP($A135,Entries!$B$203:$F$406,5)</f>
        <v/>
      </c>
      <c r="H135" s="109" t="str">
        <f t="shared" si="4"/>
        <v xml:space="preserve"> </v>
      </c>
      <c r="I135" s="10"/>
      <c r="J135" s="10"/>
      <c r="K135" s="10"/>
      <c r="L135" s="10"/>
      <c r="M135" s="7" t="str">
        <f>VLOOKUP($A135,Entries!$B$203:$J$406,9)</f>
        <v/>
      </c>
      <c r="N135" s="10"/>
    </row>
    <row r="136" spans="1:14" x14ac:dyDescent="0.25">
      <c r="A136" s="7" t="s">
        <v>25</v>
      </c>
      <c r="B136" t="s">
        <v>25</v>
      </c>
      <c r="D136" s="7">
        <v>4</v>
      </c>
      <c r="E136" t="str">
        <f>VLOOKUP($A136,Entries!$B$203:$J$406,2)</f>
        <v/>
      </c>
      <c r="F136" t="str">
        <f>VLOOKUP($A136,Entries!$B$203:$J$406,3)</f>
        <v/>
      </c>
      <c r="G136" t="str">
        <f>VLOOKUP($A136,Entries!$B$203:$F$406,5)</f>
        <v/>
      </c>
      <c r="H136" s="109" t="str">
        <f t="shared" si="4"/>
        <v xml:space="preserve"> </v>
      </c>
      <c r="I136" s="10"/>
      <c r="J136" s="10"/>
      <c r="K136" s="10"/>
      <c r="L136" s="10"/>
      <c r="M136" s="7" t="str">
        <f>VLOOKUP($A136,Entries!$B$203:$J$406,9)</f>
        <v/>
      </c>
      <c r="N136" s="10"/>
    </row>
    <row r="137" spans="1:14" x14ac:dyDescent="0.25">
      <c r="A137" s="7" t="s">
        <v>25</v>
      </c>
      <c r="B137" t="s">
        <v>25</v>
      </c>
      <c r="D137" s="7">
        <v>5</v>
      </c>
      <c r="E137" t="str">
        <f>VLOOKUP($A137,Entries!$B$203:$J$406,2)</f>
        <v/>
      </c>
      <c r="F137" t="str">
        <f>VLOOKUP($A137,Entries!$B$203:$J$406,3)</f>
        <v/>
      </c>
      <c r="G137" t="str">
        <f>VLOOKUP($A137,Entries!$B$203:$F$406,5)</f>
        <v/>
      </c>
      <c r="H137" s="109" t="str">
        <f t="shared" si="4"/>
        <v xml:space="preserve"> </v>
      </c>
      <c r="I137" s="10"/>
      <c r="J137" s="10"/>
      <c r="K137" s="10"/>
      <c r="L137" s="10"/>
      <c r="M137" s="7" t="str">
        <f>VLOOKUP($A137,Entries!$B$203:$J$406,9)</f>
        <v/>
      </c>
      <c r="N137" s="10"/>
    </row>
    <row r="138" spans="1:14" x14ac:dyDescent="0.25">
      <c r="A138" s="7" t="s">
        <v>25</v>
      </c>
      <c r="B138" t="s">
        <v>25</v>
      </c>
      <c r="D138" s="7">
        <v>6</v>
      </c>
      <c r="E138" t="str">
        <f>VLOOKUP($A138,Entries!$B$203:$J$406,2)</f>
        <v/>
      </c>
      <c r="F138" t="str">
        <f>VLOOKUP($A138,Entries!$B$203:$J$406,3)</f>
        <v/>
      </c>
      <c r="G138" t="str">
        <f>VLOOKUP($A138,Entries!$B$203:$F$406,5)</f>
        <v/>
      </c>
      <c r="H138" s="109" t="str">
        <f t="shared" si="4"/>
        <v xml:space="preserve"> </v>
      </c>
      <c r="I138" s="10"/>
      <c r="J138" s="10"/>
      <c r="K138" s="10"/>
      <c r="L138" s="10"/>
      <c r="M138" s="7" t="str">
        <f>VLOOKUP($A138,Entries!$B$203:$J$406,9)</f>
        <v/>
      </c>
      <c r="N138" s="10"/>
    </row>
    <row r="139" spans="1:14" x14ac:dyDescent="0.25">
      <c r="A139" s="7" t="s">
        <v>25</v>
      </c>
      <c r="B139" t="s">
        <v>25</v>
      </c>
      <c r="D139" s="7">
        <v>7</v>
      </c>
      <c r="E139" t="str">
        <f>VLOOKUP($A139,Entries!$B$203:$J$406,2)</f>
        <v/>
      </c>
      <c r="F139" t="str">
        <f>VLOOKUP($A139,Entries!$B$203:$J$406,3)</f>
        <v/>
      </c>
      <c r="G139" t="str">
        <f>VLOOKUP($A139,Entries!$B$203:$F$406,5)</f>
        <v/>
      </c>
      <c r="H139" s="109" t="str">
        <f t="shared" si="4"/>
        <v xml:space="preserve"> </v>
      </c>
      <c r="I139" s="10"/>
      <c r="J139" s="10"/>
      <c r="K139" s="10"/>
      <c r="L139" s="10"/>
      <c r="M139" s="7" t="str">
        <f>VLOOKUP($A139,Entries!$B$203:$J$406,9)</f>
        <v/>
      </c>
      <c r="N139" s="10"/>
    </row>
    <row r="140" spans="1:14" x14ac:dyDescent="0.25">
      <c r="A140" s="7" t="s">
        <v>25</v>
      </c>
      <c r="B140" t="s">
        <v>25</v>
      </c>
      <c r="D140" s="7">
        <v>8</v>
      </c>
      <c r="E140" t="str">
        <f>VLOOKUP($A140,Entries!$B$203:$J$406,2)</f>
        <v/>
      </c>
      <c r="F140" t="str">
        <f>VLOOKUP($A140,Entries!$B$203:$J$406,3)</f>
        <v/>
      </c>
      <c r="G140" t="str">
        <f>VLOOKUP($A140,Entries!$B$203:$F$406,5)</f>
        <v/>
      </c>
      <c r="H140" s="109" t="str">
        <f t="shared" si="4"/>
        <v xml:space="preserve"> </v>
      </c>
      <c r="I140" s="10"/>
      <c r="J140" s="10"/>
      <c r="K140" s="10"/>
      <c r="L140" s="10"/>
      <c r="M140" s="7" t="str">
        <f>VLOOKUP($A140,Entries!$B$203:$J$406,9)</f>
        <v/>
      </c>
      <c r="N140" s="10"/>
    </row>
    <row r="141" spans="1:14" x14ac:dyDescent="0.25">
      <c r="A141" s="7" t="s">
        <v>25</v>
      </c>
      <c r="B141" t="s">
        <v>25</v>
      </c>
      <c r="C141" t="s">
        <v>79</v>
      </c>
      <c r="D141" s="7">
        <v>1</v>
      </c>
      <c r="E141" t="str">
        <f>VLOOKUP($A141,Entries!$B$203:$J$406,2)</f>
        <v/>
      </c>
      <c r="F141" t="str">
        <f>VLOOKUP($A141,Entries!$B$203:$J$406,3)</f>
        <v/>
      </c>
      <c r="G141" t="str">
        <f>VLOOKUP($A141,Entries!$B$203:$F$406,5)</f>
        <v/>
      </c>
      <c r="H141" s="109" t="str">
        <f t="shared" si="4"/>
        <v xml:space="preserve"> </v>
      </c>
      <c r="I141" s="109" t="str">
        <f>IF(H141=" "," ",IF(H141&gt;N141,"CBP",IF(H141=N141,"=CBP"," ")))</f>
        <v xml:space="preserve"> </v>
      </c>
      <c r="J141" s="109"/>
      <c r="K141" s="109"/>
      <c r="L141" s="109"/>
      <c r="M141" s="7" t="str">
        <f>VLOOKUP($A141,Entries!$B$203:$J$406,9)</f>
        <v/>
      </c>
      <c r="N141" s="10">
        <v>1.8</v>
      </c>
    </row>
    <row r="142" spans="1:14" x14ac:dyDescent="0.25">
      <c r="A142" s="7" t="s">
        <v>25</v>
      </c>
      <c r="B142" t="s">
        <v>25</v>
      </c>
      <c r="D142" s="7">
        <v>2</v>
      </c>
      <c r="E142" t="str">
        <f>VLOOKUP($A142,Entries!$B$203:$J$406,2)</f>
        <v/>
      </c>
      <c r="F142" t="str">
        <f>VLOOKUP($A142,Entries!$B$203:$J$406,3)</f>
        <v/>
      </c>
      <c r="G142" t="str">
        <f>VLOOKUP($A142,Entries!$B$203:$F$406,5)</f>
        <v/>
      </c>
      <c r="H142" s="109" t="str">
        <f t="shared" si="4"/>
        <v xml:space="preserve"> </v>
      </c>
      <c r="I142" s="10"/>
      <c r="J142" s="10"/>
      <c r="K142" s="10"/>
      <c r="L142" s="10"/>
      <c r="M142" s="7" t="str">
        <f>VLOOKUP($A142,Entries!$B$203:$J$406,9)</f>
        <v/>
      </c>
      <c r="N142" s="10"/>
    </row>
    <row r="143" spans="1:14" x14ac:dyDescent="0.25">
      <c r="A143" s="7" t="s">
        <v>25</v>
      </c>
      <c r="B143" t="s">
        <v>25</v>
      </c>
      <c r="D143" s="7">
        <v>3</v>
      </c>
      <c r="E143" t="str">
        <f>VLOOKUP($A143,Entries!$B$203:$J$406,2)</f>
        <v/>
      </c>
      <c r="F143" t="str">
        <f>VLOOKUP($A143,Entries!$B$203:$J$406,3)</f>
        <v/>
      </c>
      <c r="G143" t="str">
        <f>VLOOKUP($A143,Entries!$B$203:$F$406,5)</f>
        <v/>
      </c>
      <c r="H143" s="109" t="str">
        <f t="shared" si="4"/>
        <v xml:space="preserve"> </v>
      </c>
      <c r="I143" s="10"/>
      <c r="J143" s="10"/>
      <c r="K143" s="10"/>
      <c r="L143" s="10"/>
      <c r="M143" s="7" t="str">
        <f>VLOOKUP($A143,Entries!$B$203:$J$406,9)</f>
        <v/>
      </c>
      <c r="N143" s="10"/>
    </row>
    <row r="144" spans="1:14" x14ac:dyDescent="0.25">
      <c r="A144" s="7" t="s">
        <v>25</v>
      </c>
      <c r="B144" t="s">
        <v>25</v>
      </c>
      <c r="D144" s="7">
        <v>4</v>
      </c>
      <c r="E144" t="str">
        <f>VLOOKUP($A144,Entries!$B$203:$J$406,2)</f>
        <v/>
      </c>
      <c r="F144" t="str">
        <f>VLOOKUP($A144,Entries!$B$203:$J$406,3)</f>
        <v/>
      </c>
      <c r="G144" t="str">
        <f>VLOOKUP($A144,Entries!$B$203:$F$406,5)</f>
        <v/>
      </c>
      <c r="H144" s="109" t="str">
        <f t="shared" si="4"/>
        <v xml:space="preserve"> </v>
      </c>
      <c r="I144" s="10"/>
      <c r="J144" s="10"/>
      <c r="K144" s="10"/>
      <c r="L144" s="10"/>
      <c r="M144" s="7" t="str">
        <f>VLOOKUP($A144,Entries!$B$203:$J$406,9)</f>
        <v/>
      </c>
      <c r="N144" s="10"/>
    </row>
    <row r="145" spans="1:14" x14ac:dyDescent="0.25">
      <c r="A145" s="7" t="s">
        <v>25</v>
      </c>
      <c r="B145" t="s">
        <v>25</v>
      </c>
      <c r="D145" s="7">
        <v>5</v>
      </c>
      <c r="E145" t="str">
        <f>VLOOKUP($A145,Entries!$B$203:$J$406,2)</f>
        <v/>
      </c>
      <c r="F145" t="str">
        <f>VLOOKUP($A145,Entries!$B$203:$J$406,3)</f>
        <v/>
      </c>
      <c r="G145" t="str">
        <f>VLOOKUP($A145,Entries!$B$203:$F$406,5)</f>
        <v/>
      </c>
      <c r="H145" s="109" t="str">
        <f t="shared" si="4"/>
        <v xml:space="preserve"> </v>
      </c>
      <c r="I145" s="10"/>
      <c r="J145" s="10"/>
      <c r="K145" s="10"/>
      <c r="L145" s="10"/>
      <c r="M145" s="7" t="str">
        <f>VLOOKUP($A145,Entries!$B$203:$J$406,9)</f>
        <v/>
      </c>
      <c r="N145" s="10"/>
    </row>
    <row r="146" spans="1:14" x14ac:dyDescent="0.25">
      <c r="A146" s="7" t="s">
        <v>25</v>
      </c>
      <c r="B146" t="s">
        <v>25</v>
      </c>
      <c r="D146" s="7">
        <v>6</v>
      </c>
      <c r="E146" t="str">
        <f>VLOOKUP($A146,Entries!$B$203:$J$406,2)</f>
        <v/>
      </c>
      <c r="F146" t="str">
        <f>VLOOKUP($A146,Entries!$B$203:$J$406,3)</f>
        <v/>
      </c>
      <c r="G146" t="str">
        <f>VLOOKUP($A146,Entries!$B$203:$F$406,5)</f>
        <v/>
      </c>
      <c r="H146" s="109" t="str">
        <f t="shared" si="4"/>
        <v xml:space="preserve"> </v>
      </c>
      <c r="I146" s="10"/>
      <c r="J146" s="10"/>
      <c r="K146" s="10"/>
      <c r="L146" s="10"/>
      <c r="M146" s="7" t="str">
        <f>VLOOKUP($A146,Entries!$B$203:$J$406,9)</f>
        <v/>
      </c>
      <c r="N146" s="10"/>
    </row>
    <row r="147" spans="1:14" x14ac:dyDescent="0.25">
      <c r="A147" s="7" t="s">
        <v>25</v>
      </c>
      <c r="B147" t="s">
        <v>25</v>
      </c>
      <c r="D147" s="7">
        <v>7</v>
      </c>
      <c r="E147" t="str">
        <f>VLOOKUP($A147,Entries!$B$203:$J$406,2)</f>
        <v/>
      </c>
      <c r="F147" t="str">
        <f>VLOOKUP($A147,Entries!$B$203:$J$406,3)</f>
        <v/>
      </c>
      <c r="G147" t="str">
        <f>VLOOKUP($A147,Entries!$B$203:$F$406,5)</f>
        <v/>
      </c>
      <c r="H147" s="109" t="str">
        <f t="shared" si="4"/>
        <v xml:space="preserve"> </v>
      </c>
      <c r="I147" s="10"/>
      <c r="J147" s="10"/>
      <c r="K147" s="10"/>
      <c r="L147" s="10"/>
      <c r="M147" s="7" t="str">
        <f>VLOOKUP($A147,Entries!$B$203:$J$406,9)</f>
        <v/>
      </c>
      <c r="N147" s="10"/>
    </row>
    <row r="148" spans="1:14" x14ac:dyDescent="0.25">
      <c r="A148" s="7" t="s">
        <v>25</v>
      </c>
      <c r="B148" t="s">
        <v>25</v>
      </c>
      <c r="D148" s="7">
        <v>8</v>
      </c>
      <c r="E148" t="str">
        <f>VLOOKUP($A148,Entries!$B$203:$J$406,2)</f>
        <v/>
      </c>
      <c r="F148" t="str">
        <f>VLOOKUP($A148,Entries!$B$203:$J$406,3)</f>
        <v/>
      </c>
      <c r="G148" t="str">
        <f>VLOOKUP($A148,Entries!$B$203:$F$406,5)</f>
        <v/>
      </c>
      <c r="H148" s="109" t="str">
        <f t="shared" si="4"/>
        <v xml:space="preserve"> </v>
      </c>
      <c r="I148" s="10"/>
      <c r="J148" s="10"/>
      <c r="K148" s="10"/>
      <c r="L148" s="10"/>
      <c r="M148" s="7" t="str">
        <f>VLOOKUP($A148,Entries!$B$203:$J$406,9)</f>
        <v/>
      </c>
      <c r="N148" s="10"/>
    </row>
    <row r="149" spans="1:14" x14ac:dyDescent="0.25">
      <c r="A149" s="7" t="s">
        <v>25</v>
      </c>
      <c r="B149" t="s">
        <v>25</v>
      </c>
      <c r="C149" t="s">
        <v>135</v>
      </c>
      <c r="D149" s="7">
        <v>1</v>
      </c>
      <c r="E149" t="str">
        <f>VLOOKUP($A149,Entries!$B$203:$J$406,2)</f>
        <v/>
      </c>
      <c r="F149" t="str">
        <f>VLOOKUP($A149,Entries!$B$203:$J$406,3)</f>
        <v/>
      </c>
      <c r="G149" t="str">
        <f>VLOOKUP($A149,Entries!$B$203:$F$406,5)</f>
        <v/>
      </c>
      <c r="H149" s="109" t="str">
        <f t="shared" si="4"/>
        <v xml:space="preserve"> </v>
      </c>
      <c r="I149" s="109" t="str">
        <f>IF(H149=" "," ",IF(H149&gt;N149,"CBP",IF(H149=N149,"=CBP"," ")))</f>
        <v xml:space="preserve"> </v>
      </c>
      <c r="J149" s="109"/>
      <c r="K149" s="109"/>
      <c r="L149" s="109"/>
      <c r="M149" s="7" t="str">
        <f>VLOOKUP($A149,Entries!$B$203:$J$406,9)</f>
        <v/>
      </c>
      <c r="N149" s="10">
        <v>2.9</v>
      </c>
    </row>
    <row r="150" spans="1:14" x14ac:dyDescent="0.25">
      <c r="A150" s="7" t="s">
        <v>25</v>
      </c>
      <c r="B150" t="s">
        <v>25</v>
      </c>
      <c r="D150" s="7">
        <v>2</v>
      </c>
      <c r="E150" t="str">
        <f>VLOOKUP($A150,Entries!$B$203:$J$406,2)</f>
        <v/>
      </c>
      <c r="F150" t="str">
        <f>VLOOKUP($A150,Entries!$B$203:$J$406,3)</f>
        <v/>
      </c>
      <c r="G150" t="str">
        <f>VLOOKUP($A150,Entries!$B$203:$F$406,5)</f>
        <v/>
      </c>
      <c r="H150" s="109" t="str">
        <f t="shared" ref="H150:H184" si="6">B150</f>
        <v xml:space="preserve"> </v>
      </c>
      <c r="I150" s="10"/>
      <c r="J150" s="10"/>
      <c r="K150" s="10"/>
      <c r="L150" s="10"/>
      <c r="M150" s="7" t="str">
        <f>VLOOKUP($A150,Entries!$B$203:$J$406,9)</f>
        <v/>
      </c>
      <c r="N150" s="10"/>
    </row>
    <row r="151" spans="1:14" x14ac:dyDescent="0.25">
      <c r="A151" s="7" t="s">
        <v>25</v>
      </c>
      <c r="B151" t="s">
        <v>25</v>
      </c>
      <c r="D151" s="7">
        <v>3</v>
      </c>
      <c r="E151" t="str">
        <f>VLOOKUP($A151,Entries!$B$203:$J$406,2)</f>
        <v/>
      </c>
      <c r="F151" t="str">
        <f>VLOOKUP($A151,Entries!$B$203:$J$406,3)</f>
        <v/>
      </c>
      <c r="G151" t="str">
        <f>VLOOKUP($A151,Entries!$B$203:$F$406,5)</f>
        <v/>
      </c>
      <c r="H151" s="109" t="str">
        <f t="shared" si="6"/>
        <v xml:space="preserve"> </v>
      </c>
      <c r="I151" s="10"/>
      <c r="J151" s="10"/>
      <c r="K151" s="10"/>
      <c r="L151" s="10"/>
      <c r="M151" s="7" t="str">
        <f>VLOOKUP($A151,Entries!$B$203:$J$406,9)</f>
        <v/>
      </c>
      <c r="N151" s="10"/>
    </row>
    <row r="152" spans="1:14" x14ac:dyDescent="0.25">
      <c r="A152" s="7" t="s">
        <v>25</v>
      </c>
      <c r="B152" t="s">
        <v>25</v>
      </c>
      <c r="D152" s="7">
        <v>4</v>
      </c>
      <c r="E152" t="str">
        <f>VLOOKUP($A152,Entries!$B$203:$J$406,2)</f>
        <v/>
      </c>
      <c r="F152" t="str">
        <f>VLOOKUP($A152,Entries!$B$203:$J$406,3)</f>
        <v/>
      </c>
      <c r="G152" t="str">
        <f>VLOOKUP($A152,Entries!$B$203:$F$406,5)</f>
        <v/>
      </c>
      <c r="H152" s="109" t="str">
        <f t="shared" si="6"/>
        <v xml:space="preserve"> </v>
      </c>
      <c r="I152" s="10"/>
      <c r="J152" s="10"/>
      <c r="K152" s="10"/>
      <c r="L152" s="10"/>
      <c r="M152" s="7" t="str">
        <f>VLOOKUP($A152,Entries!$B$203:$J$406,9)</f>
        <v/>
      </c>
      <c r="N152" s="10"/>
    </row>
    <row r="153" spans="1:14" x14ac:dyDescent="0.25">
      <c r="A153" s="7">
        <v>2</v>
      </c>
      <c r="B153">
        <v>8.4499999999999993</v>
      </c>
      <c r="C153" t="s">
        <v>133</v>
      </c>
      <c r="D153" s="7">
        <v>1</v>
      </c>
      <c r="E153" t="str">
        <f>VLOOKUP($A153,Entries!$B$203:$J$406,2)</f>
        <v>Charlotte</v>
      </c>
      <c r="F153" t="str">
        <f>VLOOKUP($A153,Entries!$B$203:$J$406,3)</f>
        <v>Graham</v>
      </c>
      <c r="G153" t="str">
        <f>VLOOKUP($A153,Entries!$B$203:$F$406,5)</f>
        <v>Chelmsford AC</v>
      </c>
      <c r="H153" s="109">
        <f t="shared" si="6"/>
        <v>8.4499999999999993</v>
      </c>
      <c r="I153" s="109" t="str">
        <f>IF(H153=" "," ",IF(H153&gt;N153,"CBP",IF(H153=N153,"=CBP"," ")))</f>
        <v xml:space="preserve"> </v>
      </c>
      <c r="J153" s="109"/>
      <c r="K153" s="109"/>
      <c r="L153" s="109"/>
      <c r="M153" s="7">
        <f>VLOOKUP($A153,Entries!$B$203:$J$406,9)</f>
        <v>3558341</v>
      </c>
      <c r="N153" s="10">
        <v>14.83</v>
      </c>
    </row>
    <row r="154" spans="1:14" x14ac:dyDescent="0.25">
      <c r="A154" s="7" t="s">
        <v>25</v>
      </c>
      <c r="B154" t="s">
        <v>25</v>
      </c>
      <c r="D154" s="7">
        <v>2</v>
      </c>
      <c r="E154" t="str">
        <f>VLOOKUP($A154,Entries!$B$203:$J$406,2)</f>
        <v/>
      </c>
      <c r="F154" t="str">
        <f>VLOOKUP($A154,Entries!$B$203:$J$406,3)</f>
        <v/>
      </c>
      <c r="G154" t="str">
        <f>VLOOKUP($A154,Entries!$B$203:$F$406,5)</f>
        <v/>
      </c>
      <c r="H154" s="109" t="str">
        <f t="shared" si="6"/>
        <v xml:space="preserve"> </v>
      </c>
      <c r="I154" s="10"/>
      <c r="J154" s="10"/>
      <c r="K154" s="10"/>
      <c r="L154" s="10"/>
      <c r="M154" s="7" t="str">
        <f>VLOOKUP($A154,Entries!$B$203:$J$406,9)</f>
        <v/>
      </c>
      <c r="N154" s="10"/>
    </row>
    <row r="155" spans="1:14" x14ac:dyDescent="0.25">
      <c r="A155" s="7" t="s">
        <v>25</v>
      </c>
      <c r="B155" t="s">
        <v>25</v>
      </c>
      <c r="D155" s="7">
        <v>3</v>
      </c>
      <c r="E155" t="str">
        <f>VLOOKUP($A155,Entries!$B$203:$J$406,2)</f>
        <v/>
      </c>
      <c r="F155" t="str">
        <f>VLOOKUP($A155,Entries!$B$203:$J$406,3)</f>
        <v/>
      </c>
      <c r="G155" t="str">
        <f>VLOOKUP($A155,Entries!$B$203:$F$406,5)</f>
        <v/>
      </c>
      <c r="H155" s="109" t="str">
        <f t="shared" si="6"/>
        <v xml:space="preserve"> </v>
      </c>
      <c r="I155" s="10"/>
      <c r="J155" s="10"/>
      <c r="K155" s="10"/>
      <c r="L155" s="10"/>
      <c r="M155" s="7" t="str">
        <f>VLOOKUP($A155,Entries!$B$203:$J$406,9)</f>
        <v/>
      </c>
      <c r="N155" s="10"/>
    </row>
    <row r="156" spans="1:14" x14ac:dyDescent="0.25">
      <c r="A156" s="7" t="s">
        <v>25</v>
      </c>
      <c r="B156" t="s">
        <v>25</v>
      </c>
      <c r="D156" s="7">
        <v>4</v>
      </c>
      <c r="E156" t="str">
        <f>VLOOKUP($A156,Entries!$B$203:$J$406,2)</f>
        <v/>
      </c>
      <c r="F156" t="str">
        <f>VLOOKUP($A156,Entries!$B$203:$J$406,3)</f>
        <v/>
      </c>
      <c r="G156" t="str">
        <f>VLOOKUP($A156,Entries!$B$203:$F$406,5)</f>
        <v/>
      </c>
      <c r="H156" s="109" t="str">
        <f t="shared" si="6"/>
        <v xml:space="preserve"> </v>
      </c>
      <c r="I156" s="10"/>
      <c r="J156" s="10"/>
      <c r="K156" s="10"/>
      <c r="L156" s="10"/>
      <c r="M156" s="7" t="str">
        <f>VLOOKUP($A156,Entries!$B$203:$J$406,9)</f>
        <v/>
      </c>
      <c r="N156" s="10"/>
    </row>
    <row r="157" spans="1:14" x14ac:dyDescent="0.25">
      <c r="A157" s="7" t="s">
        <v>25</v>
      </c>
      <c r="B157" t="s">
        <v>25</v>
      </c>
      <c r="D157" s="7">
        <v>5</v>
      </c>
      <c r="E157" t="str">
        <f>VLOOKUP($A157,Entries!$B$203:$J$406,2)</f>
        <v/>
      </c>
      <c r="F157" t="str">
        <f>VLOOKUP($A157,Entries!$B$203:$J$406,3)</f>
        <v/>
      </c>
      <c r="G157" t="str">
        <f>VLOOKUP($A157,Entries!$B$203:$F$406,5)</f>
        <v/>
      </c>
      <c r="H157" s="109" t="str">
        <f t="shared" si="6"/>
        <v xml:space="preserve"> </v>
      </c>
      <c r="I157" s="10"/>
      <c r="J157" s="10"/>
      <c r="K157" s="10"/>
      <c r="L157" s="10"/>
      <c r="M157" s="7" t="str">
        <f>VLOOKUP($A157,Entries!$B$203:$J$406,9)</f>
        <v/>
      </c>
      <c r="N157" s="10"/>
    </row>
    <row r="158" spans="1:14" x14ac:dyDescent="0.25">
      <c r="A158" s="7" t="s">
        <v>25</v>
      </c>
      <c r="B158" t="s">
        <v>25</v>
      </c>
      <c r="D158" s="7">
        <v>6</v>
      </c>
      <c r="E158" t="str">
        <f>VLOOKUP($A158,Entries!$B$203:$J$406,2)</f>
        <v/>
      </c>
      <c r="F158" t="str">
        <f>VLOOKUP($A158,Entries!$B$203:$J$406,3)</f>
        <v/>
      </c>
      <c r="G158" t="str">
        <f>VLOOKUP($A158,Entries!$B$203:$F$406,5)</f>
        <v/>
      </c>
      <c r="H158" s="109" t="str">
        <f t="shared" si="6"/>
        <v xml:space="preserve"> </v>
      </c>
      <c r="I158" s="10"/>
      <c r="J158" s="10"/>
      <c r="K158" s="10"/>
      <c r="L158" s="10"/>
      <c r="M158" s="7" t="str">
        <f>VLOOKUP($A158,Entries!$B$203:$J$406,9)</f>
        <v/>
      </c>
      <c r="N158" s="10"/>
    </row>
    <row r="159" spans="1:14" x14ac:dyDescent="0.25">
      <c r="A159" s="7" t="s">
        <v>25</v>
      </c>
      <c r="B159" t="s">
        <v>25</v>
      </c>
      <c r="D159" s="7">
        <v>7</v>
      </c>
      <c r="E159" t="str">
        <f>VLOOKUP($A159,Entries!$B$203:$J$406,2)</f>
        <v/>
      </c>
      <c r="F159" t="str">
        <f>VLOOKUP($A159,Entries!$B$203:$J$406,3)</f>
        <v/>
      </c>
      <c r="G159" t="str">
        <f>VLOOKUP($A159,Entries!$B$203:$F$406,5)</f>
        <v/>
      </c>
      <c r="H159" s="109" t="str">
        <f t="shared" si="6"/>
        <v xml:space="preserve"> </v>
      </c>
      <c r="I159" s="10"/>
      <c r="J159" s="10"/>
      <c r="K159" s="10"/>
      <c r="L159" s="10"/>
      <c r="M159" s="7" t="str">
        <f>VLOOKUP($A159,Entries!$B$203:$J$406,9)</f>
        <v/>
      </c>
      <c r="N159" s="10"/>
    </row>
    <row r="160" spans="1:14" x14ac:dyDescent="0.25">
      <c r="A160" s="7" t="s">
        <v>25</v>
      </c>
      <c r="B160" t="s">
        <v>25</v>
      </c>
      <c r="D160" s="7">
        <v>8</v>
      </c>
      <c r="E160" t="str">
        <f>VLOOKUP($A160,Entries!$B$203:$J$406,2)</f>
        <v/>
      </c>
      <c r="F160" t="str">
        <f>VLOOKUP($A160,Entries!$B$203:$J$406,3)</f>
        <v/>
      </c>
      <c r="G160" t="str">
        <f>VLOOKUP($A160,Entries!$B$203:$F$406,5)</f>
        <v/>
      </c>
      <c r="H160" s="109" t="str">
        <f t="shared" si="6"/>
        <v xml:space="preserve"> </v>
      </c>
      <c r="I160" s="10"/>
      <c r="J160" s="10"/>
      <c r="K160" s="10"/>
      <c r="L160" s="10"/>
      <c r="M160" s="7" t="str">
        <f>VLOOKUP($A160,Entries!$B$203:$J$406,9)</f>
        <v/>
      </c>
      <c r="N160" s="10"/>
    </row>
    <row r="161" spans="1:14" x14ac:dyDescent="0.25">
      <c r="A161" s="7">
        <v>2</v>
      </c>
      <c r="B161">
        <v>32.36</v>
      </c>
      <c r="C161" t="s">
        <v>121</v>
      </c>
      <c r="D161" s="7">
        <v>1</v>
      </c>
      <c r="E161" t="str">
        <f>VLOOKUP($A161,Entries!$B$203:$J$406,2)</f>
        <v>Charlotte</v>
      </c>
      <c r="F161" t="str">
        <f>VLOOKUP($A161,Entries!$B$203:$J$406,3)</f>
        <v>Graham</v>
      </c>
      <c r="G161" t="str">
        <f>VLOOKUP($A161,Entries!$B$203:$F$406,5)</f>
        <v>Chelmsford AC</v>
      </c>
      <c r="H161" s="109">
        <f t="shared" si="6"/>
        <v>32.36</v>
      </c>
      <c r="I161" s="109" t="str">
        <f>IF(H161=" "," ",IF(H161&gt;N161,"CBP",IF(H161=N161,"=CBP"," ")))</f>
        <v xml:space="preserve"> </v>
      </c>
      <c r="J161" s="109"/>
      <c r="K161" s="109"/>
      <c r="L161" s="109"/>
      <c r="M161" s="7">
        <f>VLOOKUP($A161,Entries!$B$203:$J$406,9)</f>
        <v>3558341</v>
      </c>
      <c r="N161" s="10">
        <v>39.6</v>
      </c>
    </row>
    <row r="162" spans="1:14" x14ac:dyDescent="0.25">
      <c r="A162" s="7" t="s">
        <v>25</v>
      </c>
      <c r="B162" t="s">
        <v>25</v>
      </c>
      <c r="D162" s="7">
        <v>2</v>
      </c>
      <c r="E162" t="str">
        <f>VLOOKUP($A162,Entries!$B$203:$J$406,2)</f>
        <v/>
      </c>
      <c r="F162" t="str">
        <f>VLOOKUP($A162,Entries!$B$203:$J$406,3)</f>
        <v/>
      </c>
      <c r="G162" t="str">
        <f>VLOOKUP($A162,Entries!$B$203:$F$406,5)</f>
        <v/>
      </c>
      <c r="H162" s="109" t="str">
        <f t="shared" si="6"/>
        <v xml:space="preserve"> </v>
      </c>
      <c r="I162" s="10"/>
      <c r="J162" s="10"/>
      <c r="K162" s="10"/>
      <c r="L162" s="10"/>
      <c r="M162" s="7" t="str">
        <f>VLOOKUP($A162,Entries!$B$203:$J$406,9)</f>
        <v/>
      </c>
      <c r="N162" s="10"/>
    </row>
    <row r="163" spans="1:14" x14ac:dyDescent="0.25">
      <c r="A163" s="7" t="s">
        <v>25</v>
      </c>
      <c r="B163" t="s">
        <v>25</v>
      </c>
      <c r="D163" s="7">
        <v>3</v>
      </c>
      <c r="E163" t="str">
        <f>VLOOKUP($A163,Entries!$B$203:$J$406,2)</f>
        <v/>
      </c>
      <c r="F163" t="str">
        <f>VLOOKUP($A163,Entries!$B$203:$J$406,3)</f>
        <v/>
      </c>
      <c r="G163" t="str">
        <f>VLOOKUP($A163,Entries!$B$203:$F$406,5)</f>
        <v/>
      </c>
      <c r="H163" s="109" t="str">
        <f t="shared" si="6"/>
        <v xml:space="preserve"> </v>
      </c>
      <c r="I163" s="10"/>
      <c r="J163" s="10"/>
      <c r="K163" s="10"/>
      <c r="L163" s="10"/>
      <c r="M163" s="7" t="str">
        <f>VLOOKUP($A163,Entries!$B$203:$J$406,9)</f>
        <v/>
      </c>
      <c r="N163" s="10"/>
    </row>
    <row r="164" spans="1:14" x14ac:dyDescent="0.25">
      <c r="A164" s="7" t="s">
        <v>25</v>
      </c>
      <c r="B164" t="s">
        <v>25</v>
      </c>
      <c r="D164" s="7">
        <v>4</v>
      </c>
      <c r="E164" t="str">
        <f>VLOOKUP($A164,Entries!$B$203:$J$406,2)</f>
        <v/>
      </c>
      <c r="F164" t="str">
        <f>VLOOKUP($A164,Entries!$B$203:$J$406,3)</f>
        <v/>
      </c>
      <c r="G164" t="str">
        <f>VLOOKUP($A164,Entries!$B$203:$F$406,5)</f>
        <v/>
      </c>
      <c r="H164" s="109" t="str">
        <f t="shared" si="6"/>
        <v xml:space="preserve"> </v>
      </c>
      <c r="I164" s="10"/>
      <c r="J164" s="10"/>
      <c r="K164" s="10"/>
      <c r="L164" s="10"/>
      <c r="M164" s="7" t="str">
        <f>VLOOKUP($A164,Entries!$B$203:$J$406,9)</f>
        <v/>
      </c>
      <c r="N164" s="10"/>
    </row>
    <row r="165" spans="1:14" x14ac:dyDescent="0.25">
      <c r="A165" s="7" t="s">
        <v>25</v>
      </c>
      <c r="B165" t="s">
        <v>25</v>
      </c>
      <c r="D165" s="7">
        <v>5</v>
      </c>
      <c r="E165" t="str">
        <f>VLOOKUP($A165,Entries!$B$203:$J$406,2)</f>
        <v/>
      </c>
      <c r="F165" t="str">
        <f>VLOOKUP($A165,Entries!$B$203:$J$406,3)</f>
        <v/>
      </c>
      <c r="G165" t="str">
        <f>VLOOKUP($A165,Entries!$B$203:$F$406,5)</f>
        <v/>
      </c>
      <c r="H165" s="109" t="str">
        <f t="shared" si="6"/>
        <v xml:space="preserve"> </v>
      </c>
      <c r="I165" s="10"/>
      <c r="J165" s="10"/>
      <c r="K165" s="10"/>
      <c r="L165" s="10"/>
      <c r="M165" s="7" t="str">
        <f>VLOOKUP($A165,Entries!$B$203:$J$406,9)</f>
        <v/>
      </c>
      <c r="N165" s="10"/>
    </row>
    <row r="166" spans="1:14" x14ac:dyDescent="0.25">
      <c r="A166" s="7" t="s">
        <v>25</v>
      </c>
      <c r="B166" t="s">
        <v>25</v>
      </c>
      <c r="D166" s="7">
        <v>6</v>
      </c>
      <c r="E166" t="str">
        <f>VLOOKUP($A166,Entries!$B$203:$J$406,2)</f>
        <v/>
      </c>
      <c r="F166" t="str">
        <f>VLOOKUP($A166,Entries!$B$203:$J$406,3)</f>
        <v/>
      </c>
      <c r="G166" t="str">
        <f>VLOOKUP($A166,Entries!$B$203:$F$406,5)</f>
        <v/>
      </c>
      <c r="H166" s="109" t="str">
        <f t="shared" si="6"/>
        <v xml:space="preserve"> </v>
      </c>
      <c r="I166" s="10"/>
      <c r="J166" s="10"/>
      <c r="K166" s="10"/>
      <c r="L166" s="10"/>
      <c r="M166" s="7" t="str">
        <f>VLOOKUP($A166,Entries!$B$203:$J$406,9)</f>
        <v/>
      </c>
      <c r="N166" s="10"/>
    </row>
    <row r="167" spans="1:14" x14ac:dyDescent="0.25">
      <c r="A167" s="7" t="s">
        <v>25</v>
      </c>
      <c r="B167" t="s">
        <v>25</v>
      </c>
      <c r="D167" s="7">
        <v>7</v>
      </c>
      <c r="E167" t="str">
        <f>VLOOKUP($A167,Entries!$B$203:$J$406,2)</f>
        <v/>
      </c>
      <c r="F167" t="str">
        <f>VLOOKUP($A167,Entries!$B$203:$J$406,3)</f>
        <v/>
      </c>
      <c r="G167" t="str">
        <f>VLOOKUP($A167,Entries!$B$203:$F$406,5)</f>
        <v/>
      </c>
      <c r="H167" s="109" t="str">
        <f t="shared" si="6"/>
        <v xml:space="preserve"> </v>
      </c>
      <c r="I167" s="10"/>
      <c r="J167" s="10"/>
      <c r="K167" s="10"/>
      <c r="L167" s="10"/>
      <c r="M167" s="7" t="str">
        <f>VLOOKUP($A167,Entries!$B$203:$J$406,9)</f>
        <v/>
      </c>
      <c r="N167" s="10"/>
    </row>
    <row r="168" spans="1:14" x14ac:dyDescent="0.25">
      <c r="A168" s="7" t="s">
        <v>25</v>
      </c>
      <c r="B168" t="s">
        <v>25</v>
      </c>
      <c r="D168" s="7">
        <v>8</v>
      </c>
      <c r="E168" t="str">
        <f>VLOOKUP($A168,Entries!$B$203:$J$406,2)</f>
        <v/>
      </c>
      <c r="F168" t="str">
        <f>VLOOKUP($A168,Entries!$B$203:$J$406,3)</f>
        <v/>
      </c>
      <c r="G168" t="str">
        <f>VLOOKUP($A168,Entries!$B$203:$F$406,5)</f>
        <v/>
      </c>
      <c r="H168" s="109" t="str">
        <f t="shared" si="6"/>
        <v xml:space="preserve"> </v>
      </c>
      <c r="I168" s="10"/>
      <c r="J168" s="10"/>
      <c r="K168" s="10"/>
      <c r="L168" s="10"/>
      <c r="M168" s="7" t="str">
        <f>VLOOKUP($A168,Entries!$B$203:$J$406,9)</f>
        <v/>
      </c>
      <c r="N168" s="10"/>
    </row>
    <row r="169" spans="1:14" x14ac:dyDescent="0.25">
      <c r="A169" s="7">
        <v>2</v>
      </c>
      <c r="B169">
        <v>35.24</v>
      </c>
      <c r="C169" t="s">
        <v>125</v>
      </c>
      <c r="D169" s="7">
        <v>1</v>
      </c>
      <c r="E169" t="str">
        <f>VLOOKUP($A169,Entries!$B$203:$J$406,2)</f>
        <v>Charlotte</v>
      </c>
      <c r="F169" t="str">
        <f>VLOOKUP($A169,Entries!$B$203:$J$406,3)</f>
        <v>Graham</v>
      </c>
      <c r="G169" t="str">
        <f>VLOOKUP($A169,Entries!$B$203:$F$406,5)</f>
        <v>Chelmsford AC</v>
      </c>
      <c r="H169" s="109">
        <f t="shared" si="6"/>
        <v>35.24</v>
      </c>
      <c r="I169" s="109" t="str">
        <f>IF(H169=" "," ",IF(H169&gt;N169,"CBP",IF(H169=N169,"=CBP"," ")))</f>
        <v xml:space="preserve"> </v>
      </c>
      <c r="J169" s="109"/>
      <c r="K169" s="109"/>
      <c r="L169" s="109"/>
      <c r="M169" s="7">
        <f>VLOOKUP($A169,Entries!$B$203:$J$406,9)</f>
        <v>3558341</v>
      </c>
      <c r="N169" s="10">
        <v>45.08</v>
      </c>
    </row>
    <row r="170" spans="1:14" x14ac:dyDescent="0.25">
      <c r="A170" s="7" t="s">
        <v>25</v>
      </c>
      <c r="B170" t="s">
        <v>25</v>
      </c>
      <c r="D170" s="7">
        <v>2</v>
      </c>
      <c r="E170" t="str">
        <f>VLOOKUP($A170,Entries!$B$203:$J$406,2)</f>
        <v/>
      </c>
      <c r="F170" t="str">
        <f>VLOOKUP($A170,Entries!$B$203:$J$406,3)</f>
        <v/>
      </c>
      <c r="G170" t="str">
        <f>VLOOKUP($A170,Entries!$B$203:$F$406,5)</f>
        <v/>
      </c>
      <c r="H170" s="109" t="str">
        <f t="shared" si="6"/>
        <v xml:space="preserve"> </v>
      </c>
      <c r="I170" s="10"/>
      <c r="J170" s="10"/>
      <c r="K170" s="10"/>
      <c r="L170" s="10"/>
      <c r="M170" s="7" t="str">
        <f>VLOOKUP($A170,Entries!$B$203:$J$406,9)</f>
        <v/>
      </c>
      <c r="N170" s="10"/>
    </row>
    <row r="171" spans="1:14" x14ac:dyDescent="0.25">
      <c r="A171" s="7" t="s">
        <v>25</v>
      </c>
      <c r="B171" t="s">
        <v>25</v>
      </c>
      <c r="D171" s="7">
        <v>3</v>
      </c>
      <c r="E171" t="str">
        <f>VLOOKUP($A171,Entries!$B$203:$J$406,2)</f>
        <v/>
      </c>
      <c r="F171" t="str">
        <f>VLOOKUP($A171,Entries!$B$203:$J$406,3)</f>
        <v/>
      </c>
      <c r="G171" t="str">
        <f>VLOOKUP($A171,Entries!$B$203:$F$406,5)</f>
        <v/>
      </c>
      <c r="H171" s="109" t="str">
        <f t="shared" si="6"/>
        <v xml:space="preserve"> </v>
      </c>
      <c r="I171" s="10"/>
      <c r="J171" s="10"/>
      <c r="K171" s="10"/>
      <c r="L171" s="10"/>
      <c r="M171" s="7" t="str">
        <f>VLOOKUP($A171,Entries!$B$203:$J$406,9)</f>
        <v/>
      </c>
      <c r="N171" s="10"/>
    </row>
    <row r="172" spans="1:14" x14ac:dyDescent="0.25">
      <c r="A172" s="7" t="s">
        <v>25</v>
      </c>
      <c r="B172" t="s">
        <v>25</v>
      </c>
      <c r="D172" s="7">
        <v>4</v>
      </c>
      <c r="E172" t="str">
        <f>VLOOKUP($A172,Entries!$B$203:$J$406,2)</f>
        <v/>
      </c>
      <c r="F172" t="str">
        <f>VLOOKUP($A172,Entries!$B$203:$J$406,3)</f>
        <v/>
      </c>
      <c r="G172" t="str">
        <f>VLOOKUP($A172,Entries!$B$203:$F$406,5)</f>
        <v/>
      </c>
      <c r="H172" s="109" t="str">
        <f t="shared" si="6"/>
        <v xml:space="preserve"> </v>
      </c>
      <c r="I172" s="10"/>
      <c r="J172" s="10"/>
      <c r="K172" s="10"/>
      <c r="L172" s="10"/>
      <c r="M172" s="7" t="str">
        <f>VLOOKUP($A172,Entries!$B$203:$J$406,9)</f>
        <v/>
      </c>
      <c r="N172" s="10"/>
    </row>
    <row r="173" spans="1:14" x14ac:dyDescent="0.25">
      <c r="A173" s="7" t="s">
        <v>25</v>
      </c>
      <c r="B173" t="s">
        <v>25</v>
      </c>
      <c r="D173" s="7">
        <v>5</v>
      </c>
      <c r="E173" t="str">
        <f>VLOOKUP($A173,Entries!$B$203:$J$406,2)</f>
        <v/>
      </c>
      <c r="F173" t="str">
        <f>VLOOKUP($A173,Entries!$B$203:$J$406,3)</f>
        <v/>
      </c>
      <c r="G173" t="str">
        <f>VLOOKUP($A173,Entries!$B$203:$F$406,5)</f>
        <v/>
      </c>
      <c r="H173" s="109" t="str">
        <f t="shared" si="6"/>
        <v xml:space="preserve"> </v>
      </c>
      <c r="I173" s="10"/>
      <c r="J173" s="10"/>
      <c r="K173" s="10"/>
      <c r="L173" s="10"/>
      <c r="M173" s="7" t="str">
        <f>VLOOKUP($A173,Entries!$B$203:$J$406,9)</f>
        <v/>
      </c>
      <c r="N173" s="10"/>
    </row>
    <row r="174" spans="1:14" x14ac:dyDescent="0.25">
      <c r="A174" s="7" t="s">
        <v>25</v>
      </c>
      <c r="B174" t="s">
        <v>25</v>
      </c>
      <c r="D174" s="7">
        <v>6</v>
      </c>
      <c r="E174" t="str">
        <f>VLOOKUP($A174,Entries!$B$203:$J$406,2)</f>
        <v/>
      </c>
      <c r="F174" t="str">
        <f>VLOOKUP($A174,Entries!$B$203:$J$406,3)</f>
        <v/>
      </c>
      <c r="G174" t="str">
        <f>VLOOKUP($A174,Entries!$B$203:$F$406,5)</f>
        <v/>
      </c>
      <c r="H174" s="109" t="str">
        <f t="shared" si="6"/>
        <v xml:space="preserve"> </v>
      </c>
      <c r="I174" s="10"/>
      <c r="J174" s="10"/>
      <c r="K174" s="10"/>
      <c r="L174" s="10"/>
      <c r="M174" s="7" t="str">
        <f>VLOOKUP($A174,Entries!$B$203:$J$406,9)</f>
        <v/>
      </c>
      <c r="N174" s="10"/>
    </row>
    <row r="175" spans="1:14" x14ac:dyDescent="0.25">
      <c r="A175" s="7" t="s">
        <v>25</v>
      </c>
      <c r="B175" t="s">
        <v>25</v>
      </c>
      <c r="D175" s="7">
        <v>7</v>
      </c>
      <c r="E175" t="str">
        <f>VLOOKUP($A175,Entries!$B$203:$J$406,2)</f>
        <v/>
      </c>
      <c r="F175" t="str">
        <f>VLOOKUP($A175,Entries!$B$203:$J$406,3)</f>
        <v/>
      </c>
      <c r="G175" t="str">
        <f>VLOOKUP($A175,Entries!$B$203:$F$406,5)</f>
        <v/>
      </c>
      <c r="H175" s="109" t="str">
        <f t="shared" si="6"/>
        <v xml:space="preserve"> </v>
      </c>
      <c r="I175" s="10"/>
      <c r="J175" s="10"/>
      <c r="K175" s="10"/>
      <c r="L175" s="10"/>
      <c r="M175" s="7" t="str">
        <f>VLOOKUP($A175,Entries!$B$203:$J$406,9)</f>
        <v/>
      </c>
      <c r="N175" s="10"/>
    </row>
    <row r="176" spans="1:14" x14ac:dyDescent="0.25">
      <c r="A176" s="7" t="s">
        <v>25</v>
      </c>
      <c r="B176" t="s">
        <v>25</v>
      </c>
      <c r="D176" s="7">
        <v>8</v>
      </c>
      <c r="E176" t="str">
        <f>VLOOKUP($A176,Entries!$B$203:$J$406,2)</f>
        <v/>
      </c>
      <c r="F176" t="str">
        <f>VLOOKUP($A176,Entries!$B$203:$J$406,3)</f>
        <v/>
      </c>
      <c r="G176" t="str">
        <f>VLOOKUP($A176,Entries!$B$203:$F$406,5)</f>
        <v/>
      </c>
      <c r="H176" s="109" t="str">
        <f t="shared" si="6"/>
        <v xml:space="preserve"> </v>
      </c>
      <c r="I176" s="10"/>
      <c r="J176" s="10"/>
      <c r="K176" s="10"/>
      <c r="L176" s="10"/>
      <c r="M176" s="7" t="str">
        <f>VLOOKUP($A176,Entries!$B$203:$J$406,9)</f>
        <v/>
      </c>
      <c r="N176" s="10"/>
    </row>
    <row r="177" spans="1:14" x14ac:dyDescent="0.25">
      <c r="A177" s="7" t="s">
        <v>25</v>
      </c>
      <c r="B177" t="s">
        <v>25</v>
      </c>
      <c r="C177" t="s">
        <v>129</v>
      </c>
      <c r="D177" s="7">
        <v>1</v>
      </c>
      <c r="E177" t="str">
        <f>VLOOKUP($A177,Entries!$B$203:$J$406,2)</f>
        <v/>
      </c>
      <c r="F177" t="str">
        <f>VLOOKUP($A177,Entries!$B$203:$J$406,3)</f>
        <v/>
      </c>
      <c r="G177" t="str">
        <f>VLOOKUP($A177,Entries!$B$203:$F$406,5)</f>
        <v/>
      </c>
      <c r="H177" s="109" t="str">
        <f t="shared" si="6"/>
        <v xml:space="preserve"> </v>
      </c>
      <c r="I177" s="109" t="str">
        <f>IF(H177=" "," ",IF(H177&gt;N177,"CBP",IF(H177=N177,"=CBP"," ")))</f>
        <v xml:space="preserve"> </v>
      </c>
      <c r="J177" s="109"/>
      <c r="K177" s="109"/>
      <c r="L177" s="109"/>
      <c r="M177" s="7" t="str">
        <f>VLOOKUP($A177,Entries!$B$203:$J$406,9)</f>
        <v/>
      </c>
      <c r="N177" s="10">
        <v>47.91</v>
      </c>
    </row>
    <row r="178" spans="1:14" x14ac:dyDescent="0.25">
      <c r="A178" s="7" t="s">
        <v>25</v>
      </c>
      <c r="B178" t="s">
        <v>25</v>
      </c>
      <c r="D178" s="7">
        <v>2</v>
      </c>
      <c r="E178" t="str">
        <f>VLOOKUP($A178,Entries!$B$203:$J$406,2)</f>
        <v/>
      </c>
      <c r="F178" t="str">
        <f>VLOOKUP($A178,Entries!$B$203:$J$406,3)</f>
        <v/>
      </c>
      <c r="G178" t="str">
        <f>VLOOKUP($A178,Entries!$B$203:$F$406,5)</f>
        <v/>
      </c>
      <c r="H178" s="109" t="str">
        <f t="shared" si="6"/>
        <v xml:space="preserve"> </v>
      </c>
      <c r="I178" s="10"/>
      <c r="J178" s="10"/>
      <c r="K178" s="10"/>
      <c r="L178" s="10"/>
      <c r="M178" s="7" t="str">
        <f>VLOOKUP($A178,Entries!$B$203:$J$406,9)</f>
        <v/>
      </c>
      <c r="N178" s="10"/>
    </row>
    <row r="179" spans="1:14" x14ac:dyDescent="0.25">
      <c r="A179" s="7" t="s">
        <v>25</v>
      </c>
      <c r="B179" t="s">
        <v>25</v>
      </c>
      <c r="D179" s="7">
        <v>3</v>
      </c>
      <c r="E179" t="str">
        <f>VLOOKUP($A179,Entries!$B$203:$J$406,2)</f>
        <v/>
      </c>
      <c r="F179" t="str">
        <f>VLOOKUP($A179,Entries!$B$203:$J$406,3)</f>
        <v/>
      </c>
      <c r="G179" t="str">
        <f>VLOOKUP($A179,Entries!$B$203:$F$406,5)</f>
        <v/>
      </c>
      <c r="H179" s="109" t="str">
        <f t="shared" si="6"/>
        <v xml:space="preserve"> </v>
      </c>
      <c r="I179" s="10"/>
      <c r="J179" s="10"/>
      <c r="K179" s="10"/>
      <c r="L179" s="10"/>
      <c r="M179" s="7" t="str">
        <f>VLOOKUP($A179,Entries!$B$203:$J$406,9)</f>
        <v/>
      </c>
      <c r="N179" s="10"/>
    </row>
    <row r="180" spans="1:14" x14ac:dyDescent="0.25">
      <c r="A180" s="7" t="s">
        <v>25</v>
      </c>
      <c r="B180" t="s">
        <v>25</v>
      </c>
      <c r="D180" s="7">
        <v>4</v>
      </c>
      <c r="E180" t="str">
        <f>VLOOKUP($A180,Entries!$B$203:$J$406,2)</f>
        <v/>
      </c>
      <c r="F180" t="str">
        <f>VLOOKUP($A180,Entries!$B$203:$J$406,3)</f>
        <v/>
      </c>
      <c r="G180" t="str">
        <f>VLOOKUP($A180,Entries!$B$203:$F$406,5)</f>
        <v/>
      </c>
      <c r="H180" s="109" t="str">
        <f t="shared" si="6"/>
        <v xml:space="preserve"> </v>
      </c>
      <c r="I180" s="10"/>
      <c r="J180" s="10"/>
      <c r="K180" s="10"/>
      <c r="L180" s="10"/>
      <c r="M180" s="7" t="str">
        <f>VLOOKUP($A180,Entries!$B$203:$J$406,9)</f>
        <v/>
      </c>
      <c r="N180" s="10"/>
    </row>
    <row r="181" spans="1:14" x14ac:dyDescent="0.25">
      <c r="A181" s="7" t="s">
        <v>25</v>
      </c>
      <c r="B181" t="s">
        <v>25</v>
      </c>
      <c r="D181" s="7">
        <v>5</v>
      </c>
      <c r="E181" t="str">
        <f>VLOOKUP($A181,Entries!$B$203:$J$406,2)</f>
        <v/>
      </c>
      <c r="F181" t="str">
        <f>VLOOKUP($A181,Entries!$B$203:$J$406,3)</f>
        <v/>
      </c>
      <c r="G181" t="str">
        <f>VLOOKUP($A181,Entries!$B$203:$F$406,5)</f>
        <v/>
      </c>
      <c r="H181" s="109" t="str">
        <f t="shared" si="6"/>
        <v xml:space="preserve"> </v>
      </c>
      <c r="I181" s="10"/>
      <c r="J181" s="10"/>
      <c r="K181" s="10"/>
      <c r="L181" s="10"/>
      <c r="M181" s="7" t="str">
        <f>VLOOKUP($A181,Entries!$B$203:$J$406,9)</f>
        <v/>
      </c>
      <c r="N181" s="10"/>
    </row>
    <row r="182" spans="1:14" x14ac:dyDescent="0.25">
      <c r="A182" s="7" t="s">
        <v>25</v>
      </c>
      <c r="B182" t="s">
        <v>25</v>
      </c>
      <c r="D182" s="7">
        <v>6</v>
      </c>
      <c r="E182" t="str">
        <f>VLOOKUP($A182,Entries!$B$203:$J$406,2)</f>
        <v/>
      </c>
      <c r="F182" t="str">
        <f>VLOOKUP($A182,Entries!$B$203:$J$406,3)</f>
        <v/>
      </c>
      <c r="G182" t="str">
        <f>VLOOKUP($A182,Entries!$B$203:$F$406,5)</f>
        <v/>
      </c>
      <c r="H182" s="109" t="str">
        <f t="shared" si="6"/>
        <v xml:space="preserve"> </v>
      </c>
      <c r="I182" s="10"/>
      <c r="J182" s="10"/>
      <c r="K182" s="10"/>
      <c r="L182" s="10"/>
      <c r="M182" s="7" t="str">
        <f>VLOOKUP($A182,Entries!$B$203:$J$406,9)</f>
        <v/>
      </c>
      <c r="N182" s="10"/>
    </row>
    <row r="183" spans="1:14" x14ac:dyDescent="0.25">
      <c r="A183" s="7" t="s">
        <v>25</v>
      </c>
      <c r="B183" t="s">
        <v>25</v>
      </c>
      <c r="D183" s="7">
        <v>7</v>
      </c>
      <c r="E183" t="str">
        <f>VLOOKUP($A183,Entries!$B$203:$J$406,2)</f>
        <v/>
      </c>
      <c r="F183" t="str">
        <f>VLOOKUP($A183,Entries!$B$203:$J$406,3)</f>
        <v/>
      </c>
      <c r="G183" t="str">
        <f>VLOOKUP($A183,Entries!$B$203:$F$406,5)</f>
        <v/>
      </c>
      <c r="H183" s="109" t="str">
        <f t="shared" si="6"/>
        <v xml:space="preserve"> </v>
      </c>
      <c r="I183" s="10"/>
      <c r="J183" s="10"/>
      <c r="K183" s="10"/>
      <c r="L183" s="10"/>
      <c r="M183" s="7" t="str">
        <f>VLOOKUP($A183,Entries!$B$203:$J$406,9)</f>
        <v/>
      </c>
      <c r="N183" s="10"/>
    </row>
    <row r="184" spans="1:14" x14ac:dyDescent="0.25">
      <c r="A184" s="7" t="s">
        <v>25</v>
      </c>
      <c r="B184" t="s">
        <v>25</v>
      </c>
      <c r="D184" s="7">
        <v>8</v>
      </c>
      <c r="E184" t="str">
        <f>VLOOKUP($A184,Entries!$B$203:$J$406,2)</f>
        <v/>
      </c>
      <c r="F184" t="str">
        <f>VLOOKUP($A184,Entries!$B$203:$J$406,3)</f>
        <v/>
      </c>
      <c r="G184" t="str">
        <f>VLOOKUP($A184,Entries!$B$203:$F$406,5)</f>
        <v/>
      </c>
      <c r="H184" s="109" t="str">
        <f t="shared" si="6"/>
        <v xml:space="preserve"> </v>
      </c>
      <c r="I184" s="10"/>
      <c r="J184" s="10"/>
      <c r="K184" s="10"/>
      <c r="L184" s="10"/>
      <c r="M184" s="7" t="str">
        <f>VLOOKUP($A184,Entries!$B$203:$J$406,9)</f>
        <v/>
      </c>
      <c r="N184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workbookViewId="0">
      <selection activeCell="C1" sqref="C1:M181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1" width="8.7109375" customWidth="1"/>
    <col min="12" max="12" width="30.5703125" bestFit="1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ht="15.6" customHeight="1" x14ac:dyDescent="0.25">
      <c r="A2" s="7"/>
      <c r="B2" s="27"/>
      <c r="C2" s="203" t="s">
        <v>94</v>
      </c>
      <c r="D2" s="203"/>
      <c r="E2" s="203"/>
      <c r="G2" s="7"/>
      <c r="H2" s="27"/>
      <c r="I2" s="7"/>
      <c r="J2" s="7"/>
      <c r="K2" s="7"/>
      <c r="L2" s="7"/>
      <c r="M2" s="7"/>
      <c r="N2" s="27"/>
    </row>
    <row r="3" spans="1:14" ht="15.6" customHeight="1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 t="s">
        <v>511</v>
      </c>
      <c r="K4" s="7" t="s">
        <v>512</v>
      </c>
      <c r="L4" s="7" t="s">
        <v>513</v>
      </c>
      <c r="M4" s="7" t="s">
        <v>57</v>
      </c>
      <c r="N4" s="27"/>
    </row>
    <row r="5" spans="1:14" x14ac:dyDescent="0.25">
      <c r="A5" s="7">
        <v>27</v>
      </c>
      <c r="B5" s="110">
        <v>13.8</v>
      </c>
      <c r="C5" t="s">
        <v>269</v>
      </c>
      <c r="D5" s="7">
        <v>1</v>
      </c>
      <c r="E5" t="str">
        <f>VLOOKUP($A5,Entries!$B$3:$J$203,2)</f>
        <v>Freddy</v>
      </c>
      <c r="F5" t="str">
        <f>VLOOKUP($A5,Entries!$B$3:$J$203,3)</f>
        <v>Cole</v>
      </c>
      <c r="G5" t="str">
        <f>VLOOKUP($A5,Entries!$B$3:$F$203,5)</f>
        <v>Framlingham College P</v>
      </c>
      <c r="H5" s="27">
        <f>B5</f>
        <v>13.8</v>
      </c>
      <c r="I5" s="7" t="str">
        <f>IF(H5=" "," ",IF(H5&lt;N5,"CBP",IF(H5=N5,"=CBP"," ")))</f>
        <v xml:space="preserve"> </v>
      </c>
      <c r="J5" s="7" t="str">
        <f>VLOOKUP($A5,Entries!$B$3:$G$203,6)</f>
        <v>c</v>
      </c>
      <c r="K5" s="7" t="str">
        <f>VLOOKUP($A5,Entries!$B$3:$FH203,7)</f>
        <v>s</v>
      </c>
      <c r="L5" s="7" t="str">
        <f>VLOOKUP($A5,Entries!$B$3:$I$203,8)</f>
        <v>Framlingham College Prep School</v>
      </c>
      <c r="M5" s="7">
        <f>VLOOKUP($A5,Entries!$B$3:$J$203,9)</f>
        <v>0</v>
      </c>
      <c r="N5" s="29">
        <v>12.6</v>
      </c>
    </row>
    <row r="6" spans="1:14" x14ac:dyDescent="0.25">
      <c r="A6" s="7">
        <v>35</v>
      </c>
      <c r="B6" s="110">
        <v>15</v>
      </c>
      <c r="D6" s="7">
        <v>2</v>
      </c>
      <c r="E6" t="str">
        <f>VLOOKUP($A6,Entries!$B$3:$J$203,2)</f>
        <v>Alfie</v>
      </c>
      <c r="F6" t="str">
        <f>VLOOKUP($A6,Entries!$B$3:$J$203,3)</f>
        <v>Partridge-Kulczynski</v>
      </c>
      <c r="G6" t="str">
        <f>VLOOKUP($A6,Entries!$B$3:$F$203,5)</f>
        <v>Ipswich Harriers</v>
      </c>
      <c r="H6" s="27">
        <f t="shared" ref="H6:H69" si="0">B6</f>
        <v>15</v>
      </c>
      <c r="I6" s="7"/>
      <c r="J6" s="7" t="str">
        <f>VLOOKUP($A6,Entries!$B$3:$G$203,6)</f>
        <v>c</v>
      </c>
      <c r="K6" s="7" t="str">
        <f>VLOOKUP($A6,Entries!$B$3:$FH204,7)</f>
        <v>s</v>
      </c>
      <c r="L6" s="7" t="str">
        <f>VLOOKUP($A6,Entries!$B$3:$I$203,8)</f>
        <v>Ipswich Academy</v>
      </c>
      <c r="M6" s="7">
        <f>VLOOKUP($A6,Entries!$B$3:$J$203,9)</f>
        <v>4060718</v>
      </c>
      <c r="N6" s="29"/>
    </row>
    <row r="7" spans="1:14" x14ac:dyDescent="0.25">
      <c r="A7" s="7">
        <v>32</v>
      </c>
      <c r="B7" s="110">
        <v>15.1</v>
      </c>
      <c r="D7" s="7">
        <v>3</v>
      </c>
      <c r="E7" t="str">
        <f>VLOOKUP($A7,Entries!$B$3:$J$203,2)</f>
        <v>William</v>
      </c>
      <c r="F7" t="str">
        <f>VLOOKUP($A7,Entries!$B$3:$J$203,3)</f>
        <v>Marfleet</v>
      </c>
      <c r="G7" t="str">
        <f>VLOOKUP($A7,Entries!$B$3:$F$203,5)</f>
        <v>Royal Hospital School</v>
      </c>
      <c r="H7" s="27">
        <f t="shared" si="0"/>
        <v>15.1</v>
      </c>
      <c r="I7" s="7"/>
      <c r="J7" s="7" t="str">
        <f>VLOOKUP($A7,Entries!$B$3:$G$203,6)</f>
        <v/>
      </c>
      <c r="K7" s="7" t="str">
        <f>VLOOKUP($A7,Entries!$B$3:$FH205,7)</f>
        <v>s</v>
      </c>
      <c r="L7" s="7" t="str">
        <f>VLOOKUP($A7,Entries!$B$3:$I$203,8)</f>
        <v>Royal hospital school</v>
      </c>
      <c r="M7" s="7">
        <f>VLOOKUP($A7,Entries!$B$3:$J$203,9)</f>
        <v>0</v>
      </c>
      <c r="N7" s="29"/>
    </row>
    <row r="8" spans="1:14" x14ac:dyDescent="0.25">
      <c r="A8" s="7">
        <v>10</v>
      </c>
      <c r="B8" s="110">
        <v>15.5</v>
      </c>
      <c r="D8" s="7">
        <v>4</v>
      </c>
      <c r="E8" t="str">
        <f>VLOOKUP($A8,Entries!$B$3:$J$203,2)</f>
        <v>Aiden</v>
      </c>
      <c r="F8" t="str">
        <f>VLOOKUP($A8,Entries!$B$3:$J$203,3)</f>
        <v>Thompson</v>
      </c>
      <c r="G8" t="str">
        <f>VLOOKUP($A8,Entries!$B$3:$F$203,5)</f>
        <v>Waveney Valley AC</v>
      </c>
      <c r="H8" s="27">
        <f t="shared" si="0"/>
        <v>15.5</v>
      </c>
      <c r="I8" s="7"/>
      <c r="J8" s="7" t="str">
        <f>VLOOKUP($A8,Entries!$B$3:$G$203,6)</f>
        <v>c</v>
      </c>
      <c r="K8" s="7" t="str">
        <f>VLOOKUP($A8,Entries!$B$3:$FH206,7)</f>
        <v>s</v>
      </c>
      <c r="L8" s="7" t="str">
        <f>VLOOKUP($A8,Entries!$B$3:$I$203,8)</f>
        <v>Poplars</v>
      </c>
      <c r="M8" s="7">
        <f>VLOOKUP($A8,Entries!$B$3:$J$203,9)</f>
        <v>4035593</v>
      </c>
      <c r="N8" s="29"/>
    </row>
    <row r="9" spans="1:14" x14ac:dyDescent="0.25">
      <c r="A9" s="7" t="s">
        <v>25</v>
      </c>
      <c r="B9" s="110" t="s">
        <v>25</v>
      </c>
      <c r="D9" s="7">
        <v>5</v>
      </c>
      <c r="E9" t="str">
        <f>VLOOKUP($A9,Entries!$B$3:$J$203,2)</f>
        <v/>
      </c>
      <c r="F9" t="str">
        <f>VLOOKUP($A9,Entries!$B$3:$J$203,3)</f>
        <v/>
      </c>
      <c r="G9" t="str">
        <f>VLOOKUP($A9,Entries!$B$3:$F$203,5)</f>
        <v/>
      </c>
      <c r="H9" s="27" t="str">
        <f t="shared" si="0"/>
        <v xml:space="preserve"> </v>
      </c>
      <c r="I9" s="7"/>
      <c r="J9" s="7" t="str">
        <f>VLOOKUP($A9,Entries!$B$3:$G$203,6)</f>
        <v/>
      </c>
      <c r="K9" s="7" t="str">
        <f>VLOOKUP($A9,Entries!$B$3:$FH207,7)</f>
        <v/>
      </c>
      <c r="L9" s="7" t="str">
        <f>VLOOKUP($A9,Entries!$B$3:$I$203,8)</f>
        <v/>
      </c>
      <c r="M9" s="7" t="str">
        <f>VLOOKUP($A9,Entries!$B$3:$J$203,9)</f>
        <v/>
      </c>
      <c r="N9" s="29"/>
    </row>
    <row r="10" spans="1:14" x14ac:dyDescent="0.25">
      <c r="A10" s="7" t="s">
        <v>25</v>
      </c>
      <c r="B10" s="110" t="s">
        <v>25</v>
      </c>
      <c r="D10" s="7">
        <v>6</v>
      </c>
      <c r="E10" t="str">
        <f>VLOOKUP($A10,Entries!$B$3:$J$203,2)</f>
        <v/>
      </c>
      <c r="F10" t="str">
        <f>VLOOKUP($A10,Entries!$B$3:$J$203,3)</f>
        <v/>
      </c>
      <c r="G10" t="str">
        <f>VLOOKUP($A10,Entries!$B$3:$F$203,5)</f>
        <v/>
      </c>
      <c r="H10" s="27" t="str">
        <f t="shared" si="0"/>
        <v xml:space="preserve"> </v>
      </c>
      <c r="I10" s="7"/>
      <c r="J10" s="7" t="str">
        <f>VLOOKUP($A10,Entries!$B$3:$G$203,6)</f>
        <v/>
      </c>
      <c r="K10" s="7" t="str">
        <f>VLOOKUP($A10,Entries!$B$3:$FH208,7)</f>
        <v/>
      </c>
      <c r="L10" s="7" t="str">
        <f>VLOOKUP($A10,Entries!$B$3:$I$203,8)</f>
        <v/>
      </c>
      <c r="M10" s="7" t="str">
        <f>VLOOKUP($A10,Entries!$B$3:$J$203,9)</f>
        <v/>
      </c>
      <c r="N10" s="29"/>
    </row>
    <row r="11" spans="1:14" x14ac:dyDescent="0.25">
      <c r="A11" s="7" t="s">
        <v>25</v>
      </c>
      <c r="B11" s="110" t="s">
        <v>25</v>
      </c>
      <c r="D11" s="7">
        <v>7</v>
      </c>
      <c r="E11" t="str">
        <f>VLOOKUP($A11,Entries!$B$3:$J$203,2)</f>
        <v/>
      </c>
      <c r="F11" t="str">
        <f>VLOOKUP($A11,Entries!$B$3:$J$203,3)</f>
        <v/>
      </c>
      <c r="G11" t="str">
        <f>VLOOKUP($A11,Entries!$B$3:$F$203,5)</f>
        <v/>
      </c>
      <c r="H11" s="27" t="str">
        <f t="shared" si="0"/>
        <v xml:space="preserve"> </v>
      </c>
      <c r="I11" s="7"/>
      <c r="J11" s="7" t="str">
        <f>VLOOKUP($A11,Entries!$B$3:$G$203,6)</f>
        <v/>
      </c>
      <c r="K11" s="7" t="str">
        <f>VLOOKUP($A11,Entries!$B$3:$FH209,7)</f>
        <v/>
      </c>
      <c r="L11" s="7" t="str">
        <f>VLOOKUP($A11,Entries!$B$3:$I$203,8)</f>
        <v/>
      </c>
      <c r="M11" s="7" t="str">
        <f>VLOOKUP($A11,Entries!$B$3:$J$203,9)</f>
        <v/>
      </c>
      <c r="N11" s="29"/>
    </row>
    <row r="12" spans="1:14" x14ac:dyDescent="0.25">
      <c r="A12" s="7" t="s">
        <v>25</v>
      </c>
      <c r="B12" s="110" t="s">
        <v>25</v>
      </c>
      <c r="D12" s="7">
        <v>8</v>
      </c>
      <c r="E12" t="str">
        <f>VLOOKUP($A12,Entries!$B$3:$J$203,2)</f>
        <v/>
      </c>
      <c r="F12" t="str">
        <f>VLOOKUP($A12,Entries!$B$3:$J$203,3)</f>
        <v/>
      </c>
      <c r="G12" t="str">
        <f>VLOOKUP($A12,Entries!$B$3:$F$203,5)</f>
        <v/>
      </c>
      <c r="H12" s="27" t="str">
        <f t="shared" si="0"/>
        <v xml:space="preserve"> </v>
      </c>
      <c r="I12" s="7"/>
      <c r="J12" s="7" t="str">
        <f>VLOOKUP($A12,Entries!$B$3:$G$203,6)</f>
        <v/>
      </c>
      <c r="K12" s="7" t="str">
        <f>VLOOKUP($A12,Entries!$B$3:$FH210,7)</f>
        <v/>
      </c>
      <c r="L12" s="7" t="str">
        <f>VLOOKUP($A12,Entries!$B$3:$I$203,8)</f>
        <v/>
      </c>
      <c r="M12" s="7" t="str">
        <f>VLOOKUP($A12,Entries!$B$3:$J$203,9)</f>
        <v/>
      </c>
      <c r="N12" s="29"/>
    </row>
    <row r="13" spans="1:14" x14ac:dyDescent="0.25">
      <c r="A13" s="7">
        <v>33</v>
      </c>
      <c r="B13" s="110">
        <v>14</v>
      </c>
      <c r="C13" t="s">
        <v>270</v>
      </c>
      <c r="D13" s="7">
        <v>1</v>
      </c>
      <c r="E13" t="str">
        <f>VLOOKUP($A13,Entries!$B$3:$J$203,2)</f>
        <v>Kyle</v>
      </c>
      <c r="F13" t="str">
        <f>VLOOKUP($A13,Entries!$B$3:$J$203,3)</f>
        <v>Garanganga</v>
      </c>
      <c r="G13" t="str">
        <f>VLOOKUP($A13,Entries!$B$3:$F$203,5)</f>
        <v>Ipswich Harriers</v>
      </c>
      <c r="H13" s="27">
        <f t="shared" si="0"/>
        <v>14</v>
      </c>
      <c r="I13" s="7" t="str">
        <f>IF(H13=" "," ",IF(H13&lt;N13,"CBP",IF(H13=N13,"=CBP"," ")))</f>
        <v xml:space="preserve"> </v>
      </c>
      <c r="J13" s="7" t="str">
        <f>VLOOKUP($A13,Entries!$B$3:$G$203,6)</f>
        <v>c</v>
      </c>
      <c r="K13" s="7" t="str">
        <f>VLOOKUP($A13,Entries!$B$3:$FH211,7)</f>
        <v/>
      </c>
      <c r="L13" s="7" t="str">
        <f>VLOOKUP($A13,Entries!$B$3:$I$203,8)</f>
        <v/>
      </c>
      <c r="M13" s="7">
        <f>VLOOKUP($A13,Entries!$B$3:$J$203,9)</f>
        <v>4132118</v>
      </c>
      <c r="N13" s="29">
        <f>IF(H5&lt;N5,H5,N5)</f>
        <v>12.6</v>
      </c>
    </row>
    <row r="14" spans="1:14" x14ac:dyDescent="0.25">
      <c r="A14" s="7">
        <v>12</v>
      </c>
      <c r="B14" s="110">
        <v>14.8</v>
      </c>
      <c r="D14" s="7">
        <v>2</v>
      </c>
      <c r="E14" t="str">
        <f>VLOOKUP($A14,Entries!$B$3:$J$203,2)</f>
        <v>Arthur</v>
      </c>
      <c r="F14" t="str">
        <f>VLOOKUP($A14,Entries!$B$3:$J$203,3)</f>
        <v>Robinson</v>
      </c>
      <c r="G14" t="str">
        <f>VLOOKUP($A14,Entries!$B$3:$F$203,5)</f>
        <v>Thetford AC</v>
      </c>
      <c r="H14" s="27">
        <f t="shared" si="0"/>
        <v>14.8</v>
      </c>
      <c r="I14" s="7"/>
      <c r="J14" s="7" t="str">
        <f>VLOOKUP($A14,Entries!$B$3:$G$203,6)</f>
        <v>c</v>
      </c>
      <c r="K14" s="7" t="str">
        <f>VLOOKUP($A14,Entries!$B$3:$FH212,7)</f>
        <v/>
      </c>
      <c r="L14" s="7" t="str">
        <f>VLOOKUP($A14,Entries!$B$3:$I$203,8)</f>
        <v/>
      </c>
      <c r="M14" s="7">
        <f>VLOOKUP($A14,Entries!$B$3:$J$203,9)</f>
        <v>4090597</v>
      </c>
      <c r="N14" s="29"/>
    </row>
    <row r="15" spans="1:14" x14ac:dyDescent="0.25">
      <c r="A15" s="7">
        <v>19</v>
      </c>
      <c r="B15" s="110">
        <v>15.5</v>
      </c>
      <c r="D15" s="7">
        <v>3</v>
      </c>
      <c r="E15" t="str">
        <f>VLOOKUP($A15,Entries!$B$3:$J$203,2)</f>
        <v>Joe</v>
      </c>
      <c r="F15" t="str">
        <f>VLOOKUP($A15,Entries!$B$3:$J$203,3)</f>
        <v>Armes</v>
      </c>
      <c r="G15" t="str">
        <f>VLOOKUP($A15,Entries!$B$3:$F$203,5)</f>
        <v>Waveney Valley AC</v>
      </c>
      <c r="H15" s="27">
        <f t="shared" si="0"/>
        <v>15.5</v>
      </c>
      <c r="I15" s="7"/>
      <c r="J15" s="7" t="str">
        <f>VLOOKUP($A15,Entries!$B$3:$G$203,6)</f>
        <v>c</v>
      </c>
      <c r="K15" s="7" t="str">
        <f>VLOOKUP($A15,Entries!$B$3:$FH213,7)</f>
        <v/>
      </c>
      <c r="L15" s="7" t="str">
        <f>VLOOKUP($A15,Entries!$B$3:$I$203,8)</f>
        <v/>
      </c>
      <c r="M15" s="7">
        <f>VLOOKUP($A15,Entries!$B$3:$J$203,9)</f>
        <v>4090656</v>
      </c>
      <c r="N15" s="29"/>
    </row>
    <row r="16" spans="1:14" x14ac:dyDescent="0.25">
      <c r="A16" s="7">
        <v>29</v>
      </c>
      <c r="B16" s="110">
        <v>15.8</v>
      </c>
      <c r="D16" s="7">
        <v>4</v>
      </c>
      <c r="E16" t="str">
        <f>VLOOKUP($A16,Entries!$B$3:$J$203,2)</f>
        <v>Percy</v>
      </c>
      <c r="F16" t="str">
        <f>VLOOKUP($A16,Entries!$B$3:$J$203,3)</f>
        <v>Strachan</v>
      </c>
      <c r="G16" t="str">
        <f>VLOOKUP($A16,Entries!$B$3:$F$203,5)</f>
        <v>Framlingham College</v>
      </c>
      <c r="H16" s="27">
        <f t="shared" si="0"/>
        <v>15.8</v>
      </c>
      <c r="I16" s="7"/>
      <c r="J16" s="7" t="str">
        <f>VLOOKUP($A16,Entries!$B$3:$G$203,6)</f>
        <v>c</v>
      </c>
      <c r="K16" s="7" t="str">
        <f>VLOOKUP($A16,Entries!$B$3:$FH214,7)</f>
        <v>s</v>
      </c>
      <c r="L16" s="7" t="str">
        <f>VLOOKUP($A16,Entries!$B$3:$I$203,8)</f>
        <v>Framlingham College</v>
      </c>
      <c r="M16" s="7">
        <f>VLOOKUP($A16,Entries!$B$3:$J$203,9)</f>
        <v>0</v>
      </c>
      <c r="N16" s="29"/>
    </row>
    <row r="17" spans="1:14" x14ac:dyDescent="0.25">
      <c r="A17" s="7">
        <v>17</v>
      </c>
      <c r="B17" s="110">
        <v>16.5</v>
      </c>
      <c r="D17" s="7">
        <v>5</v>
      </c>
      <c r="E17" t="str">
        <f>VLOOKUP($A17,Entries!$B$3:$J$203,2)</f>
        <v>Stanley</v>
      </c>
      <c r="F17" t="str">
        <f>VLOOKUP($A17,Entries!$B$3:$J$203,3)</f>
        <v>Aldred</v>
      </c>
      <c r="G17" t="str">
        <f>VLOOKUP($A17,Entries!$B$3:$F$203,5)</f>
        <v>Framlingham Flyers</v>
      </c>
      <c r="H17" s="27">
        <f t="shared" si="0"/>
        <v>16.5</v>
      </c>
      <c r="I17" s="7"/>
      <c r="J17" s="7" t="str">
        <f>VLOOKUP($A17,Entries!$B$3:$G$203,6)</f>
        <v>c</v>
      </c>
      <c r="K17" s="7" t="str">
        <f>VLOOKUP($A17,Entries!$B$3:$FH215,7)</f>
        <v>s</v>
      </c>
      <c r="L17" s="7" t="str">
        <f>VLOOKUP($A17,Entries!$B$3:$I$203,8)</f>
        <v>Fram College Prep</v>
      </c>
      <c r="M17" s="7">
        <f>VLOOKUP($A17,Entries!$B$3:$J$203,9)</f>
        <v>4062229</v>
      </c>
      <c r="N17" s="29"/>
    </row>
    <row r="18" spans="1:14" x14ac:dyDescent="0.25">
      <c r="A18" s="7" t="s">
        <v>25</v>
      </c>
      <c r="B18" s="110" t="s">
        <v>25</v>
      </c>
      <c r="D18" s="7">
        <v>6</v>
      </c>
      <c r="E18" t="str">
        <f>VLOOKUP($A18,Entries!$B$3:$J$203,2)</f>
        <v/>
      </c>
      <c r="F18" t="str">
        <f>VLOOKUP($A18,Entries!$B$3:$J$203,3)</f>
        <v/>
      </c>
      <c r="G18" t="str">
        <f>VLOOKUP($A18,Entries!$B$3:$F$203,5)</f>
        <v/>
      </c>
      <c r="H18" s="27" t="str">
        <f t="shared" si="0"/>
        <v xml:space="preserve"> </v>
      </c>
      <c r="I18" s="7"/>
      <c r="J18" s="7" t="str">
        <f>VLOOKUP($A18,Entries!$B$3:$G$203,6)</f>
        <v/>
      </c>
      <c r="K18" s="7" t="str">
        <f>VLOOKUP($A18,Entries!$B$3:$FH216,7)</f>
        <v/>
      </c>
      <c r="L18" s="7" t="str">
        <f>VLOOKUP($A18,Entries!$B$3:$I$203,8)</f>
        <v/>
      </c>
      <c r="M18" s="7" t="str">
        <f>VLOOKUP($A18,Entries!$B$3:$J$203,9)</f>
        <v/>
      </c>
      <c r="N18" s="29"/>
    </row>
    <row r="19" spans="1:14" x14ac:dyDescent="0.25">
      <c r="A19" s="7" t="s">
        <v>25</v>
      </c>
      <c r="B19" s="110" t="s">
        <v>25</v>
      </c>
      <c r="D19" s="7">
        <v>7</v>
      </c>
      <c r="E19" t="str">
        <f>VLOOKUP($A19,Entries!$B$3:$J$203,2)</f>
        <v/>
      </c>
      <c r="F19" t="str">
        <f>VLOOKUP($A19,Entries!$B$3:$J$203,3)</f>
        <v/>
      </c>
      <c r="G19" t="str">
        <f>VLOOKUP($A19,Entries!$B$3:$F$203,5)</f>
        <v/>
      </c>
      <c r="H19" s="27" t="str">
        <f t="shared" si="0"/>
        <v xml:space="preserve"> </v>
      </c>
      <c r="I19" s="7"/>
      <c r="J19" s="7" t="str">
        <f>VLOOKUP($A19,Entries!$B$3:$G$203,6)</f>
        <v/>
      </c>
      <c r="K19" s="7" t="str">
        <f>VLOOKUP($A19,Entries!$B$3:$FH217,7)</f>
        <v/>
      </c>
      <c r="L19" s="7" t="str">
        <f>VLOOKUP($A19,Entries!$B$3:$I$203,8)</f>
        <v/>
      </c>
      <c r="M19" s="7" t="str">
        <f>VLOOKUP($A19,Entries!$B$3:$J$203,9)</f>
        <v/>
      </c>
      <c r="N19" s="29"/>
    </row>
    <row r="20" spans="1:14" x14ac:dyDescent="0.25">
      <c r="A20" s="7" t="s">
        <v>25</v>
      </c>
      <c r="B20" s="110" t="s">
        <v>25</v>
      </c>
      <c r="D20" s="7">
        <v>8</v>
      </c>
      <c r="E20" t="str">
        <f>VLOOKUP($A20,Entries!$B$3:$J$203,2)</f>
        <v/>
      </c>
      <c r="F20" t="str">
        <f>VLOOKUP($A20,Entries!$B$3:$J$203,3)</f>
        <v/>
      </c>
      <c r="G20" t="str">
        <f>VLOOKUP($A20,Entries!$B$3:$F$203,5)</f>
        <v/>
      </c>
      <c r="H20" s="27" t="str">
        <f t="shared" si="0"/>
        <v xml:space="preserve"> </v>
      </c>
      <c r="I20" s="7"/>
      <c r="J20" s="7" t="str">
        <f>VLOOKUP($A20,Entries!$B$3:$G$203,6)</f>
        <v/>
      </c>
      <c r="K20" s="7" t="str">
        <f>VLOOKUP($A20,Entries!$B$3:$FH218,7)</f>
        <v/>
      </c>
      <c r="L20" s="7" t="str">
        <f>VLOOKUP($A20,Entries!$B$3:$I$203,8)</f>
        <v/>
      </c>
      <c r="M20" s="7" t="str">
        <f>VLOOKUP($A20,Entries!$B$3:$J$203,9)</f>
        <v/>
      </c>
      <c r="N20" s="29"/>
    </row>
    <row r="21" spans="1:14" x14ac:dyDescent="0.25">
      <c r="A21" s="7">
        <v>27</v>
      </c>
      <c r="B21" s="110">
        <v>14.1</v>
      </c>
      <c r="C21" t="s">
        <v>59</v>
      </c>
      <c r="D21" s="7">
        <v>1</v>
      </c>
      <c r="E21" t="str">
        <f>VLOOKUP($A21,Entries!$B$3:$J$203,2)</f>
        <v>Freddy</v>
      </c>
      <c r="F21" t="str">
        <f>VLOOKUP($A21,Entries!$B$3:$J$203,3)</f>
        <v>Cole</v>
      </c>
      <c r="G21" t="str">
        <f>VLOOKUP($A21,Entries!$B$3:$F$203,5)</f>
        <v>Framlingham College P</v>
      </c>
      <c r="H21" s="27">
        <f t="shared" si="0"/>
        <v>14.1</v>
      </c>
      <c r="I21" s="7" t="str">
        <f>IF(H21=" "," ",IF(H21&lt;N21,"CBP",IF(H21=N21,"=CBP"," ")))</f>
        <v xml:space="preserve"> </v>
      </c>
      <c r="J21" s="7" t="str">
        <f>VLOOKUP($A21,Entries!$B$3:$G$203,6)</f>
        <v>c</v>
      </c>
      <c r="K21" s="7" t="str">
        <f>VLOOKUP($A21,Entries!$B$3:$FH219,7)</f>
        <v>s</v>
      </c>
      <c r="L21" s="7" t="str">
        <f>VLOOKUP($A21,Entries!$B$3:$I$203,8)</f>
        <v>Framlingham College Prep School</v>
      </c>
      <c r="M21" s="7">
        <f>VLOOKUP($A21,Entries!$B$3:$J$203,9)</f>
        <v>0</v>
      </c>
      <c r="N21" s="29">
        <f>IF(H13&lt;N13,H13,N13)</f>
        <v>12.6</v>
      </c>
    </row>
    <row r="22" spans="1:14" x14ac:dyDescent="0.25">
      <c r="A22" s="7">
        <v>33</v>
      </c>
      <c r="B22" s="110">
        <v>14.3</v>
      </c>
      <c r="D22" s="7">
        <v>2</v>
      </c>
      <c r="E22" t="str">
        <f>VLOOKUP($A22,Entries!$B$3:$J$203,2)</f>
        <v>Kyle</v>
      </c>
      <c r="F22" t="str">
        <f>VLOOKUP($A22,Entries!$B$3:$J$203,3)</f>
        <v>Garanganga</v>
      </c>
      <c r="G22" t="str">
        <f>VLOOKUP($A22,Entries!$B$3:$F$203,5)</f>
        <v>Ipswich Harriers</v>
      </c>
      <c r="H22" s="27">
        <f t="shared" si="0"/>
        <v>14.3</v>
      </c>
      <c r="J22" s="7" t="str">
        <f>VLOOKUP($A22,Entries!$B$3:$G$203,6)</f>
        <v>c</v>
      </c>
      <c r="K22" s="7" t="str">
        <f>VLOOKUP($A22,Entries!$B$3:$FH220,7)</f>
        <v/>
      </c>
      <c r="L22" s="7" t="str">
        <f>VLOOKUP($A22,Entries!$B$3:$I$203,8)</f>
        <v/>
      </c>
      <c r="M22" s="7">
        <f>VLOOKUP($A22,Entries!$B$3:$J$203,9)</f>
        <v>4132118</v>
      </c>
      <c r="N22" s="29"/>
    </row>
    <row r="23" spans="1:14" x14ac:dyDescent="0.25">
      <c r="A23" s="7">
        <v>35</v>
      </c>
      <c r="B23" s="110">
        <v>14.9</v>
      </c>
      <c r="D23" s="7">
        <v>3</v>
      </c>
      <c r="E23" t="str">
        <f>VLOOKUP($A23,Entries!$B$3:$J$203,2)</f>
        <v>Alfie</v>
      </c>
      <c r="F23" t="str">
        <f>VLOOKUP($A23,Entries!$B$3:$J$203,3)</f>
        <v>Partridge-Kulczynski</v>
      </c>
      <c r="G23" t="str">
        <f>VLOOKUP($A23,Entries!$B$3:$F$203,5)</f>
        <v>Ipswich Harriers</v>
      </c>
      <c r="H23" s="27">
        <f t="shared" si="0"/>
        <v>14.9</v>
      </c>
      <c r="J23" s="7" t="str">
        <f>VLOOKUP($A23,Entries!$B$3:$G$203,6)</f>
        <v>c</v>
      </c>
      <c r="K23" s="7" t="str">
        <f>VLOOKUP($A23,Entries!$B$3:$FH221,7)</f>
        <v>s</v>
      </c>
      <c r="L23" s="7" t="str">
        <f>VLOOKUP($A23,Entries!$B$3:$I$203,8)</f>
        <v>Ipswich Academy</v>
      </c>
      <c r="M23" s="7">
        <f>VLOOKUP($A23,Entries!$B$3:$J$203,9)</f>
        <v>4060718</v>
      </c>
      <c r="N23" s="29"/>
    </row>
    <row r="24" spans="1:14" x14ac:dyDescent="0.25">
      <c r="A24" s="7">
        <v>12</v>
      </c>
      <c r="B24" s="110">
        <v>15.1</v>
      </c>
      <c r="D24" s="7">
        <v>4</v>
      </c>
      <c r="E24" t="str">
        <f>VLOOKUP($A24,Entries!$B$3:$J$203,2)</f>
        <v>Arthur</v>
      </c>
      <c r="F24" t="str">
        <f>VLOOKUP($A24,Entries!$B$3:$J$203,3)</f>
        <v>Robinson</v>
      </c>
      <c r="G24" t="str">
        <f>VLOOKUP($A24,Entries!$B$3:$F$203,5)</f>
        <v>Thetford AC</v>
      </c>
      <c r="H24" s="27">
        <f t="shared" si="0"/>
        <v>15.1</v>
      </c>
      <c r="J24" s="7" t="str">
        <f>VLOOKUP($A24,Entries!$B$3:$G$203,6)</f>
        <v>c</v>
      </c>
      <c r="K24" s="7" t="str">
        <f>VLOOKUP($A24,Entries!$B$3:$FH222,7)</f>
        <v/>
      </c>
      <c r="L24" s="7" t="str">
        <f>VLOOKUP($A24,Entries!$B$3:$I$203,8)</f>
        <v/>
      </c>
      <c r="M24" s="7">
        <f>VLOOKUP($A24,Entries!$B$3:$J$203,9)</f>
        <v>4090597</v>
      </c>
      <c r="N24" s="29"/>
    </row>
    <row r="25" spans="1:14" x14ac:dyDescent="0.25">
      <c r="A25" s="7">
        <v>32</v>
      </c>
      <c r="B25" s="110">
        <v>15.2</v>
      </c>
      <c r="D25" s="7">
        <v>5</v>
      </c>
      <c r="E25" t="str">
        <f>VLOOKUP($A25,Entries!$B$3:$J$203,2)</f>
        <v>William</v>
      </c>
      <c r="F25" t="str">
        <f>VLOOKUP($A25,Entries!$B$3:$J$203,3)</f>
        <v>Marfleet</v>
      </c>
      <c r="G25" t="str">
        <f>VLOOKUP($A25,Entries!$B$3:$F$203,5)</f>
        <v>Royal Hospital School</v>
      </c>
      <c r="H25" s="27">
        <f t="shared" si="0"/>
        <v>15.2</v>
      </c>
      <c r="J25" s="7" t="str">
        <f>VLOOKUP($A25,Entries!$B$3:$G$203,6)</f>
        <v/>
      </c>
      <c r="K25" s="7" t="str">
        <f>VLOOKUP($A25,Entries!$B$3:$FH223,7)</f>
        <v>s</v>
      </c>
      <c r="L25" s="7" t="str">
        <f>VLOOKUP($A25,Entries!$B$3:$I$203,8)</f>
        <v>Royal hospital school</v>
      </c>
      <c r="M25" s="7">
        <f>VLOOKUP($A25,Entries!$B$3:$J$203,9)</f>
        <v>0</v>
      </c>
      <c r="N25" s="29"/>
    </row>
    <row r="26" spans="1:14" x14ac:dyDescent="0.25">
      <c r="A26" s="7">
        <v>19</v>
      </c>
      <c r="B26" s="110">
        <v>16</v>
      </c>
      <c r="D26" s="7">
        <v>6</v>
      </c>
      <c r="E26" t="str">
        <f>VLOOKUP($A26,Entries!$B$3:$J$203,2)</f>
        <v>Joe</v>
      </c>
      <c r="F26" t="str">
        <f>VLOOKUP($A26,Entries!$B$3:$J$203,3)</f>
        <v>Armes</v>
      </c>
      <c r="G26" t="str">
        <f>VLOOKUP($A26,Entries!$B$3:$F$203,5)</f>
        <v>Waveney Valley AC</v>
      </c>
      <c r="H26" s="27">
        <f t="shared" si="0"/>
        <v>16</v>
      </c>
      <c r="J26" s="7" t="str">
        <f>VLOOKUP($A26,Entries!$B$3:$G$203,6)</f>
        <v>c</v>
      </c>
      <c r="K26" s="7" t="str">
        <f>VLOOKUP($A26,Entries!$B$3:$FH224,7)</f>
        <v/>
      </c>
      <c r="L26" s="7" t="str">
        <f>VLOOKUP($A26,Entries!$B$3:$I$203,8)</f>
        <v/>
      </c>
      <c r="M26" s="7">
        <f>VLOOKUP($A26,Entries!$B$3:$J$203,9)</f>
        <v>4090656</v>
      </c>
      <c r="N26" s="29"/>
    </row>
    <row r="27" spans="1:14" x14ac:dyDescent="0.25">
      <c r="A27" s="7">
        <v>10</v>
      </c>
      <c r="B27" s="110">
        <v>16.100000000000001</v>
      </c>
      <c r="D27" s="7">
        <v>7</v>
      </c>
      <c r="E27" t="str">
        <f>VLOOKUP($A27,Entries!$B$3:$J$203,2)</f>
        <v>Aiden</v>
      </c>
      <c r="F27" t="str">
        <f>VLOOKUP($A27,Entries!$B$3:$J$203,3)</f>
        <v>Thompson</v>
      </c>
      <c r="G27" t="str">
        <f>VLOOKUP($A27,Entries!$B$3:$F$203,5)</f>
        <v>Waveney Valley AC</v>
      </c>
      <c r="H27" s="27">
        <f t="shared" si="0"/>
        <v>16.100000000000001</v>
      </c>
      <c r="J27" s="7" t="str">
        <f>VLOOKUP($A27,Entries!$B$3:$G$203,6)</f>
        <v>c</v>
      </c>
      <c r="K27" s="7" t="str">
        <f>VLOOKUP($A27,Entries!$B$3:$FH225,7)</f>
        <v>s</v>
      </c>
      <c r="L27" s="7" t="str">
        <f>VLOOKUP($A27,Entries!$B$3:$I$203,8)</f>
        <v>Poplars</v>
      </c>
      <c r="M27" s="7">
        <f>VLOOKUP($A27,Entries!$B$3:$J$203,9)</f>
        <v>4035593</v>
      </c>
      <c r="N27" s="29"/>
    </row>
    <row r="28" spans="1:14" x14ac:dyDescent="0.25">
      <c r="A28" s="7" t="s">
        <v>25</v>
      </c>
      <c r="B28" s="110" t="s">
        <v>25</v>
      </c>
      <c r="D28" s="7">
        <v>8</v>
      </c>
      <c r="E28" t="str">
        <f>VLOOKUP($A28,Entries!$B$3:$J$203,2)</f>
        <v/>
      </c>
      <c r="F28" t="str">
        <f>VLOOKUP($A28,Entries!$B$3:$J$203,3)</f>
        <v/>
      </c>
      <c r="G28" t="str">
        <f>VLOOKUP($A28,Entries!$B$3:$F$203,5)</f>
        <v/>
      </c>
      <c r="H28" s="27" t="str">
        <f t="shared" si="0"/>
        <v xml:space="preserve"> </v>
      </c>
      <c r="J28" s="7" t="str">
        <f>VLOOKUP($A28,Entries!$B$3:$G$203,6)</f>
        <v/>
      </c>
      <c r="K28" s="7" t="str">
        <f>VLOOKUP($A28,Entries!$B$3:$FH226,7)</f>
        <v/>
      </c>
      <c r="L28" s="7" t="str">
        <f>VLOOKUP($A28,Entries!$B$3:$I$203,8)</f>
        <v/>
      </c>
      <c r="M28" s="7" t="str">
        <f>VLOOKUP($A28,Entries!$B$3:$J$203,9)</f>
        <v/>
      </c>
      <c r="N28" s="29"/>
    </row>
    <row r="29" spans="1:14" x14ac:dyDescent="0.25">
      <c r="A29" s="7" t="s">
        <v>25</v>
      </c>
      <c r="B29" s="110" t="s">
        <v>25</v>
      </c>
      <c r="C29" t="s">
        <v>271</v>
      </c>
      <c r="D29" s="7">
        <v>1</v>
      </c>
      <c r="E29" t="str">
        <f>VLOOKUP($A29,Entries!$B$3:$J$203,2)</f>
        <v/>
      </c>
      <c r="F29" t="str">
        <f>VLOOKUP($A29,Entries!$B$3:$J$203,3)</f>
        <v/>
      </c>
      <c r="G29" t="str">
        <f>VLOOKUP($A29,Entries!$B$3:$F$203,5)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 t="str">
        <f>VLOOKUP($A29,Entries!$B$3:$G$203,6)</f>
        <v/>
      </c>
      <c r="K29" s="7" t="str">
        <f>VLOOKUP($A29,Entries!$B$3:$FH227,7)</f>
        <v/>
      </c>
      <c r="L29" s="7" t="str">
        <f>VLOOKUP($A29,Entries!$B$3:$I$203,8)</f>
        <v/>
      </c>
      <c r="M29" s="7" t="str">
        <f>VLOOKUP($A29,Entries!$B$3:$J$203,9)</f>
        <v/>
      </c>
      <c r="N29" s="29">
        <v>27.3</v>
      </c>
    </row>
    <row r="30" spans="1:14" x14ac:dyDescent="0.25">
      <c r="A30" s="7" t="s">
        <v>25</v>
      </c>
      <c r="B30" s="110" t="s">
        <v>25</v>
      </c>
      <c r="D30" s="7">
        <v>2</v>
      </c>
      <c r="E30" t="str">
        <f>VLOOKUP($A30,Entries!$B$3:$J$203,2)</f>
        <v/>
      </c>
      <c r="F30" t="str">
        <f>VLOOKUP($A30,Entries!$B$3:$J$203,3)</f>
        <v/>
      </c>
      <c r="G30" t="str">
        <f>VLOOKUP($A30,Entries!$B$3:$F$203,5)</f>
        <v/>
      </c>
      <c r="H30" s="27" t="str">
        <f t="shared" si="0"/>
        <v xml:space="preserve"> </v>
      </c>
      <c r="I30" s="7"/>
      <c r="J30" s="7" t="str">
        <f>VLOOKUP($A30,Entries!$B$3:$G$203,6)</f>
        <v/>
      </c>
      <c r="K30" s="7" t="str">
        <f>VLOOKUP($A30,Entries!$B$3:$FH228,7)</f>
        <v/>
      </c>
      <c r="L30" s="7" t="str">
        <f>VLOOKUP($A30,Entries!$B$3:$I$203,8)</f>
        <v/>
      </c>
      <c r="M30" s="7" t="str">
        <f>VLOOKUP($A30,Entries!$B$3:$J$203,9)</f>
        <v/>
      </c>
      <c r="N30" s="29"/>
    </row>
    <row r="31" spans="1:14" x14ac:dyDescent="0.25">
      <c r="A31" s="7" t="s">
        <v>25</v>
      </c>
      <c r="B31" s="110" t="s">
        <v>25</v>
      </c>
      <c r="D31" s="7">
        <v>3</v>
      </c>
      <c r="E31" t="str">
        <f>VLOOKUP($A31,Entries!$B$3:$J$203,2)</f>
        <v/>
      </c>
      <c r="F31" t="str">
        <f>VLOOKUP($A31,Entries!$B$3:$J$203,3)</f>
        <v/>
      </c>
      <c r="G31" t="str">
        <f>VLOOKUP($A31,Entries!$B$3:$F$203,5)</f>
        <v/>
      </c>
      <c r="H31" s="27" t="str">
        <f t="shared" si="0"/>
        <v xml:space="preserve"> </v>
      </c>
      <c r="I31" s="7"/>
      <c r="J31" s="7" t="str">
        <f>VLOOKUP($A31,Entries!$B$3:$G$203,6)</f>
        <v/>
      </c>
      <c r="K31" s="7" t="str">
        <f>VLOOKUP($A31,Entries!$B$3:$FH229,7)</f>
        <v/>
      </c>
      <c r="L31" s="7" t="str">
        <f>VLOOKUP($A31,Entries!$B$3:$I$203,8)</f>
        <v/>
      </c>
      <c r="M31" s="7" t="str">
        <f>VLOOKUP($A31,Entries!$B$3:$J$203,9)</f>
        <v/>
      </c>
      <c r="N31" s="29"/>
    </row>
    <row r="32" spans="1:14" x14ac:dyDescent="0.25">
      <c r="A32" s="7" t="s">
        <v>25</v>
      </c>
      <c r="B32" s="110" t="s">
        <v>25</v>
      </c>
      <c r="D32" s="7">
        <v>4</v>
      </c>
      <c r="E32" t="str">
        <f>VLOOKUP($A32,Entries!$B$3:$J$203,2)</f>
        <v/>
      </c>
      <c r="F32" t="str">
        <f>VLOOKUP($A32,Entries!$B$3:$J$203,3)</f>
        <v/>
      </c>
      <c r="G32" t="str">
        <f>VLOOKUP($A32,Entries!$B$3:$F$203,5)</f>
        <v/>
      </c>
      <c r="H32" s="27" t="str">
        <f t="shared" si="0"/>
        <v xml:space="preserve"> </v>
      </c>
      <c r="I32" s="7"/>
      <c r="J32" s="7" t="str">
        <f>VLOOKUP($A32,Entries!$B$3:$G$203,6)</f>
        <v/>
      </c>
      <c r="K32" s="7" t="str">
        <f>VLOOKUP($A32,Entries!$B$3:$FH230,7)</f>
        <v/>
      </c>
      <c r="L32" s="7" t="str">
        <f>VLOOKUP($A32,Entries!$B$3:$I$203,8)</f>
        <v/>
      </c>
      <c r="M32" s="7" t="str">
        <f>VLOOKUP($A32,Entries!$B$3:$J$203,9)</f>
        <v/>
      </c>
      <c r="N32" s="29"/>
    </row>
    <row r="33" spans="1:14" x14ac:dyDescent="0.25">
      <c r="A33" s="7" t="s">
        <v>25</v>
      </c>
      <c r="B33" s="110" t="s">
        <v>25</v>
      </c>
      <c r="D33" s="7">
        <v>5</v>
      </c>
      <c r="E33" t="str">
        <f>VLOOKUP($A33,Entries!$B$3:$J$203,2)</f>
        <v/>
      </c>
      <c r="F33" t="str">
        <f>VLOOKUP($A33,Entries!$B$3:$J$203,3)</f>
        <v/>
      </c>
      <c r="G33" t="str">
        <f>VLOOKUP($A33,Entries!$B$3:$F$203,5)</f>
        <v/>
      </c>
      <c r="H33" s="27" t="str">
        <f t="shared" si="0"/>
        <v xml:space="preserve"> </v>
      </c>
      <c r="I33" s="7"/>
      <c r="J33" s="7" t="str">
        <f>VLOOKUP($A33,Entries!$B$3:$G$203,6)</f>
        <v/>
      </c>
      <c r="K33" s="7" t="str">
        <f>VLOOKUP($A33,Entries!$B$3:$FH231,7)</f>
        <v/>
      </c>
      <c r="L33" s="7" t="str">
        <f>VLOOKUP($A33,Entries!$B$3:$I$203,8)</f>
        <v/>
      </c>
      <c r="M33" s="7" t="str">
        <f>VLOOKUP($A33,Entries!$B$3:$J$203,9)</f>
        <v/>
      </c>
      <c r="N33" s="29"/>
    </row>
    <row r="34" spans="1:14" x14ac:dyDescent="0.25">
      <c r="A34" s="7" t="s">
        <v>25</v>
      </c>
      <c r="B34" s="110" t="s">
        <v>25</v>
      </c>
      <c r="D34" s="7">
        <v>6</v>
      </c>
      <c r="E34" t="str">
        <f>VLOOKUP($A34,Entries!$B$3:$J$203,2)</f>
        <v/>
      </c>
      <c r="F34" t="str">
        <f>VLOOKUP($A34,Entries!$B$3:$J$203,3)</f>
        <v/>
      </c>
      <c r="G34" t="str">
        <f>VLOOKUP($A34,Entries!$B$3:$F$203,5)</f>
        <v/>
      </c>
      <c r="H34" s="27" t="str">
        <f t="shared" si="0"/>
        <v xml:space="preserve"> </v>
      </c>
      <c r="I34" s="7"/>
      <c r="J34" s="7" t="str">
        <f>VLOOKUP($A34,Entries!$B$3:$G$203,6)</f>
        <v/>
      </c>
      <c r="K34" s="7" t="str">
        <f>VLOOKUP($A34,Entries!$B$3:$FH232,7)</f>
        <v/>
      </c>
      <c r="L34" s="7" t="str">
        <f>VLOOKUP($A34,Entries!$B$3:$I$203,8)</f>
        <v/>
      </c>
      <c r="M34" s="7" t="str">
        <f>VLOOKUP($A34,Entries!$B$3:$J$203,9)</f>
        <v/>
      </c>
      <c r="N34" s="29"/>
    </row>
    <row r="35" spans="1:14" x14ac:dyDescent="0.25">
      <c r="A35" s="7" t="s">
        <v>25</v>
      </c>
      <c r="B35" s="110" t="s">
        <v>25</v>
      </c>
      <c r="D35" s="7">
        <v>7</v>
      </c>
      <c r="E35" t="str">
        <f>VLOOKUP($A35,Entries!$B$3:$J$203,2)</f>
        <v/>
      </c>
      <c r="F35" t="str">
        <f>VLOOKUP($A35,Entries!$B$3:$J$203,3)</f>
        <v/>
      </c>
      <c r="G35" t="str">
        <f>VLOOKUP($A35,Entries!$B$3:$F$203,5)</f>
        <v/>
      </c>
      <c r="H35" s="27" t="str">
        <f t="shared" si="0"/>
        <v xml:space="preserve"> </v>
      </c>
      <c r="I35" s="7"/>
      <c r="J35" s="7" t="str">
        <f>VLOOKUP($A35,Entries!$B$3:$G$203,6)</f>
        <v/>
      </c>
      <c r="K35" s="7" t="str">
        <f>VLOOKUP($A35,Entries!$B$3:$FH233,7)</f>
        <v/>
      </c>
      <c r="L35" s="7" t="str">
        <f>VLOOKUP($A35,Entries!$B$3:$I$203,8)</f>
        <v/>
      </c>
      <c r="M35" s="7" t="str">
        <f>VLOOKUP($A35,Entries!$B$3:$J$203,9)</f>
        <v/>
      </c>
      <c r="N35" s="29"/>
    </row>
    <row r="36" spans="1:14" x14ac:dyDescent="0.25">
      <c r="A36" s="7" t="s">
        <v>25</v>
      </c>
      <c r="B36" s="110" t="s">
        <v>25</v>
      </c>
      <c r="D36" s="7">
        <v>8</v>
      </c>
      <c r="E36" t="str">
        <f>VLOOKUP($A36,Entries!$B$3:$J$203,2)</f>
        <v/>
      </c>
      <c r="F36" t="str">
        <f>VLOOKUP($A36,Entries!$B$3:$J$203,3)</f>
        <v/>
      </c>
      <c r="G36" t="str">
        <f>VLOOKUP($A36,Entries!$B$3:$F$203,5)</f>
        <v/>
      </c>
      <c r="H36" s="27" t="str">
        <f t="shared" si="0"/>
        <v xml:space="preserve"> </v>
      </c>
      <c r="I36" s="7"/>
      <c r="J36" s="7" t="str">
        <f>VLOOKUP($A36,Entries!$B$3:$G$203,6)</f>
        <v/>
      </c>
      <c r="K36" s="7" t="str">
        <f>VLOOKUP($A36,Entries!$B$3:$FH234,7)</f>
        <v/>
      </c>
      <c r="L36" s="7" t="str">
        <f>VLOOKUP($A36,Entries!$B$3:$I$203,8)</f>
        <v/>
      </c>
      <c r="M36" s="7" t="str">
        <f>VLOOKUP($A36,Entries!$B$3:$J$203,9)</f>
        <v/>
      </c>
      <c r="N36" s="29"/>
    </row>
    <row r="37" spans="1:14" x14ac:dyDescent="0.25">
      <c r="A37" s="7" t="s">
        <v>25</v>
      </c>
      <c r="B37" s="110" t="s">
        <v>25</v>
      </c>
      <c r="C37" t="s">
        <v>272</v>
      </c>
      <c r="D37" s="7">
        <v>1</v>
      </c>
      <c r="E37" t="str">
        <f>VLOOKUP($A37,Entries!$B$3:$J$203,2)</f>
        <v/>
      </c>
      <c r="F37" t="str">
        <f>VLOOKUP($A37,Entries!$B$3:$J$203,3)</f>
        <v/>
      </c>
      <c r="G37" t="str">
        <f>VLOOKUP($A37,Entries!$B$3:$F$203,5)</f>
        <v/>
      </c>
      <c r="H37" s="27" t="str">
        <f t="shared" si="0"/>
        <v xml:space="preserve"> </v>
      </c>
      <c r="I37" s="7" t="str">
        <f>IF(H37=" "," ",IF(H37&lt;N37,"CBP",IF(H37=N37,"=CBP"," ")))</f>
        <v xml:space="preserve"> </v>
      </c>
      <c r="J37" s="7" t="str">
        <f>VLOOKUP($A37,Entries!$B$3:$G$203,6)</f>
        <v/>
      </c>
      <c r="K37" s="7" t="str">
        <f>VLOOKUP($A37,Entries!$B$3:$FH235,7)</f>
        <v/>
      </c>
      <c r="L37" s="7" t="str">
        <f>VLOOKUP($A37,Entries!$B$3:$I$203,8)</f>
        <v/>
      </c>
      <c r="M37" s="7" t="str">
        <f>VLOOKUP($A37,Entries!$B$3:$J$203,9)</f>
        <v/>
      </c>
      <c r="N37" s="29">
        <f>IF(H29&lt;N29,H29,N29)</f>
        <v>27.3</v>
      </c>
    </row>
    <row r="38" spans="1:14" x14ac:dyDescent="0.25">
      <c r="A38" s="7" t="s">
        <v>25</v>
      </c>
      <c r="B38" s="110" t="s">
        <v>25</v>
      </c>
      <c r="D38" s="7">
        <v>2</v>
      </c>
      <c r="E38" t="str">
        <f>VLOOKUP($A38,Entries!$B$3:$J$203,2)</f>
        <v/>
      </c>
      <c r="F38" t="str">
        <f>VLOOKUP($A38,Entries!$B$3:$J$203,3)</f>
        <v/>
      </c>
      <c r="G38" t="str">
        <f>VLOOKUP($A38,Entries!$B$3:$F$203,5)</f>
        <v/>
      </c>
      <c r="H38" s="27" t="str">
        <f t="shared" si="0"/>
        <v xml:space="preserve"> </v>
      </c>
      <c r="I38" s="7"/>
      <c r="J38" s="7" t="str">
        <f>VLOOKUP($A38,Entries!$B$3:$G$203,6)</f>
        <v/>
      </c>
      <c r="K38" s="7" t="str">
        <f>VLOOKUP($A38,Entries!$B$3:$FH236,7)</f>
        <v/>
      </c>
      <c r="L38" s="7" t="str">
        <f>VLOOKUP($A38,Entries!$B$3:$I$203,8)</f>
        <v/>
      </c>
      <c r="M38" s="7" t="str">
        <f>VLOOKUP($A38,Entries!$B$3:$J$203,9)</f>
        <v/>
      </c>
      <c r="N38" s="29"/>
    </row>
    <row r="39" spans="1:14" x14ac:dyDescent="0.25">
      <c r="A39" s="7" t="s">
        <v>25</v>
      </c>
      <c r="B39" s="110" t="s">
        <v>25</v>
      </c>
      <c r="D39" s="7">
        <v>3</v>
      </c>
      <c r="E39" t="str">
        <f>VLOOKUP($A39,Entries!$B$3:$J$203,2)</f>
        <v/>
      </c>
      <c r="F39" t="str">
        <f>VLOOKUP($A39,Entries!$B$3:$J$203,3)</f>
        <v/>
      </c>
      <c r="G39" t="str">
        <f>VLOOKUP($A39,Entries!$B$3:$F$203,5)</f>
        <v/>
      </c>
      <c r="H39" s="27" t="str">
        <f t="shared" si="0"/>
        <v xml:space="preserve"> </v>
      </c>
      <c r="I39" s="7"/>
      <c r="J39" s="7" t="str">
        <f>VLOOKUP($A39,Entries!$B$3:$G$203,6)</f>
        <v/>
      </c>
      <c r="K39" s="7" t="str">
        <f>VLOOKUP($A39,Entries!$B$3:$FH237,7)</f>
        <v/>
      </c>
      <c r="L39" s="7" t="str">
        <f>VLOOKUP($A39,Entries!$B$3:$I$203,8)</f>
        <v/>
      </c>
      <c r="M39" s="7" t="str">
        <f>VLOOKUP($A39,Entries!$B$3:$J$203,9)</f>
        <v/>
      </c>
      <c r="N39" s="29"/>
    </row>
    <row r="40" spans="1:14" x14ac:dyDescent="0.25">
      <c r="A40" s="7" t="s">
        <v>25</v>
      </c>
      <c r="B40" s="110" t="s">
        <v>25</v>
      </c>
      <c r="D40" s="7">
        <v>4</v>
      </c>
      <c r="E40" t="str">
        <f>VLOOKUP($A40,Entries!$B$3:$J$203,2)</f>
        <v/>
      </c>
      <c r="F40" t="str">
        <f>VLOOKUP($A40,Entries!$B$3:$J$203,3)</f>
        <v/>
      </c>
      <c r="G40" t="str">
        <f>VLOOKUP($A40,Entries!$B$3:$F$203,5)</f>
        <v/>
      </c>
      <c r="H40" s="27" t="str">
        <f t="shared" si="0"/>
        <v xml:space="preserve"> </v>
      </c>
      <c r="I40" s="7"/>
      <c r="J40" s="7" t="str">
        <f>VLOOKUP($A40,Entries!$B$3:$G$203,6)</f>
        <v/>
      </c>
      <c r="K40" s="7" t="str">
        <f>VLOOKUP($A40,Entries!$B$3:$FH238,7)</f>
        <v/>
      </c>
      <c r="L40" s="7" t="str">
        <f>VLOOKUP($A40,Entries!$B$3:$I$203,8)</f>
        <v/>
      </c>
      <c r="M40" s="7" t="str">
        <f>VLOOKUP($A40,Entries!$B$3:$J$203,9)</f>
        <v/>
      </c>
      <c r="N40" s="29"/>
    </row>
    <row r="41" spans="1:14" x14ac:dyDescent="0.25">
      <c r="A41" s="7" t="s">
        <v>25</v>
      </c>
      <c r="B41" s="110" t="s">
        <v>25</v>
      </c>
      <c r="D41" s="7">
        <v>5</v>
      </c>
      <c r="E41" t="str">
        <f>VLOOKUP($A41,Entries!$B$3:$J$203,2)</f>
        <v/>
      </c>
      <c r="F41" t="str">
        <f>VLOOKUP($A41,Entries!$B$3:$J$203,3)</f>
        <v/>
      </c>
      <c r="G41" t="str">
        <f>VLOOKUP($A41,Entries!$B$3:$F$203,5)</f>
        <v/>
      </c>
      <c r="H41" s="27" t="str">
        <f t="shared" si="0"/>
        <v xml:space="preserve"> </v>
      </c>
      <c r="I41" s="7"/>
      <c r="J41" s="7" t="str">
        <f>VLOOKUP($A41,Entries!$B$3:$G$203,6)</f>
        <v/>
      </c>
      <c r="K41" s="7" t="str">
        <f>VLOOKUP($A41,Entries!$B$3:$FH239,7)</f>
        <v/>
      </c>
      <c r="L41" s="7" t="str">
        <f>VLOOKUP($A41,Entries!$B$3:$I$203,8)</f>
        <v/>
      </c>
      <c r="M41" s="7" t="str">
        <f>VLOOKUP($A41,Entries!$B$3:$J$203,9)</f>
        <v/>
      </c>
      <c r="N41" s="29"/>
    </row>
    <row r="42" spans="1:14" x14ac:dyDescent="0.25">
      <c r="A42" s="7" t="s">
        <v>25</v>
      </c>
      <c r="B42" s="110" t="s">
        <v>25</v>
      </c>
      <c r="D42" s="7">
        <v>6</v>
      </c>
      <c r="E42" t="str">
        <f>VLOOKUP($A42,Entries!$B$3:$J$203,2)</f>
        <v/>
      </c>
      <c r="F42" t="str">
        <f>VLOOKUP($A42,Entries!$B$3:$J$203,3)</f>
        <v/>
      </c>
      <c r="G42" t="str">
        <f>VLOOKUP($A42,Entries!$B$3:$F$203,5)</f>
        <v/>
      </c>
      <c r="H42" s="27" t="str">
        <f t="shared" si="0"/>
        <v xml:space="preserve"> </v>
      </c>
      <c r="I42" s="7"/>
      <c r="J42" s="7" t="str">
        <f>VLOOKUP($A42,Entries!$B$3:$G$203,6)</f>
        <v/>
      </c>
      <c r="K42" s="7" t="str">
        <f>VLOOKUP($A42,Entries!$B$3:$FH240,7)</f>
        <v/>
      </c>
      <c r="L42" s="7" t="str">
        <f>VLOOKUP($A42,Entries!$B$3:$I$203,8)</f>
        <v/>
      </c>
      <c r="M42" s="7" t="str">
        <f>VLOOKUP($A42,Entries!$B$3:$J$203,9)</f>
        <v/>
      </c>
      <c r="N42" s="29"/>
    </row>
    <row r="43" spans="1:14" x14ac:dyDescent="0.25">
      <c r="A43" s="7" t="s">
        <v>25</v>
      </c>
      <c r="B43" s="110" t="s">
        <v>25</v>
      </c>
      <c r="D43" s="7">
        <v>7</v>
      </c>
      <c r="E43" t="str">
        <f>VLOOKUP($A43,Entries!$B$3:$J$203,2)</f>
        <v/>
      </c>
      <c r="F43" t="str">
        <f>VLOOKUP($A43,Entries!$B$3:$J$203,3)</f>
        <v/>
      </c>
      <c r="G43" t="str">
        <f>VLOOKUP($A43,Entries!$B$3:$F$203,5)</f>
        <v/>
      </c>
      <c r="H43" s="27" t="str">
        <f t="shared" si="0"/>
        <v xml:space="preserve"> </v>
      </c>
      <c r="I43" s="7"/>
      <c r="J43" s="7" t="str">
        <f>VLOOKUP($A43,Entries!$B$3:$G$203,6)</f>
        <v/>
      </c>
      <c r="K43" s="7" t="str">
        <f>VLOOKUP($A43,Entries!$B$3:$FH241,7)</f>
        <v/>
      </c>
      <c r="L43" s="7" t="str">
        <f>VLOOKUP($A43,Entries!$B$3:$I$203,8)</f>
        <v/>
      </c>
      <c r="M43" s="7" t="str">
        <f>VLOOKUP($A43,Entries!$B$3:$J$203,9)</f>
        <v/>
      </c>
      <c r="N43" s="29"/>
    </row>
    <row r="44" spans="1:14" x14ac:dyDescent="0.25">
      <c r="A44" s="7" t="s">
        <v>25</v>
      </c>
      <c r="B44" s="110" t="s">
        <v>25</v>
      </c>
      <c r="D44" s="7">
        <v>8</v>
      </c>
      <c r="E44" t="str">
        <f>VLOOKUP($A44,Entries!$B$3:$J$203,2)</f>
        <v/>
      </c>
      <c r="F44" t="str">
        <f>VLOOKUP($A44,Entries!$B$3:$J$203,3)</f>
        <v/>
      </c>
      <c r="G44" t="str">
        <f>VLOOKUP($A44,Entries!$B$3:$F$203,5)</f>
        <v/>
      </c>
      <c r="H44" s="27" t="str">
        <f t="shared" si="0"/>
        <v xml:space="preserve"> </v>
      </c>
      <c r="I44" s="7"/>
      <c r="J44" s="7" t="str">
        <f>VLOOKUP($A44,Entries!$B$3:$G$203,6)</f>
        <v/>
      </c>
      <c r="K44" s="7" t="str">
        <f>VLOOKUP($A44,Entries!$B$3:$FH242,7)</f>
        <v/>
      </c>
      <c r="L44" s="7" t="str">
        <f>VLOOKUP($A44,Entries!$B$3:$I$203,8)</f>
        <v/>
      </c>
      <c r="M44" s="7" t="str">
        <f>VLOOKUP($A44,Entries!$B$3:$J$203,9)</f>
        <v/>
      </c>
      <c r="N44" s="29"/>
    </row>
    <row r="45" spans="1:14" x14ac:dyDescent="0.25">
      <c r="A45" s="7">
        <v>25</v>
      </c>
      <c r="B45" s="110">
        <v>30.8</v>
      </c>
      <c r="C45" t="s">
        <v>273</v>
      </c>
      <c r="D45" s="7">
        <v>1</v>
      </c>
      <c r="E45" t="str">
        <f>VLOOKUP($A45,Entries!$B$3:$J$203,2)</f>
        <v>Bobbie</v>
      </c>
      <c r="F45" t="str">
        <f>VLOOKUP($A45,Entries!$B$3:$J$203,3)</f>
        <v>Seager</v>
      </c>
      <c r="G45" t="str">
        <f>VLOOKUP($A45,Entries!$B$3:$F$203,5)</f>
        <v>Saint Edmund Pacers</v>
      </c>
      <c r="H45" s="27">
        <f t="shared" si="0"/>
        <v>30.8</v>
      </c>
      <c r="I45" s="7" t="str">
        <f>IF(H45=" "," ",IF(H45&lt;N45,"CBP",IF(H45=N45,"=CBP"," ")))</f>
        <v xml:space="preserve"> </v>
      </c>
      <c r="J45" s="7" t="str">
        <f>VLOOKUP($A45,Entries!$B$3:$G$203,6)</f>
        <v>c</v>
      </c>
      <c r="K45" s="7" t="str">
        <f>VLOOKUP($A45,Entries!$B$3:$FH243,7)</f>
        <v>s</v>
      </c>
      <c r="L45" s="7" t="str">
        <f>VLOOKUP($A45,Entries!$B$3:$I$203,8)</f>
        <v>King Edward VI upper school</v>
      </c>
      <c r="M45" s="7">
        <f>VLOOKUP($A45,Entries!$B$3:$J$203,9)</f>
        <v>4053495</v>
      </c>
      <c r="N45" s="29">
        <f>IF(H37&lt;N37,H37,N37)</f>
        <v>27.3</v>
      </c>
    </row>
    <row r="46" spans="1:14" x14ac:dyDescent="0.25">
      <c r="A46" s="7">
        <v>24</v>
      </c>
      <c r="B46" s="110">
        <v>31.1</v>
      </c>
      <c r="D46" s="7">
        <v>2</v>
      </c>
      <c r="E46" t="str">
        <f>VLOOKUP($A46,Entries!$B$3:$J$203,2)</f>
        <v>Jack</v>
      </c>
      <c r="F46" t="str">
        <f>VLOOKUP($A46,Entries!$B$3:$J$203,3)</f>
        <v>Seager</v>
      </c>
      <c r="G46" t="str">
        <f>VLOOKUP($A46,Entries!$B$3:$F$203,5)</f>
        <v>Saint Edmund Pacers</v>
      </c>
      <c r="H46" s="27">
        <f t="shared" si="0"/>
        <v>31.1</v>
      </c>
      <c r="J46" s="7" t="str">
        <f>VLOOKUP($A46,Entries!$B$3:$G$203,6)</f>
        <v>c</v>
      </c>
      <c r="K46" s="7" t="str">
        <f>VLOOKUP($A46,Entries!$B$3:$FH244,7)</f>
        <v>s</v>
      </c>
      <c r="L46" s="7" t="str">
        <f>VLOOKUP($A46,Entries!$B$3:$I$203,8)</f>
        <v xml:space="preserve">Sybil Andrews Academy </v>
      </c>
      <c r="M46" s="7">
        <f>VLOOKUP($A46,Entries!$B$3:$J$203,9)</f>
        <v>4045578</v>
      </c>
      <c r="N46" s="29"/>
    </row>
    <row r="47" spans="1:14" x14ac:dyDescent="0.25">
      <c r="A47" s="7">
        <v>10</v>
      </c>
      <c r="B47" s="110">
        <v>33</v>
      </c>
      <c r="D47" s="7">
        <v>3</v>
      </c>
      <c r="E47" t="str">
        <f>VLOOKUP($A47,Entries!$B$3:$J$203,2)</f>
        <v>Aiden</v>
      </c>
      <c r="F47" t="str">
        <f>VLOOKUP($A47,Entries!$B$3:$J$203,3)</f>
        <v>Thompson</v>
      </c>
      <c r="G47" t="str">
        <f>VLOOKUP($A47,Entries!$B$3:$F$203,5)</f>
        <v>Waveney Valley AC</v>
      </c>
      <c r="H47" s="27">
        <f t="shared" si="0"/>
        <v>33</v>
      </c>
      <c r="J47" s="7" t="str">
        <f>VLOOKUP($A47,Entries!$B$3:$G$203,6)</f>
        <v>c</v>
      </c>
      <c r="K47" s="7" t="str">
        <f>VLOOKUP($A47,Entries!$B$3:$FH245,7)</f>
        <v>s</v>
      </c>
      <c r="L47" s="7" t="str">
        <f>VLOOKUP($A47,Entries!$B$3:$I$203,8)</f>
        <v>Poplars</v>
      </c>
      <c r="M47" s="7">
        <f>VLOOKUP($A47,Entries!$B$3:$J$203,9)</f>
        <v>4035593</v>
      </c>
      <c r="N47" s="29"/>
    </row>
    <row r="48" spans="1:14" x14ac:dyDescent="0.25">
      <c r="A48" s="7" t="s">
        <v>25</v>
      </c>
      <c r="B48" s="110" t="s">
        <v>25</v>
      </c>
      <c r="D48" s="7">
        <v>4</v>
      </c>
      <c r="E48" t="str">
        <f>VLOOKUP($A48,Entries!$B$3:$J$203,2)</f>
        <v/>
      </c>
      <c r="F48" t="str">
        <f>VLOOKUP($A48,Entries!$B$3:$J$203,3)</f>
        <v/>
      </c>
      <c r="G48" t="str">
        <f>VLOOKUP($A48,Entries!$B$3:$F$203,5)</f>
        <v/>
      </c>
      <c r="H48" s="27" t="str">
        <f t="shared" si="0"/>
        <v xml:space="preserve"> </v>
      </c>
      <c r="J48" s="7" t="str">
        <f>VLOOKUP($A48,Entries!$B$3:$G$203,6)</f>
        <v/>
      </c>
      <c r="K48" s="7" t="str">
        <f>VLOOKUP($A48,Entries!$B$3:$FH246,7)</f>
        <v/>
      </c>
      <c r="L48" s="7" t="str">
        <f>VLOOKUP($A48,Entries!$B$3:$I$203,8)</f>
        <v/>
      </c>
      <c r="M48" s="7" t="str">
        <f>VLOOKUP($A48,Entries!$B$3:$J$203,9)</f>
        <v/>
      </c>
      <c r="N48" s="29"/>
    </row>
    <row r="49" spans="1:14" x14ac:dyDescent="0.25">
      <c r="A49" s="7" t="s">
        <v>25</v>
      </c>
      <c r="B49" s="110" t="s">
        <v>25</v>
      </c>
      <c r="D49" s="7">
        <v>5</v>
      </c>
      <c r="E49" t="str">
        <f>VLOOKUP($A49,Entries!$B$3:$J$203,2)</f>
        <v/>
      </c>
      <c r="F49" t="str">
        <f>VLOOKUP($A49,Entries!$B$3:$J$203,3)</f>
        <v/>
      </c>
      <c r="G49" t="str">
        <f>VLOOKUP($A49,Entries!$B$3:$F$203,5)</f>
        <v/>
      </c>
      <c r="H49" s="27" t="str">
        <f t="shared" si="0"/>
        <v xml:space="preserve"> </v>
      </c>
      <c r="J49" s="7" t="str">
        <f>VLOOKUP($A49,Entries!$B$3:$G$203,6)</f>
        <v/>
      </c>
      <c r="K49" s="7" t="str">
        <f>VLOOKUP($A49,Entries!$B$3:$FH247,7)</f>
        <v/>
      </c>
      <c r="L49" s="7" t="str">
        <f>VLOOKUP($A49,Entries!$B$3:$I$203,8)</f>
        <v/>
      </c>
      <c r="M49" s="7" t="str">
        <f>VLOOKUP($A49,Entries!$B$3:$J$203,9)</f>
        <v/>
      </c>
      <c r="N49" s="29"/>
    </row>
    <row r="50" spans="1:14" x14ac:dyDescent="0.25">
      <c r="A50" s="7" t="s">
        <v>25</v>
      </c>
      <c r="B50" s="110" t="s">
        <v>25</v>
      </c>
      <c r="D50" s="7">
        <v>6</v>
      </c>
      <c r="E50" t="str">
        <f>VLOOKUP($A50,Entries!$B$3:$J$203,2)</f>
        <v/>
      </c>
      <c r="F50" t="str">
        <f>VLOOKUP($A50,Entries!$B$3:$J$203,3)</f>
        <v/>
      </c>
      <c r="G50" t="str">
        <f>VLOOKUP($A50,Entries!$B$3:$F$203,5)</f>
        <v/>
      </c>
      <c r="H50" s="27" t="str">
        <f t="shared" si="0"/>
        <v xml:space="preserve"> </v>
      </c>
      <c r="J50" s="7" t="str">
        <f>VLOOKUP($A50,Entries!$B$3:$G$203,6)</f>
        <v/>
      </c>
      <c r="K50" s="7" t="str">
        <f>VLOOKUP($A50,Entries!$B$3:$FH248,7)</f>
        <v/>
      </c>
      <c r="L50" s="7" t="str">
        <f>VLOOKUP($A50,Entries!$B$3:$I$203,8)</f>
        <v/>
      </c>
      <c r="M50" s="7" t="str">
        <f>VLOOKUP($A50,Entries!$B$3:$J$203,9)</f>
        <v/>
      </c>
      <c r="N50" s="29"/>
    </row>
    <row r="51" spans="1:14" x14ac:dyDescent="0.25">
      <c r="A51" s="7" t="s">
        <v>25</v>
      </c>
      <c r="B51" s="110" t="s">
        <v>25</v>
      </c>
      <c r="D51" s="7">
        <v>7</v>
      </c>
      <c r="E51" t="str">
        <f>VLOOKUP($A51,Entries!$B$3:$J$203,2)</f>
        <v/>
      </c>
      <c r="F51" t="str">
        <f>VLOOKUP($A51,Entries!$B$3:$J$203,3)</f>
        <v/>
      </c>
      <c r="G51" t="str">
        <f>VLOOKUP($A51,Entries!$B$3:$F$203,5)</f>
        <v/>
      </c>
      <c r="H51" s="27" t="str">
        <f t="shared" si="0"/>
        <v xml:space="preserve"> </v>
      </c>
      <c r="J51" s="7" t="str">
        <f>VLOOKUP($A51,Entries!$B$3:$G$203,6)</f>
        <v/>
      </c>
      <c r="K51" s="7" t="str">
        <f>VLOOKUP($A51,Entries!$B$3:$FH249,7)</f>
        <v/>
      </c>
      <c r="L51" s="7" t="str">
        <f>VLOOKUP($A51,Entries!$B$3:$I$203,8)</f>
        <v/>
      </c>
      <c r="M51" s="7" t="str">
        <f>VLOOKUP($A51,Entries!$B$3:$J$203,9)</f>
        <v/>
      </c>
      <c r="N51" s="29"/>
    </row>
    <row r="52" spans="1:14" x14ac:dyDescent="0.25">
      <c r="A52" s="7" t="s">
        <v>25</v>
      </c>
      <c r="B52" s="110" t="s">
        <v>25</v>
      </c>
      <c r="D52" s="7">
        <v>8</v>
      </c>
      <c r="E52" t="str">
        <f>VLOOKUP($A52,Entries!$B$3:$J$203,2)</f>
        <v/>
      </c>
      <c r="F52" t="str">
        <f>VLOOKUP($A52,Entries!$B$3:$J$203,3)</f>
        <v/>
      </c>
      <c r="G52" t="str">
        <f>VLOOKUP($A52,Entries!$B$3:$F$203,5)</f>
        <v/>
      </c>
      <c r="H52" s="27" t="str">
        <f t="shared" si="0"/>
        <v xml:space="preserve"> </v>
      </c>
      <c r="J52" s="7" t="str">
        <f>VLOOKUP($A52,Entries!$B$3:$G$203,6)</f>
        <v/>
      </c>
      <c r="K52" s="7" t="str">
        <f>VLOOKUP($A52,Entries!$B$3:$FH250,7)</f>
        <v/>
      </c>
      <c r="L52" s="7" t="str">
        <f>VLOOKUP($A52,Entries!$B$3:$I$203,8)</f>
        <v/>
      </c>
      <c r="M52" s="7" t="str">
        <f>VLOOKUP($A52,Entries!$B$3:$J$203,9)</f>
        <v/>
      </c>
      <c r="N52" s="29"/>
    </row>
    <row r="53" spans="1:14" x14ac:dyDescent="0.25">
      <c r="A53" s="7" t="s">
        <v>25</v>
      </c>
      <c r="B53" s="110" t="s">
        <v>25</v>
      </c>
      <c r="C53" t="s">
        <v>274</v>
      </c>
      <c r="D53" s="7">
        <v>1</v>
      </c>
      <c r="E53" t="str">
        <f>VLOOKUP($A53,Entries!$B$3:$J$203,2)</f>
        <v/>
      </c>
      <c r="F53" t="str">
        <f>VLOOKUP($A53,Entries!$B$3:$J$203,3)</f>
        <v/>
      </c>
      <c r="G53" t="str">
        <f>VLOOKUP($A53,Entries!$B$3:$F$203,5)</f>
        <v/>
      </c>
      <c r="H53" s="27" t="str">
        <f t="shared" si="0"/>
        <v xml:space="preserve"> </v>
      </c>
      <c r="I53" s="7" t="str">
        <f>IF(H53=" "," ",IF(H53&lt;N53,"CBP",IF(H53=N53,"=CBP"," ")))</f>
        <v xml:space="preserve"> </v>
      </c>
      <c r="J53" s="7" t="str">
        <f>VLOOKUP($A53,Entries!$B$3:$G$203,6)</f>
        <v/>
      </c>
      <c r="K53" s="7" t="str">
        <f>VLOOKUP($A53,Entries!$B$3:$FH251,7)</f>
        <v/>
      </c>
      <c r="L53" s="7" t="str">
        <f>VLOOKUP($A53,Entries!$B$3:$I$203,8)</f>
        <v/>
      </c>
      <c r="M53" s="7" t="str">
        <f>VLOOKUP($A53,Entries!$B$3:$J$203,9)</f>
        <v/>
      </c>
      <c r="N53" s="29">
        <v>0</v>
      </c>
    </row>
    <row r="54" spans="1:14" x14ac:dyDescent="0.25">
      <c r="A54" s="7" t="s">
        <v>25</v>
      </c>
      <c r="B54" s="110" t="s">
        <v>25</v>
      </c>
      <c r="D54" s="7">
        <v>2</v>
      </c>
      <c r="E54" t="str">
        <f>VLOOKUP($A54,Entries!$B$3:$J$203,2)</f>
        <v/>
      </c>
      <c r="F54" t="str">
        <f>VLOOKUP($A54,Entries!$B$3:$J$203,3)</f>
        <v/>
      </c>
      <c r="G54" t="str">
        <f>VLOOKUP($A54,Entries!$B$3:$F$203,5)</f>
        <v/>
      </c>
      <c r="H54" s="27" t="str">
        <f t="shared" si="0"/>
        <v xml:space="preserve"> </v>
      </c>
      <c r="J54" s="7" t="str">
        <f>VLOOKUP($A54,Entries!$B$3:$G$203,6)</f>
        <v/>
      </c>
      <c r="K54" s="7" t="str">
        <f>VLOOKUP($A54,Entries!$B$3:$FH252,7)</f>
        <v/>
      </c>
      <c r="L54" s="7" t="str">
        <f>VLOOKUP($A54,Entries!$B$3:$I$203,8)</f>
        <v/>
      </c>
      <c r="M54" s="7" t="str">
        <f>VLOOKUP($A54,Entries!$B$3:$J$203,9)</f>
        <v/>
      </c>
      <c r="N54" s="29"/>
    </row>
    <row r="55" spans="1:14" x14ac:dyDescent="0.25">
      <c r="A55" s="7" t="s">
        <v>25</v>
      </c>
      <c r="B55" s="110" t="s">
        <v>25</v>
      </c>
      <c r="D55" s="7">
        <v>3</v>
      </c>
      <c r="E55" t="str">
        <f>VLOOKUP($A55,Entries!$B$3:$J$203,2)</f>
        <v/>
      </c>
      <c r="F55" t="str">
        <f>VLOOKUP($A55,Entries!$B$3:$J$203,3)</f>
        <v/>
      </c>
      <c r="G55" t="str">
        <f>VLOOKUP($A55,Entries!$B$3:$F$203,5)</f>
        <v/>
      </c>
      <c r="H55" s="27" t="str">
        <f t="shared" si="0"/>
        <v xml:space="preserve"> </v>
      </c>
      <c r="J55" s="7" t="str">
        <f>VLOOKUP($A55,Entries!$B$3:$G$203,6)</f>
        <v/>
      </c>
      <c r="K55" s="7" t="str">
        <f>VLOOKUP($A55,Entries!$B$3:$FH253,7)</f>
        <v/>
      </c>
      <c r="L55" s="7" t="str">
        <f>VLOOKUP($A55,Entries!$B$3:$I$203,8)</f>
        <v/>
      </c>
      <c r="M55" s="7" t="str">
        <f>VLOOKUP($A55,Entries!$B$3:$J$203,9)</f>
        <v/>
      </c>
      <c r="N55" s="29"/>
    </row>
    <row r="56" spans="1:14" x14ac:dyDescent="0.25">
      <c r="A56" s="7" t="s">
        <v>25</v>
      </c>
      <c r="B56" s="110" t="s">
        <v>25</v>
      </c>
      <c r="D56" s="7">
        <v>4</v>
      </c>
      <c r="E56" t="str">
        <f>VLOOKUP($A56,Entries!$B$3:$J$203,2)</f>
        <v/>
      </c>
      <c r="F56" t="str">
        <f>VLOOKUP($A56,Entries!$B$3:$J$203,3)</f>
        <v/>
      </c>
      <c r="G56" t="str">
        <f>VLOOKUP($A56,Entries!$B$3:$F$203,5)</f>
        <v/>
      </c>
      <c r="H56" s="27" t="str">
        <f t="shared" si="0"/>
        <v xml:space="preserve"> </v>
      </c>
      <c r="J56" s="7" t="str">
        <f>VLOOKUP($A56,Entries!$B$3:$G$203,6)</f>
        <v/>
      </c>
      <c r="K56" s="7" t="str">
        <f>VLOOKUP($A56,Entries!$B$3:$FH254,7)</f>
        <v/>
      </c>
      <c r="L56" s="7" t="str">
        <f>VLOOKUP($A56,Entries!$B$3:$I$203,8)</f>
        <v/>
      </c>
      <c r="M56" s="7" t="str">
        <f>VLOOKUP($A56,Entries!$B$3:$J$203,9)</f>
        <v/>
      </c>
      <c r="N56" s="29"/>
    </row>
    <row r="57" spans="1:14" x14ac:dyDescent="0.25">
      <c r="A57" s="7" t="s">
        <v>25</v>
      </c>
      <c r="B57" s="110" t="s">
        <v>25</v>
      </c>
      <c r="D57" s="7">
        <v>5</v>
      </c>
      <c r="E57" t="str">
        <f>VLOOKUP($A57,Entries!$B$3:$J$203,2)</f>
        <v/>
      </c>
      <c r="F57" t="str">
        <f>VLOOKUP($A57,Entries!$B$3:$J$203,3)</f>
        <v/>
      </c>
      <c r="G57" t="str">
        <f>VLOOKUP($A57,Entries!$B$3:$F$203,5)</f>
        <v/>
      </c>
      <c r="H57" s="27" t="str">
        <f t="shared" si="0"/>
        <v xml:space="preserve"> </v>
      </c>
      <c r="J57" s="7" t="str">
        <f>VLOOKUP($A57,Entries!$B$3:$G$203,6)</f>
        <v/>
      </c>
      <c r="K57" s="7" t="str">
        <f>VLOOKUP($A57,Entries!$B$3:$FH255,7)</f>
        <v/>
      </c>
      <c r="L57" s="7" t="str">
        <f>VLOOKUP($A57,Entries!$B$3:$I$203,8)</f>
        <v/>
      </c>
      <c r="M57" s="7" t="str">
        <f>VLOOKUP($A57,Entries!$B$3:$J$203,9)</f>
        <v/>
      </c>
      <c r="N57" s="29"/>
    </row>
    <row r="58" spans="1:14" x14ac:dyDescent="0.25">
      <c r="A58" s="7" t="s">
        <v>25</v>
      </c>
      <c r="B58" s="110" t="s">
        <v>25</v>
      </c>
      <c r="D58" s="7">
        <v>6</v>
      </c>
      <c r="E58" t="str">
        <f>VLOOKUP($A58,Entries!$B$3:$J$203,2)</f>
        <v/>
      </c>
      <c r="F58" t="str">
        <f>VLOOKUP($A58,Entries!$B$3:$J$203,3)</f>
        <v/>
      </c>
      <c r="G58" t="str">
        <f>VLOOKUP($A58,Entries!$B$3:$F$203,5)</f>
        <v/>
      </c>
      <c r="H58" s="27" t="str">
        <f t="shared" si="0"/>
        <v xml:space="preserve"> </v>
      </c>
      <c r="J58" s="7" t="str">
        <f>VLOOKUP($A58,Entries!$B$3:$G$203,6)</f>
        <v/>
      </c>
      <c r="K58" s="7" t="str">
        <f>VLOOKUP($A58,Entries!$B$3:$FH256,7)</f>
        <v/>
      </c>
      <c r="L58" s="7" t="str">
        <f>VLOOKUP($A58,Entries!$B$3:$I$203,8)</f>
        <v/>
      </c>
      <c r="M58" s="7" t="str">
        <f>VLOOKUP($A58,Entries!$B$3:$J$203,9)</f>
        <v/>
      </c>
      <c r="N58" s="29"/>
    </row>
    <row r="59" spans="1:14" x14ac:dyDescent="0.25">
      <c r="A59" s="7" t="s">
        <v>25</v>
      </c>
      <c r="B59" s="110" t="s">
        <v>25</v>
      </c>
      <c r="D59" s="7">
        <v>7</v>
      </c>
      <c r="E59" t="str">
        <f>VLOOKUP($A59,Entries!$B$3:$J$203,2)</f>
        <v/>
      </c>
      <c r="F59" t="str">
        <f>VLOOKUP($A59,Entries!$B$3:$J$203,3)</f>
        <v/>
      </c>
      <c r="G59" t="str">
        <f>VLOOKUP($A59,Entries!$B$3:$F$203,5)</f>
        <v/>
      </c>
      <c r="H59" s="27" t="str">
        <f t="shared" si="0"/>
        <v xml:space="preserve"> </v>
      </c>
      <c r="J59" s="7" t="str">
        <f>VLOOKUP($A59,Entries!$B$3:$G$203,6)</f>
        <v/>
      </c>
      <c r="K59" s="7" t="str">
        <f>VLOOKUP($A59,Entries!$B$3:$FH257,7)</f>
        <v/>
      </c>
      <c r="L59" s="7" t="str">
        <f>VLOOKUP($A59,Entries!$B$3:$I$203,8)</f>
        <v/>
      </c>
      <c r="M59" s="7" t="str">
        <f>VLOOKUP($A59,Entries!$B$3:$J$203,9)</f>
        <v/>
      </c>
      <c r="N59" s="29"/>
    </row>
    <row r="60" spans="1:14" x14ac:dyDescent="0.25">
      <c r="A60" s="7" t="s">
        <v>25</v>
      </c>
      <c r="B60" s="110" t="s">
        <v>25</v>
      </c>
      <c r="D60" s="7">
        <v>8</v>
      </c>
      <c r="E60" t="str">
        <f>VLOOKUP($A60,Entries!$B$3:$J$203,2)</f>
        <v/>
      </c>
      <c r="F60" t="str">
        <f>VLOOKUP($A60,Entries!$B$3:$J$203,3)</f>
        <v/>
      </c>
      <c r="G60" t="str">
        <f>VLOOKUP($A60,Entries!$B$3:$F$203,5)</f>
        <v/>
      </c>
      <c r="H60" s="27" t="str">
        <f t="shared" si="0"/>
        <v xml:space="preserve"> </v>
      </c>
      <c r="J60" s="7" t="str">
        <f>VLOOKUP($A60,Entries!$B$3:$G$203,6)</f>
        <v/>
      </c>
      <c r="K60" s="7" t="str">
        <f>VLOOKUP($A60,Entries!$B$3:$FH258,7)</f>
        <v/>
      </c>
      <c r="L60" s="7" t="str">
        <f>VLOOKUP($A60,Entries!$B$3:$I$203,8)</f>
        <v/>
      </c>
      <c r="M60" s="7" t="str">
        <f>VLOOKUP($A60,Entries!$B$3:$J$203,9)</f>
        <v/>
      </c>
      <c r="N60" s="29"/>
    </row>
    <row r="61" spans="1:14" x14ac:dyDescent="0.25">
      <c r="A61" s="7">
        <v>11</v>
      </c>
      <c r="B61" s="110" t="s">
        <v>1268</v>
      </c>
      <c r="C61" t="s">
        <v>275</v>
      </c>
      <c r="D61" s="7">
        <v>1</v>
      </c>
      <c r="E61" t="str">
        <f>VLOOKUP($A61,Entries!$B$3:$J$203,2)</f>
        <v>Thomas</v>
      </c>
      <c r="F61" t="str">
        <f>VLOOKUP($A61,Entries!$B$3:$J$203,3)</f>
        <v>Freeman</v>
      </c>
      <c r="G61" t="str">
        <f>VLOOKUP($A61,Entries!$B$3:$F$203,5)</f>
        <v>Ipswich Harriers</v>
      </c>
      <c r="H61" s="27" t="str">
        <f t="shared" si="0"/>
        <v>2.37.9</v>
      </c>
      <c r="J61" s="7" t="str">
        <f>VLOOKUP($A61,Entries!$B$3:$G$203,6)</f>
        <v>c</v>
      </c>
      <c r="K61" s="7" t="str">
        <f>VLOOKUP($A61,Entries!$B$3:$FH259,7)</f>
        <v>s</v>
      </c>
      <c r="L61" s="7" t="str">
        <f>VLOOKUP($A61,Entries!$B$3:$I$203,8)</f>
        <v>Woodbridge School</v>
      </c>
      <c r="M61" s="7">
        <f>VLOOKUP($A61,Entries!$B$3:$J$203,9)</f>
        <v>4019191</v>
      </c>
      <c r="N61" s="29" t="s">
        <v>100</v>
      </c>
    </row>
    <row r="62" spans="1:14" x14ac:dyDescent="0.25">
      <c r="A62" s="7">
        <v>26</v>
      </c>
      <c r="B62" s="110" t="s">
        <v>1269</v>
      </c>
      <c r="D62" s="7">
        <v>2</v>
      </c>
      <c r="E62" t="str">
        <f>VLOOKUP($A62,Entries!$B$3:$J$203,2)</f>
        <v>Maddox</v>
      </c>
      <c r="F62" t="str">
        <f>VLOOKUP($A62,Entries!$B$3:$J$203,3)</f>
        <v>Law</v>
      </c>
      <c r="G62" t="str">
        <f>VLOOKUP($A62,Entries!$B$3:$F$203,5)</f>
        <v>West Suffolk AC</v>
      </c>
      <c r="H62" s="27" t="str">
        <f t="shared" si="0"/>
        <v>2.41.8</v>
      </c>
      <c r="J62" s="7" t="str">
        <f>VLOOKUP($A62,Entries!$B$3:$G$203,6)</f>
        <v>c</v>
      </c>
      <c r="K62" s="7" t="str">
        <f>VLOOKUP($A62,Entries!$B$3:$FH260,7)</f>
        <v/>
      </c>
      <c r="L62" s="7" t="str">
        <f>VLOOKUP($A62,Entries!$B$3:$I$203,8)</f>
        <v/>
      </c>
      <c r="M62" s="7">
        <f>VLOOKUP($A62,Entries!$B$3:$J$203,9)</f>
        <v>4131741</v>
      </c>
      <c r="N62" s="29"/>
    </row>
    <row r="63" spans="1:14" x14ac:dyDescent="0.25">
      <c r="A63" s="7">
        <v>25</v>
      </c>
      <c r="B63" s="110" t="s">
        <v>1270</v>
      </c>
      <c r="D63" s="7">
        <v>3</v>
      </c>
      <c r="E63" t="str">
        <f>VLOOKUP($A63,Entries!$B$3:$J$203,2)</f>
        <v>Bobbie</v>
      </c>
      <c r="F63" t="str">
        <f>VLOOKUP($A63,Entries!$B$3:$J$203,3)</f>
        <v>Seager</v>
      </c>
      <c r="G63" t="str">
        <f>VLOOKUP($A63,Entries!$B$3:$F$203,5)</f>
        <v>Saint Edmund Pacers</v>
      </c>
      <c r="H63" s="27" t="str">
        <f t="shared" si="0"/>
        <v>2.48.0</v>
      </c>
      <c r="J63" s="7" t="str">
        <f>VLOOKUP($A63,Entries!$B$3:$G$203,6)</f>
        <v>c</v>
      </c>
      <c r="K63" s="7" t="str">
        <f>VLOOKUP($A63,Entries!$B$3:$FH261,7)</f>
        <v>s</v>
      </c>
      <c r="L63" s="7" t="str">
        <f>VLOOKUP($A63,Entries!$B$3:$I$203,8)</f>
        <v>King Edward VI upper school</v>
      </c>
      <c r="M63" s="7">
        <f>VLOOKUP($A63,Entries!$B$3:$J$203,9)</f>
        <v>4053495</v>
      </c>
      <c r="N63" s="29"/>
    </row>
    <row r="64" spans="1:14" x14ac:dyDescent="0.25">
      <c r="A64" s="7">
        <v>29</v>
      </c>
      <c r="B64" s="110" t="s">
        <v>1271</v>
      </c>
      <c r="D64" s="7">
        <v>4</v>
      </c>
      <c r="E64" t="str">
        <f>VLOOKUP($A64,Entries!$B$3:$J$203,2)</f>
        <v>Percy</v>
      </c>
      <c r="F64" t="str">
        <f>VLOOKUP($A64,Entries!$B$3:$J$203,3)</f>
        <v>Strachan</v>
      </c>
      <c r="G64" t="str">
        <f>VLOOKUP($A64,Entries!$B$3:$F$203,5)</f>
        <v>Framlingham College</v>
      </c>
      <c r="H64" s="27" t="str">
        <f t="shared" si="0"/>
        <v>2.51.4</v>
      </c>
      <c r="J64" s="7" t="str">
        <f>VLOOKUP($A64,Entries!$B$3:$G$203,6)</f>
        <v>c</v>
      </c>
      <c r="K64" s="7" t="str">
        <f>VLOOKUP($A64,Entries!$B$3:$FH262,7)</f>
        <v>s</v>
      </c>
      <c r="L64" s="7" t="str">
        <f>VLOOKUP($A64,Entries!$B$3:$I$203,8)</f>
        <v>Framlingham College</v>
      </c>
      <c r="M64" s="7">
        <f>VLOOKUP($A64,Entries!$B$3:$J$203,9)</f>
        <v>0</v>
      </c>
      <c r="N64" s="29"/>
    </row>
    <row r="65" spans="1:14" x14ac:dyDescent="0.25">
      <c r="A65" s="7">
        <v>23</v>
      </c>
      <c r="B65" s="110" t="s">
        <v>1272</v>
      </c>
      <c r="D65" s="7">
        <v>5</v>
      </c>
      <c r="E65" t="str">
        <f>VLOOKUP($A65,Entries!$B$3:$J$203,2)</f>
        <v>Sidney</v>
      </c>
      <c r="F65" t="str">
        <f>VLOOKUP($A65,Entries!$B$3:$J$203,3)</f>
        <v>Astle</v>
      </c>
      <c r="G65" t="str">
        <f>VLOOKUP($A65,Entries!$B$3:$F$203,5)</f>
        <v>Saint Edmund Pacers</v>
      </c>
      <c r="H65" s="27" t="str">
        <f t="shared" si="0"/>
        <v>2.58.7</v>
      </c>
      <c r="J65" s="7" t="str">
        <f>VLOOKUP($A65,Entries!$B$3:$G$203,6)</f>
        <v>c</v>
      </c>
      <c r="K65" s="7" t="str">
        <f>VLOOKUP($A65,Entries!$B$3:$FH263,7)</f>
        <v>s</v>
      </c>
      <c r="L65" s="7" t="str">
        <f>VLOOKUP($A65,Entries!$B$3:$I$203,8)</f>
        <v>St Edmund’s Catholic Primary School</v>
      </c>
      <c r="M65" s="7">
        <f>VLOOKUP($A65,Entries!$B$3:$J$203,9)</f>
        <v>4117423</v>
      </c>
      <c r="N65" s="29"/>
    </row>
    <row r="66" spans="1:14" x14ac:dyDescent="0.25">
      <c r="A66" s="7" t="s">
        <v>25</v>
      </c>
      <c r="B66" s="110" t="s">
        <v>25</v>
      </c>
      <c r="D66" s="7">
        <v>6</v>
      </c>
      <c r="E66" t="str">
        <f>VLOOKUP($A66,Entries!$B$3:$J$203,2)</f>
        <v/>
      </c>
      <c r="F66" t="str">
        <f>VLOOKUP($A66,Entries!$B$3:$J$203,3)</f>
        <v/>
      </c>
      <c r="G66" t="str">
        <f>VLOOKUP($A66,Entries!$B$3:$F$203,5)</f>
        <v/>
      </c>
      <c r="H66" s="27" t="str">
        <f t="shared" si="0"/>
        <v xml:space="preserve"> </v>
      </c>
      <c r="J66" s="7" t="str">
        <f>VLOOKUP($A66,Entries!$B$3:$G$203,6)</f>
        <v/>
      </c>
      <c r="K66" s="7" t="str">
        <f>VLOOKUP($A66,Entries!$B$3:$FH264,7)</f>
        <v/>
      </c>
      <c r="L66" s="7" t="str">
        <f>VLOOKUP($A66,Entries!$B$3:$I$203,8)</f>
        <v/>
      </c>
      <c r="M66" s="7" t="str">
        <f>VLOOKUP($A66,Entries!$B$3:$J$203,9)</f>
        <v/>
      </c>
      <c r="N66" s="29"/>
    </row>
    <row r="67" spans="1:14" x14ac:dyDescent="0.25">
      <c r="A67" s="7" t="s">
        <v>25</v>
      </c>
      <c r="B67" s="110" t="s">
        <v>25</v>
      </c>
      <c r="D67" s="7">
        <v>7</v>
      </c>
      <c r="E67" t="str">
        <f>VLOOKUP($A67,Entries!$B$3:$J$203,2)</f>
        <v/>
      </c>
      <c r="F67" t="str">
        <f>VLOOKUP($A67,Entries!$B$3:$J$203,3)</f>
        <v/>
      </c>
      <c r="G67" t="str">
        <f>VLOOKUP($A67,Entries!$B$3:$F$203,5)</f>
        <v/>
      </c>
      <c r="H67" s="27" t="str">
        <f t="shared" si="0"/>
        <v xml:space="preserve"> </v>
      </c>
      <c r="J67" s="7" t="str">
        <f>VLOOKUP($A67,Entries!$B$3:$G$203,6)</f>
        <v/>
      </c>
      <c r="K67" s="7" t="str">
        <f>VLOOKUP($A67,Entries!$B$3:$FH265,7)</f>
        <v/>
      </c>
      <c r="L67" s="7" t="str">
        <f>VLOOKUP($A67,Entries!$B$3:$I$203,8)</f>
        <v/>
      </c>
      <c r="M67" s="7" t="str">
        <f>VLOOKUP($A67,Entries!$B$3:$J$203,9)</f>
        <v/>
      </c>
      <c r="N67" s="29"/>
    </row>
    <row r="68" spans="1:14" x14ac:dyDescent="0.25">
      <c r="A68" s="7" t="s">
        <v>25</v>
      </c>
      <c r="B68" s="110" t="s">
        <v>25</v>
      </c>
      <c r="D68" s="7">
        <v>8</v>
      </c>
      <c r="E68" t="str">
        <f>VLOOKUP($A68,Entries!$B$3:$J$203,2)</f>
        <v/>
      </c>
      <c r="F68" t="str">
        <f>VLOOKUP($A68,Entries!$B$3:$J$203,3)</f>
        <v/>
      </c>
      <c r="G68" t="str">
        <f>VLOOKUP($A68,Entries!$B$3:$F$203,5)</f>
        <v/>
      </c>
      <c r="H68" s="27" t="str">
        <f t="shared" si="0"/>
        <v xml:space="preserve"> </v>
      </c>
      <c r="J68" s="7" t="str">
        <f>VLOOKUP($A68,Entries!$B$3:$G$203,6)</f>
        <v/>
      </c>
      <c r="K68" s="7" t="str">
        <f>VLOOKUP($A68,Entries!$B$3:$FH266,7)</f>
        <v/>
      </c>
      <c r="L68" s="7" t="str">
        <f>VLOOKUP($A68,Entries!$B$3:$I$203,8)</f>
        <v/>
      </c>
      <c r="M68" s="7" t="str">
        <f>VLOOKUP($A68,Entries!$B$3:$J$203,9)</f>
        <v/>
      </c>
      <c r="N68" s="29"/>
    </row>
    <row r="69" spans="1:14" x14ac:dyDescent="0.25">
      <c r="A69" s="7">
        <v>24</v>
      </c>
      <c r="B69" s="110" t="s">
        <v>1307</v>
      </c>
      <c r="C69" t="s">
        <v>276</v>
      </c>
      <c r="D69" s="7">
        <v>1</v>
      </c>
      <c r="E69" t="str">
        <f>VLOOKUP($A69,Entries!$B$3:$J$203,2)</f>
        <v>Jack</v>
      </c>
      <c r="F69" t="str">
        <f>VLOOKUP($A69,Entries!$B$3:$J$203,3)</f>
        <v>Seager</v>
      </c>
      <c r="G69" t="str">
        <f>VLOOKUP($A69,Entries!$B$3:$F$203,5)</f>
        <v>Saint Edmund Pacers</v>
      </c>
      <c r="H69" s="27" t="str">
        <f t="shared" si="0"/>
        <v>5.04.5</v>
      </c>
      <c r="I69" s="7" t="str">
        <f>IF(H69=" "," ",IF(H69&lt;N69,"CBP",IF(H69=N69,"=CBP"," ")))</f>
        <v xml:space="preserve"> </v>
      </c>
      <c r="J69" s="7" t="str">
        <f>VLOOKUP($A69,Entries!$B$3:$G$203,6)</f>
        <v>c</v>
      </c>
      <c r="K69" s="7" t="str">
        <f>VLOOKUP($A69,Entries!$B$3:$FH267,7)</f>
        <v>s</v>
      </c>
      <c r="L69" s="7" t="str">
        <f>VLOOKUP($A69,Entries!$B$3:$I$203,8)</f>
        <v xml:space="preserve">Sybil Andrews Academy </v>
      </c>
      <c r="M69" s="7">
        <f>VLOOKUP($A69,Entries!$B$3:$J$203,9)</f>
        <v>4045578</v>
      </c>
      <c r="N69" s="29" t="s">
        <v>381</v>
      </c>
    </row>
    <row r="70" spans="1:14" x14ac:dyDescent="0.25">
      <c r="A70" s="7">
        <v>14</v>
      </c>
      <c r="B70" s="110" t="s">
        <v>1308</v>
      </c>
      <c r="D70" s="7">
        <v>2</v>
      </c>
      <c r="E70" t="str">
        <f>VLOOKUP($A70,Entries!$B$3:$J$203,2)</f>
        <v>Matthew</v>
      </c>
      <c r="F70" t="str">
        <f>VLOOKUP($A70,Entries!$B$3:$J$203,3)</f>
        <v>Blackwell</v>
      </c>
      <c r="G70" t="str">
        <f>VLOOKUP($A70,Entries!$B$3:$F$203,5)</f>
        <v>Saint Edmund Pacers</v>
      </c>
      <c r="H70" s="27" t="str">
        <f t="shared" ref="H70:H151" si="1">B70</f>
        <v>5.05.3</v>
      </c>
      <c r="J70" s="7" t="str">
        <f>VLOOKUP($A70,Entries!$B$3:$G$203,6)</f>
        <v>c</v>
      </c>
      <c r="K70" s="7" t="str">
        <f>VLOOKUP($A70,Entries!$B$3:$FH268,7)</f>
        <v>s</v>
      </c>
      <c r="L70" s="7" t="str">
        <f>VLOOKUP($A70,Entries!$B$3:$I$203,8)</f>
        <v>King Edward School</v>
      </c>
      <c r="M70" s="7">
        <f>VLOOKUP($A70,Entries!$B$3:$J$203,9)</f>
        <v>3999445</v>
      </c>
      <c r="N70" s="29"/>
    </row>
    <row r="71" spans="1:14" x14ac:dyDescent="0.25">
      <c r="A71" s="7">
        <v>16</v>
      </c>
      <c r="B71" s="110" t="s">
        <v>1309</v>
      </c>
      <c r="D71" s="7">
        <v>3</v>
      </c>
      <c r="E71" t="str">
        <f>VLOOKUP($A71,Entries!$B$3:$J$203,2)</f>
        <v>Bay</v>
      </c>
      <c r="F71" t="str">
        <f>VLOOKUP($A71,Entries!$B$3:$J$203,3)</f>
        <v>Lyles</v>
      </c>
      <c r="G71" t="str">
        <f>VLOOKUP($A71,Entries!$B$3:$F$203,5)</f>
        <v>Framlingham Prep S</v>
      </c>
      <c r="H71" s="27" t="str">
        <f t="shared" si="1"/>
        <v>5.10.5</v>
      </c>
      <c r="J71" s="7" t="str">
        <f>VLOOKUP($A71,Entries!$B$3:$G$203,6)</f>
        <v>c</v>
      </c>
      <c r="K71" s="7" t="str">
        <f>VLOOKUP($A71,Entries!$B$3:$FH269,7)</f>
        <v>s</v>
      </c>
      <c r="L71" s="7" t="str">
        <f>VLOOKUP($A71,Entries!$B$3:$I$203,8)</f>
        <v>Framlingham Prep School</v>
      </c>
      <c r="M71" s="7">
        <f>VLOOKUP($A71,Entries!$B$3:$J$203,9)</f>
        <v>0</v>
      </c>
      <c r="N71" s="29"/>
    </row>
    <row r="72" spans="1:14" x14ac:dyDescent="0.25">
      <c r="A72" s="7">
        <v>30</v>
      </c>
      <c r="B72" s="110" t="s">
        <v>1310</v>
      </c>
      <c r="D72" s="7">
        <v>4</v>
      </c>
      <c r="E72" t="str">
        <f>VLOOKUP($A72,Entries!$B$3:$J$203,2)</f>
        <v>Christopher</v>
      </c>
      <c r="F72" t="str">
        <f>VLOOKUP($A72,Entries!$B$3:$J$203,3)</f>
        <v>Sillik</v>
      </c>
      <c r="G72" t="str">
        <f>VLOOKUP($A72,Entries!$B$3:$F$203,5)</f>
        <v>Ipswich Jaffa RC</v>
      </c>
      <c r="H72" s="27" t="str">
        <f t="shared" si="1"/>
        <v>5.13.7</v>
      </c>
      <c r="J72" s="7" t="str">
        <f>VLOOKUP($A72,Entries!$B$3:$G$203,6)</f>
        <v>c</v>
      </c>
      <c r="K72" s="7" t="str">
        <f>VLOOKUP($A72,Entries!$B$3:$FH270,7)</f>
        <v>s</v>
      </c>
      <c r="L72" s="7" t="str">
        <f>VLOOKUP($A72,Entries!$B$3:$I$203,8)</f>
        <v xml:space="preserve">Royal Hospital School </v>
      </c>
      <c r="M72" s="7">
        <f>VLOOKUP($A72,Entries!$B$3:$J$203,9)</f>
        <v>3987237</v>
      </c>
      <c r="N72" s="29"/>
    </row>
    <row r="73" spans="1:14" x14ac:dyDescent="0.25">
      <c r="A73" s="7">
        <v>13</v>
      </c>
      <c r="B73" s="110" t="s">
        <v>1311</v>
      </c>
      <c r="D73" s="7">
        <v>5</v>
      </c>
      <c r="E73" t="str">
        <f>VLOOKUP($A73,Entries!$B$3:$J$203,2)</f>
        <v>Charles</v>
      </c>
      <c r="F73" t="str">
        <f>VLOOKUP($A73,Entries!$B$3:$J$203,3)</f>
        <v>Cass-Courtney</v>
      </c>
      <c r="G73" t="str">
        <f>VLOOKUP($A73,Entries!$B$3:$F$203,5)</f>
        <v>West Suffolk AC</v>
      </c>
      <c r="H73" s="27" t="str">
        <f t="shared" si="1"/>
        <v>5.35.2</v>
      </c>
      <c r="J73" s="7" t="str">
        <f>VLOOKUP($A73,Entries!$B$3:$G$203,6)</f>
        <v>c</v>
      </c>
      <c r="K73" s="7" t="str">
        <f>VLOOKUP($A73,Entries!$B$3:$FH271,7)</f>
        <v/>
      </c>
      <c r="L73" s="7" t="str">
        <f>VLOOKUP($A73,Entries!$B$3:$I$203,8)</f>
        <v/>
      </c>
      <c r="M73" s="7">
        <f>VLOOKUP($A73,Entries!$B$3:$J$203,9)</f>
        <v>4011019</v>
      </c>
      <c r="N73" s="29"/>
    </row>
    <row r="74" spans="1:14" x14ac:dyDescent="0.25">
      <c r="A74" s="7">
        <v>17</v>
      </c>
      <c r="B74" s="110" t="s">
        <v>1312</v>
      </c>
      <c r="D74" s="7">
        <v>6</v>
      </c>
      <c r="E74" t="str">
        <f>VLOOKUP($A74,Entries!$B$3:$J$203,2)</f>
        <v>Stanley</v>
      </c>
      <c r="F74" t="str">
        <f>VLOOKUP($A74,Entries!$B$3:$J$203,3)</f>
        <v>Aldred</v>
      </c>
      <c r="G74" t="str">
        <f>VLOOKUP($A74,Entries!$B$3:$F$203,5)</f>
        <v>Framlingham Flyers</v>
      </c>
      <c r="H74" s="27" t="str">
        <f t="shared" si="1"/>
        <v>6.18.5</v>
      </c>
      <c r="J74" s="7" t="str">
        <f>VLOOKUP($A74,Entries!$B$3:$G$203,6)</f>
        <v>c</v>
      </c>
      <c r="K74" s="7" t="str">
        <f>VLOOKUP($A74,Entries!$B$3:$FH272,7)</f>
        <v>s</v>
      </c>
      <c r="L74" s="7" t="str">
        <f>VLOOKUP($A74,Entries!$B$3:$I$203,8)</f>
        <v>Fram College Prep</v>
      </c>
      <c r="M74" s="7">
        <f>VLOOKUP($A74,Entries!$B$3:$J$203,9)</f>
        <v>4062229</v>
      </c>
      <c r="N74" s="29"/>
    </row>
    <row r="75" spans="1:14" x14ac:dyDescent="0.25">
      <c r="A75" s="7" t="s">
        <v>25</v>
      </c>
      <c r="B75" s="110" t="s">
        <v>25</v>
      </c>
      <c r="D75" s="7">
        <v>7</v>
      </c>
      <c r="E75" t="str">
        <f>VLOOKUP($A75,Entries!$B$3:$J$203,2)</f>
        <v/>
      </c>
      <c r="F75" t="str">
        <f>VLOOKUP($A75,Entries!$B$3:$J$203,3)</f>
        <v/>
      </c>
      <c r="G75" t="str">
        <f>VLOOKUP($A75,Entries!$B$3:$F$203,5)</f>
        <v/>
      </c>
      <c r="H75" s="27" t="str">
        <f t="shared" si="1"/>
        <v xml:space="preserve"> </v>
      </c>
      <c r="J75" s="7" t="str">
        <f>VLOOKUP($A75,Entries!$B$3:$G$203,6)</f>
        <v/>
      </c>
      <c r="K75" s="7" t="str">
        <f>VLOOKUP($A75,Entries!$B$3:$FH273,7)</f>
        <v/>
      </c>
      <c r="L75" s="7" t="str">
        <f>VLOOKUP($A75,Entries!$B$3:$I$203,8)</f>
        <v/>
      </c>
      <c r="M75" s="7" t="str">
        <f>VLOOKUP($A75,Entries!$B$3:$J$203,9)</f>
        <v/>
      </c>
      <c r="N75" s="29"/>
    </row>
    <row r="76" spans="1:14" x14ac:dyDescent="0.25">
      <c r="A76" s="7" t="s">
        <v>25</v>
      </c>
      <c r="B76" s="110" t="s">
        <v>25</v>
      </c>
      <c r="D76" s="7">
        <v>8</v>
      </c>
      <c r="E76" t="str">
        <f>VLOOKUP($A76,Entries!$B$3:$J$203,2)</f>
        <v/>
      </c>
      <c r="F76" t="str">
        <f>VLOOKUP($A76,Entries!$B$3:$J$203,3)</f>
        <v/>
      </c>
      <c r="G76" t="str">
        <f>VLOOKUP($A76,Entries!$B$3:$F$203,5)</f>
        <v/>
      </c>
      <c r="H76" s="27" t="str">
        <f t="shared" si="1"/>
        <v xml:space="preserve"> </v>
      </c>
      <c r="J76" s="7" t="str">
        <f>VLOOKUP($A76,Entries!$B$3:$G$203,6)</f>
        <v/>
      </c>
      <c r="K76" s="7" t="str">
        <f>VLOOKUP($A76,Entries!$B$3:$FH272,7)</f>
        <v/>
      </c>
      <c r="L76" s="7" t="str">
        <f>VLOOKUP($A76,Entries!$B$3:$I$203,8)</f>
        <v/>
      </c>
      <c r="M76" s="7" t="str">
        <f>VLOOKUP($A76,Entries!$B$3:$J$203,9)</f>
        <v/>
      </c>
      <c r="N76" s="29"/>
    </row>
    <row r="77" spans="1:14" x14ac:dyDescent="0.25">
      <c r="A77" s="7" t="s">
        <v>25</v>
      </c>
      <c r="B77" s="110" t="s">
        <v>25</v>
      </c>
      <c r="D77" s="7">
        <v>9</v>
      </c>
      <c r="E77" t="str">
        <f>VLOOKUP($A77,Entries!$B$3:$J$203,2)</f>
        <v/>
      </c>
      <c r="F77" t="str">
        <f>VLOOKUP($A77,Entries!$B$3:$J$203,3)</f>
        <v/>
      </c>
      <c r="G77" t="str">
        <f>VLOOKUP($A77,Entries!$B$3:$F$203,5)</f>
        <v/>
      </c>
      <c r="H77" s="27" t="str">
        <f t="shared" ref="H77" si="2">B77</f>
        <v xml:space="preserve"> </v>
      </c>
      <c r="J77" s="7" t="str">
        <f>VLOOKUP($A77,Entries!$B$3:$G$203,6)</f>
        <v/>
      </c>
      <c r="K77" s="7" t="str">
        <f>VLOOKUP($A77,Entries!$B$3:$FH273,7)</f>
        <v/>
      </c>
      <c r="L77" s="7" t="str">
        <f>VLOOKUP($A77,Entries!$B$3:$I$203,8)</f>
        <v/>
      </c>
      <c r="M77" s="7" t="str">
        <f>VLOOKUP($A77,Entries!$B$3:$J$203,9)</f>
        <v/>
      </c>
      <c r="N77" s="29"/>
    </row>
    <row r="78" spans="1:14" x14ac:dyDescent="0.25">
      <c r="A78" s="7" t="s">
        <v>25</v>
      </c>
      <c r="B78" s="110" t="s">
        <v>25</v>
      </c>
      <c r="D78" s="7">
        <v>10</v>
      </c>
      <c r="E78" t="str">
        <f>VLOOKUP($A78,Entries!$B$3:$J$203,2)</f>
        <v/>
      </c>
      <c r="F78" t="str">
        <f>VLOOKUP($A78,Entries!$B$3:$J$203,3)</f>
        <v/>
      </c>
      <c r="G78" t="str">
        <f>VLOOKUP($A78,Entries!$B$3:$F$203,5)</f>
        <v/>
      </c>
      <c r="H78" s="27" t="str">
        <f t="shared" si="1"/>
        <v xml:space="preserve"> </v>
      </c>
      <c r="J78" s="7" t="str">
        <f>VLOOKUP($A78,Entries!$B$3:$G$203,6)</f>
        <v/>
      </c>
      <c r="K78" s="7" t="str">
        <f>VLOOKUP($A78,Entries!$B$3:$FH274,7)</f>
        <v/>
      </c>
      <c r="L78" s="7" t="str">
        <f>VLOOKUP($A78,Entries!$B$3:$I$203,8)</f>
        <v/>
      </c>
      <c r="M78" s="7" t="str">
        <f>VLOOKUP($A78,Entries!$B$3:$J$203,9)</f>
        <v/>
      </c>
      <c r="N78" s="29"/>
    </row>
    <row r="79" spans="1:14" x14ac:dyDescent="0.25">
      <c r="A79" s="7" t="s">
        <v>25</v>
      </c>
      <c r="B79" s="110" t="s">
        <v>25</v>
      </c>
      <c r="C79" t="s">
        <v>277</v>
      </c>
      <c r="D79" s="7">
        <v>1</v>
      </c>
      <c r="E79" t="str">
        <f>VLOOKUP($A79,Entries!$B$3:$J$203,2)</f>
        <v/>
      </c>
      <c r="F79" t="str">
        <f>VLOOKUP($A79,Entries!$B$3:$J$203,3)</f>
        <v/>
      </c>
      <c r="G79" t="str">
        <f>VLOOKUP($A79,Entries!$B$3:$F$203,5)</f>
        <v/>
      </c>
      <c r="H79" s="27" t="str">
        <f t="shared" si="1"/>
        <v xml:space="preserve"> </v>
      </c>
      <c r="J79" s="7" t="str">
        <f>VLOOKUP($A79,Entries!$B$3:$G$203,6)</f>
        <v/>
      </c>
      <c r="K79" s="7" t="str">
        <f>VLOOKUP($A79,Entries!$B$3:$FH275,7)</f>
        <v/>
      </c>
      <c r="L79" s="7" t="str">
        <f>VLOOKUP($A79,Entries!$B$3:$I$203,8)</f>
        <v/>
      </c>
      <c r="M79" s="7" t="str">
        <f>VLOOKUP($A79,Entries!$B$3:$J$203,9)</f>
        <v/>
      </c>
      <c r="N79" s="29">
        <v>0</v>
      </c>
    </row>
    <row r="80" spans="1:14" x14ac:dyDescent="0.25">
      <c r="A80" s="7" t="s">
        <v>25</v>
      </c>
      <c r="B80" s="110" t="s">
        <v>25</v>
      </c>
      <c r="D80" s="7">
        <v>2</v>
      </c>
      <c r="E80" t="str">
        <f>VLOOKUP($A80,Entries!$B$3:$J$203,2)</f>
        <v/>
      </c>
      <c r="F80" t="str">
        <f>VLOOKUP($A80,Entries!$B$3:$J$203,3)</f>
        <v/>
      </c>
      <c r="G80" t="str">
        <f>VLOOKUP($A80,Entries!$B$3:$F$203,5)</f>
        <v/>
      </c>
      <c r="H80" s="27" t="str">
        <f t="shared" si="1"/>
        <v xml:space="preserve"> </v>
      </c>
      <c r="J80" s="7" t="str">
        <f>VLOOKUP($A80,Entries!$B$3:$G$203,6)</f>
        <v/>
      </c>
      <c r="K80" s="7" t="str">
        <f>VLOOKUP($A80,Entries!$B$3:$FH276,7)</f>
        <v/>
      </c>
      <c r="L80" s="7" t="str">
        <f>VLOOKUP($A80,Entries!$B$3:$I$203,8)</f>
        <v/>
      </c>
      <c r="M80" s="7" t="str">
        <f>VLOOKUP($A80,Entries!$B$3:$J$203,9)</f>
        <v/>
      </c>
      <c r="N80" s="29"/>
    </row>
    <row r="81" spans="1:14" x14ac:dyDescent="0.25">
      <c r="A81" s="7" t="s">
        <v>25</v>
      </c>
      <c r="B81" s="110" t="s">
        <v>25</v>
      </c>
      <c r="D81" s="7">
        <v>3</v>
      </c>
      <c r="E81" t="str">
        <f>VLOOKUP($A81,Entries!$B$3:$J$203,2)</f>
        <v/>
      </c>
      <c r="F81" t="str">
        <f>VLOOKUP($A81,Entries!$B$3:$J$203,3)</f>
        <v/>
      </c>
      <c r="G81" t="str">
        <f>VLOOKUP($A81,Entries!$B$3:$F$203,5)</f>
        <v/>
      </c>
      <c r="H81" s="27" t="str">
        <f t="shared" si="1"/>
        <v xml:space="preserve"> </v>
      </c>
      <c r="J81" s="7" t="str">
        <f>VLOOKUP($A81,Entries!$B$3:$G$203,6)</f>
        <v/>
      </c>
      <c r="K81" s="7" t="str">
        <f>VLOOKUP($A81,Entries!$B$3:$FH277,7)</f>
        <v/>
      </c>
      <c r="L81" s="7" t="str">
        <f>VLOOKUP($A81,Entries!$B$3:$I$203,8)</f>
        <v/>
      </c>
      <c r="M81" s="7" t="str">
        <f>VLOOKUP($A81,Entries!$B$3:$J$203,9)</f>
        <v/>
      </c>
      <c r="N81" s="29"/>
    </row>
    <row r="82" spans="1:14" x14ac:dyDescent="0.25">
      <c r="A82" s="7" t="s">
        <v>25</v>
      </c>
      <c r="B82" s="110" t="s">
        <v>25</v>
      </c>
      <c r="D82" s="7">
        <v>4</v>
      </c>
      <c r="E82" t="str">
        <f>VLOOKUP($A82,Entries!$B$3:$J$203,2)</f>
        <v/>
      </c>
      <c r="F82" t="str">
        <f>VLOOKUP($A82,Entries!$B$3:$J$203,3)</f>
        <v/>
      </c>
      <c r="G82" t="str">
        <f>VLOOKUP($A82,Entries!$B$3:$F$203,5)</f>
        <v/>
      </c>
      <c r="H82" s="27" t="str">
        <f t="shared" si="1"/>
        <v xml:space="preserve"> </v>
      </c>
      <c r="J82" s="7" t="str">
        <f>VLOOKUP($A82,Entries!$B$3:$G$203,6)</f>
        <v/>
      </c>
      <c r="K82" s="7" t="str">
        <f>VLOOKUP($A82,Entries!$B$3:$FH278,7)</f>
        <v/>
      </c>
      <c r="L82" s="7" t="str">
        <f>VLOOKUP($A82,Entries!$B$3:$I$203,8)</f>
        <v/>
      </c>
      <c r="M82" s="7" t="str">
        <f>VLOOKUP($A82,Entries!$B$3:$J$203,9)</f>
        <v/>
      </c>
      <c r="N82" s="29"/>
    </row>
    <row r="83" spans="1:14" x14ac:dyDescent="0.25">
      <c r="A83" s="7" t="s">
        <v>25</v>
      </c>
      <c r="B83" s="110" t="s">
        <v>25</v>
      </c>
      <c r="D83" s="7">
        <v>5</v>
      </c>
      <c r="E83" t="str">
        <f>VLOOKUP($A83,Entries!$B$3:$J$203,2)</f>
        <v/>
      </c>
      <c r="F83" t="str">
        <f>VLOOKUP($A83,Entries!$B$3:$J$203,3)</f>
        <v/>
      </c>
      <c r="G83" t="str">
        <f>VLOOKUP($A83,Entries!$B$3:$F$203,5)</f>
        <v/>
      </c>
      <c r="H83" s="27" t="str">
        <f t="shared" si="1"/>
        <v xml:space="preserve"> </v>
      </c>
      <c r="J83" s="7" t="str">
        <f>VLOOKUP($A83,Entries!$B$3:$G$203,6)</f>
        <v/>
      </c>
      <c r="K83" s="7" t="str">
        <f>VLOOKUP($A83,Entries!$B$3:$FH279,7)</f>
        <v/>
      </c>
      <c r="L83" s="7" t="str">
        <f>VLOOKUP($A83,Entries!$B$3:$I$203,8)</f>
        <v/>
      </c>
      <c r="M83" s="7" t="str">
        <f>VLOOKUP($A83,Entries!$B$3:$J$203,9)</f>
        <v/>
      </c>
      <c r="N83" s="29"/>
    </row>
    <row r="84" spans="1:14" x14ac:dyDescent="0.25">
      <c r="A84" s="7" t="s">
        <v>25</v>
      </c>
      <c r="B84" s="110" t="s">
        <v>25</v>
      </c>
      <c r="D84" s="7">
        <v>6</v>
      </c>
      <c r="E84" t="str">
        <f>VLOOKUP($A84,Entries!$B$3:$J$203,2)</f>
        <v/>
      </c>
      <c r="F84" t="str">
        <f>VLOOKUP($A84,Entries!$B$3:$J$203,3)</f>
        <v/>
      </c>
      <c r="G84" t="str">
        <f>VLOOKUP($A84,Entries!$B$3:$F$203,5)</f>
        <v/>
      </c>
      <c r="H84" s="27" t="str">
        <f t="shared" si="1"/>
        <v xml:space="preserve"> </v>
      </c>
      <c r="J84" s="7" t="str">
        <f>VLOOKUP($A84,Entries!$B$3:$G$203,6)</f>
        <v/>
      </c>
      <c r="K84" s="7" t="str">
        <f>VLOOKUP($A84,Entries!$B$3:$FH280,7)</f>
        <v/>
      </c>
      <c r="L84" s="7" t="str">
        <f>VLOOKUP($A84,Entries!$B$3:$I$203,8)</f>
        <v/>
      </c>
      <c r="M84" s="7" t="str">
        <f>VLOOKUP($A84,Entries!$B$3:$J$203,9)</f>
        <v/>
      </c>
      <c r="N84" s="29"/>
    </row>
    <row r="85" spans="1:14" x14ac:dyDescent="0.25">
      <c r="A85" s="7" t="s">
        <v>25</v>
      </c>
      <c r="B85" s="110" t="s">
        <v>25</v>
      </c>
      <c r="D85" s="7">
        <v>7</v>
      </c>
      <c r="E85" t="str">
        <f>VLOOKUP($A85,Entries!$B$3:$J$203,2)</f>
        <v/>
      </c>
      <c r="F85" t="str">
        <f>VLOOKUP($A85,Entries!$B$3:$J$203,3)</f>
        <v/>
      </c>
      <c r="G85" t="str">
        <f>VLOOKUP($A85,Entries!$B$3:$F$203,5)</f>
        <v/>
      </c>
      <c r="H85" s="27" t="str">
        <f t="shared" si="1"/>
        <v xml:space="preserve"> </v>
      </c>
      <c r="J85" s="7" t="str">
        <f>VLOOKUP($A85,Entries!$B$3:$G$203,6)</f>
        <v/>
      </c>
      <c r="K85" s="7" t="str">
        <f>VLOOKUP($A85,Entries!$B$3:$FH281,7)</f>
        <v/>
      </c>
      <c r="L85" s="7" t="str">
        <f>VLOOKUP($A85,Entries!$B$3:$I$203,8)</f>
        <v/>
      </c>
      <c r="M85" s="7" t="str">
        <f>VLOOKUP($A85,Entries!$B$3:$J$203,9)</f>
        <v/>
      </c>
      <c r="N85" s="29"/>
    </row>
    <row r="86" spans="1:14" x14ac:dyDescent="0.25">
      <c r="A86" s="7" t="s">
        <v>25</v>
      </c>
      <c r="B86" s="110" t="s">
        <v>25</v>
      </c>
      <c r="D86" s="7">
        <v>8</v>
      </c>
      <c r="E86" t="str">
        <f>VLOOKUP($A86,Entries!$B$3:$J$203,2)</f>
        <v/>
      </c>
      <c r="F86" t="str">
        <f>VLOOKUP($A86,Entries!$B$3:$J$203,3)</f>
        <v/>
      </c>
      <c r="G86" t="str">
        <f>VLOOKUP($A86,Entries!$B$3:$F$203,5)</f>
        <v/>
      </c>
      <c r="H86" s="27" t="str">
        <f t="shared" si="1"/>
        <v xml:space="preserve"> </v>
      </c>
      <c r="J86" s="7" t="str">
        <f>VLOOKUP($A86,Entries!$B$3:$G$203,6)</f>
        <v/>
      </c>
      <c r="K86" s="7" t="str">
        <f>VLOOKUP($A86,Entries!$B$3:$FH282,7)</f>
        <v/>
      </c>
      <c r="L86" s="7" t="str">
        <f>VLOOKUP($A86,Entries!$B$3:$I$203,8)</f>
        <v/>
      </c>
      <c r="M86" s="7" t="str">
        <f>VLOOKUP($A86,Entries!$B$3:$J$203,9)</f>
        <v/>
      </c>
      <c r="N86" s="29"/>
    </row>
    <row r="87" spans="1:14" x14ac:dyDescent="0.25">
      <c r="A87" s="7" t="s">
        <v>25</v>
      </c>
      <c r="B87" s="110" t="s">
        <v>25</v>
      </c>
      <c r="C87" t="s">
        <v>396</v>
      </c>
      <c r="D87" s="7">
        <v>1</v>
      </c>
      <c r="E87" t="str">
        <f>VLOOKUP($A87,Entries!$B$3:$J$203,2)</f>
        <v/>
      </c>
      <c r="F87" t="str">
        <f>VLOOKUP($A87,Entries!$B$3:$J$203,3)</f>
        <v/>
      </c>
      <c r="G87" t="str">
        <f>VLOOKUP($A87,Entries!$B$3:$F$203,5)</f>
        <v/>
      </c>
      <c r="H87" s="27" t="str">
        <f t="shared" ref="H87:H102" si="3">B87</f>
        <v xml:space="preserve"> </v>
      </c>
      <c r="J87" s="7" t="str">
        <f>VLOOKUP($A87,Entries!$B$3:$G$203,6)</f>
        <v/>
      </c>
      <c r="K87" s="7" t="str">
        <f>VLOOKUP($A87,Entries!$B$3:$FH283,7)</f>
        <v/>
      </c>
      <c r="L87" s="7" t="str">
        <f>VLOOKUP($A87,Entries!$B$3:$I$203,8)</f>
        <v/>
      </c>
      <c r="M87" s="7" t="str">
        <f>VLOOKUP($A87,Entries!$B$3:$J$203,9)</f>
        <v/>
      </c>
      <c r="N87" s="29">
        <v>0</v>
      </c>
    </row>
    <row r="88" spans="1:14" x14ac:dyDescent="0.25">
      <c r="A88" s="7" t="s">
        <v>25</v>
      </c>
      <c r="B88" s="110" t="s">
        <v>25</v>
      </c>
      <c r="D88" s="7">
        <v>2</v>
      </c>
      <c r="E88" t="str">
        <f>VLOOKUP($A88,Entries!$B$3:$J$203,2)</f>
        <v/>
      </c>
      <c r="F88" t="str">
        <f>VLOOKUP($A88,Entries!$B$3:$J$203,3)</f>
        <v/>
      </c>
      <c r="G88" t="str">
        <f>VLOOKUP($A88,Entries!$B$3:$F$203,5)</f>
        <v/>
      </c>
      <c r="H88" s="27" t="str">
        <f t="shared" si="3"/>
        <v xml:space="preserve"> </v>
      </c>
      <c r="J88" s="7" t="str">
        <f>VLOOKUP($A88,Entries!$B$3:$G$203,6)</f>
        <v/>
      </c>
      <c r="K88" s="7" t="str">
        <f>VLOOKUP($A88,Entries!$B$3:$FH284,7)</f>
        <v/>
      </c>
      <c r="L88" s="7" t="str">
        <f>VLOOKUP($A88,Entries!$B$3:$I$203,8)</f>
        <v/>
      </c>
      <c r="M88" s="7" t="str">
        <f>VLOOKUP($A88,Entries!$B$3:$J$203,9)</f>
        <v/>
      </c>
      <c r="N88" s="29"/>
    </row>
    <row r="89" spans="1:14" x14ac:dyDescent="0.25">
      <c r="A89" s="7" t="s">
        <v>25</v>
      </c>
      <c r="B89" s="110" t="s">
        <v>25</v>
      </c>
      <c r="D89" s="7">
        <v>3</v>
      </c>
      <c r="E89" t="str">
        <f>VLOOKUP($A89,Entries!$B$3:$J$203,2)</f>
        <v/>
      </c>
      <c r="F89" t="str">
        <f>VLOOKUP($A89,Entries!$B$3:$J$203,3)</f>
        <v/>
      </c>
      <c r="G89" t="str">
        <f>VLOOKUP($A89,Entries!$B$3:$F$203,5)</f>
        <v/>
      </c>
      <c r="H89" s="27" t="str">
        <f t="shared" si="3"/>
        <v xml:space="preserve"> </v>
      </c>
      <c r="J89" s="7" t="str">
        <f>VLOOKUP($A89,Entries!$B$3:$G$203,6)</f>
        <v/>
      </c>
      <c r="K89" s="7" t="str">
        <f>VLOOKUP($A89,Entries!$B$3:$FH285,7)</f>
        <v/>
      </c>
      <c r="L89" s="7" t="str">
        <f>VLOOKUP($A89,Entries!$B$3:$I$203,8)</f>
        <v/>
      </c>
      <c r="M89" s="7" t="str">
        <f>VLOOKUP($A89,Entries!$B$3:$J$203,9)</f>
        <v/>
      </c>
      <c r="N89" s="29"/>
    </row>
    <row r="90" spans="1:14" x14ac:dyDescent="0.25">
      <c r="A90" s="7" t="s">
        <v>25</v>
      </c>
      <c r="B90" s="110" t="s">
        <v>25</v>
      </c>
      <c r="D90" s="7">
        <v>4</v>
      </c>
      <c r="E90" t="str">
        <f>VLOOKUP($A90,Entries!$B$3:$J$203,2)</f>
        <v/>
      </c>
      <c r="F90" t="str">
        <f>VLOOKUP($A90,Entries!$B$3:$J$203,3)</f>
        <v/>
      </c>
      <c r="G90" t="str">
        <f>VLOOKUP($A90,Entries!$B$3:$F$203,5)</f>
        <v/>
      </c>
      <c r="H90" s="27" t="str">
        <f t="shared" si="3"/>
        <v xml:space="preserve"> </v>
      </c>
      <c r="J90" s="7" t="str">
        <f>VLOOKUP($A90,Entries!$B$3:$G$203,6)</f>
        <v/>
      </c>
      <c r="K90" s="7" t="str">
        <f>VLOOKUP($A90,Entries!$B$3:$FH286,7)</f>
        <v/>
      </c>
      <c r="L90" s="7" t="str">
        <f>VLOOKUP($A90,Entries!$B$3:$I$203,8)</f>
        <v/>
      </c>
      <c r="M90" s="7" t="str">
        <f>VLOOKUP($A90,Entries!$B$3:$J$203,9)</f>
        <v/>
      </c>
      <c r="N90" s="29"/>
    </row>
    <row r="91" spans="1:14" x14ac:dyDescent="0.25">
      <c r="A91" s="7" t="s">
        <v>25</v>
      </c>
      <c r="B91" s="110" t="s">
        <v>25</v>
      </c>
      <c r="D91" s="7">
        <v>5</v>
      </c>
      <c r="E91" t="str">
        <f>VLOOKUP($A91,Entries!$B$3:$J$203,2)</f>
        <v/>
      </c>
      <c r="F91" t="str">
        <f>VLOOKUP($A91,Entries!$B$3:$J$203,3)</f>
        <v/>
      </c>
      <c r="G91" t="str">
        <f>VLOOKUP($A91,Entries!$B$3:$F$203,5)</f>
        <v/>
      </c>
      <c r="H91" s="27" t="str">
        <f t="shared" si="3"/>
        <v xml:space="preserve"> </v>
      </c>
      <c r="J91" s="7" t="str">
        <f>VLOOKUP($A91,Entries!$B$3:$G$203,6)</f>
        <v/>
      </c>
      <c r="K91" s="7" t="str">
        <f>VLOOKUP($A91,Entries!$B$3:$FH287,7)</f>
        <v/>
      </c>
      <c r="L91" s="7" t="str">
        <f>VLOOKUP($A91,Entries!$B$3:$I$203,8)</f>
        <v/>
      </c>
      <c r="M91" s="7" t="str">
        <f>VLOOKUP($A91,Entries!$B$3:$J$203,9)</f>
        <v/>
      </c>
      <c r="N91" s="29"/>
    </row>
    <row r="92" spans="1:14" x14ac:dyDescent="0.25">
      <c r="A92" s="7" t="s">
        <v>25</v>
      </c>
      <c r="B92" s="110" t="s">
        <v>25</v>
      </c>
      <c r="D92" s="7">
        <v>6</v>
      </c>
      <c r="E92" t="str">
        <f>VLOOKUP($A92,Entries!$B$3:$J$203,2)</f>
        <v/>
      </c>
      <c r="F92" t="str">
        <f>VLOOKUP($A92,Entries!$B$3:$J$203,3)</f>
        <v/>
      </c>
      <c r="G92" t="str">
        <f>VLOOKUP($A92,Entries!$B$3:$F$203,5)</f>
        <v/>
      </c>
      <c r="H92" s="27" t="str">
        <f t="shared" si="3"/>
        <v xml:space="preserve"> </v>
      </c>
      <c r="J92" s="7" t="str">
        <f>VLOOKUP($A92,Entries!$B$3:$G$203,6)</f>
        <v/>
      </c>
      <c r="K92" s="7" t="str">
        <f>VLOOKUP($A92,Entries!$B$3:$FH288,7)</f>
        <v/>
      </c>
      <c r="L92" s="7" t="str">
        <f>VLOOKUP($A92,Entries!$B$3:$I$203,8)</f>
        <v/>
      </c>
      <c r="M92" s="7" t="str">
        <f>VLOOKUP($A92,Entries!$B$3:$J$203,9)</f>
        <v/>
      </c>
      <c r="N92" s="29"/>
    </row>
    <row r="93" spans="1:14" x14ac:dyDescent="0.25">
      <c r="A93" s="7" t="s">
        <v>25</v>
      </c>
      <c r="B93" s="110" t="s">
        <v>25</v>
      </c>
      <c r="D93" s="7">
        <v>7</v>
      </c>
      <c r="E93" t="str">
        <f>VLOOKUP($A93,Entries!$B$3:$J$203,2)</f>
        <v/>
      </c>
      <c r="F93" t="str">
        <f>VLOOKUP($A93,Entries!$B$3:$J$203,3)</f>
        <v/>
      </c>
      <c r="G93" t="str">
        <f>VLOOKUP($A93,Entries!$B$3:$F$203,5)</f>
        <v/>
      </c>
      <c r="H93" s="27" t="str">
        <f t="shared" si="3"/>
        <v xml:space="preserve"> </v>
      </c>
      <c r="J93" s="7" t="str">
        <f>VLOOKUP($A93,Entries!$B$3:$G$203,6)</f>
        <v/>
      </c>
      <c r="K93" s="7" t="str">
        <f>VLOOKUP($A93,Entries!$B$3:$FH289,7)</f>
        <v/>
      </c>
      <c r="L93" s="7" t="str">
        <f>VLOOKUP($A93,Entries!$B$3:$I$203,8)</f>
        <v/>
      </c>
      <c r="M93" s="7" t="str">
        <f>VLOOKUP($A93,Entries!$B$3:$J$203,9)</f>
        <v/>
      </c>
      <c r="N93" s="29"/>
    </row>
    <row r="94" spans="1:14" x14ac:dyDescent="0.25">
      <c r="A94" s="7" t="s">
        <v>25</v>
      </c>
      <c r="B94" s="110" t="s">
        <v>25</v>
      </c>
      <c r="D94" s="7">
        <v>8</v>
      </c>
      <c r="E94" t="str">
        <f>VLOOKUP($A94,Entries!$B$3:$J$203,2)</f>
        <v/>
      </c>
      <c r="F94" t="str">
        <f>VLOOKUP($A94,Entries!$B$3:$J$203,3)</f>
        <v/>
      </c>
      <c r="G94" t="str">
        <f>VLOOKUP($A94,Entries!$B$3:$F$203,5)</f>
        <v/>
      </c>
      <c r="H94" s="27" t="str">
        <f t="shared" si="3"/>
        <v xml:space="preserve"> </v>
      </c>
      <c r="J94" s="7" t="str">
        <f>VLOOKUP($A94,Entries!$B$3:$G$203,6)</f>
        <v/>
      </c>
      <c r="K94" s="7" t="str">
        <f>VLOOKUP($A94,Entries!$B$3:$FH290,7)</f>
        <v/>
      </c>
      <c r="L94" s="7" t="str">
        <f>VLOOKUP($A94,Entries!$B$3:$I$203,8)</f>
        <v/>
      </c>
      <c r="M94" s="7" t="str">
        <f>VLOOKUP($A94,Entries!$B$3:$J$203,9)</f>
        <v/>
      </c>
      <c r="N94" s="29"/>
    </row>
    <row r="95" spans="1:14" x14ac:dyDescent="0.25">
      <c r="A95" s="7" t="s">
        <v>25</v>
      </c>
      <c r="B95" s="110" t="s">
        <v>25</v>
      </c>
      <c r="C95" t="s">
        <v>111</v>
      </c>
      <c r="D95" s="7">
        <v>1</v>
      </c>
      <c r="E95" t="str">
        <f>VLOOKUP($A95,Entries!$B$3:$J$203,2)</f>
        <v/>
      </c>
      <c r="F95" t="str">
        <f>VLOOKUP($A95,Entries!$B$3:$J$203,3)</f>
        <v/>
      </c>
      <c r="G95" t="str">
        <f>VLOOKUP($A95,Entries!$B$3:$F$203,5)</f>
        <v/>
      </c>
      <c r="H95" s="27" t="str">
        <f t="shared" si="3"/>
        <v xml:space="preserve"> </v>
      </c>
      <c r="J95" s="7" t="str">
        <f>VLOOKUP($A95,Entries!$B$3:$G$203,6)</f>
        <v/>
      </c>
      <c r="K95" s="7" t="str">
        <f>VLOOKUP($A95,Entries!$B$3:$FH291,7)</f>
        <v/>
      </c>
      <c r="L95" s="7" t="str">
        <f>VLOOKUP($A95,Entries!$B$3:$I$203,8)</f>
        <v/>
      </c>
      <c r="M95" s="7" t="str">
        <f>VLOOKUP($A95,Entries!$B$3:$J$203,9)</f>
        <v/>
      </c>
      <c r="N95" s="29" t="s">
        <v>112</v>
      </c>
    </row>
    <row r="96" spans="1:14" x14ac:dyDescent="0.25">
      <c r="A96" s="7" t="s">
        <v>25</v>
      </c>
      <c r="B96" s="110" t="s">
        <v>25</v>
      </c>
      <c r="D96" s="7">
        <v>2</v>
      </c>
      <c r="E96" t="str">
        <f>VLOOKUP($A96,Entries!$B$3:$J$203,2)</f>
        <v/>
      </c>
      <c r="F96" t="str">
        <f>VLOOKUP($A96,Entries!$B$3:$J$203,3)</f>
        <v/>
      </c>
      <c r="G96" t="str">
        <f>VLOOKUP($A96,Entries!$B$3:$F$203,5)</f>
        <v/>
      </c>
      <c r="H96" s="27" t="str">
        <f t="shared" si="3"/>
        <v xml:space="preserve"> </v>
      </c>
      <c r="J96" s="7" t="str">
        <f>VLOOKUP($A96,Entries!$B$3:$G$203,6)</f>
        <v/>
      </c>
      <c r="K96" s="7" t="str">
        <f>VLOOKUP($A96,Entries!$B$3:$FH292,7)</f>
        <v/>
      </c>
      <c r="L96" s="7" t="str">
        <f>VLOOKUP($A96,Entries!$B$3:$I$203,8)</f>
        <v/>
      </c>
      <c r="M96" s="7" t="str">
        <f>VLOOKUP($A96,Entries!$B$3:$J$203,9)</f>
        <v/>
      </c>
      <c r="N96" s="29"/>
    </row>
    <row r="97" spans="1:14" x14ac:dyDescent="0.25">
      <c r="A97" s="7" t="s">
        <v>25</v>
      </c>
      <c r="B97" s="110" t="s">
        <v>25</v>
      </c>
      <c r="D97" s="7">
        <v>3</v>
      </c>
      <c r="E97" t="str">
        <f>VLOOKUP($A97,Entries!$B$3:$J$203,2)</f>
        <v/>
      </c>
      <c r="F97" t="str">
        <f>VLOOKUP($A97,Entries!$B$3:$J$203,3)</f>
        <v/>
      </c>
      <c r="G97" t="str">
        <f>VLOOKUP($A97,Entries!$B$3:$F$203,5)</f>
        <v/>
      </c>
      <c r="H97" s="27" t="str">
        <f t="shared" si="3"/>
        <v xml:space="preserve"> </v>
      </c>
      <c r="J97" s="7" t="str">
        <f>VLOOKUP($A97,Entries!$B$3:$G$203,6)</f>
        <v/>
      </c>
      <c r="K97" s="7" t="str">
        <f>VLOOKUP($A97,Entries!$B$3:$FH293,7)</f>
        <v/>
      </c>
      <c r="L97" s="7" t="str">
        <f>VLOOKUP($A97,Entries!$B$3:$I$203,8)</f>
        <v/>
      </c>
      <c r="M97" s="7" t="str">
        <f>VLOOKUP($A97,Entries!$B$3:$J$203,9)</f>
        <v/>
      </c>
      <c r="N97" s="29"/>
    </row>
    <row r="98" spans="1:14" x14ac:dyDescent="0.25">
      <c r="A98" s="7" t="s">
        <v>25</v>
      </c>
      <c r="B98" s="110" t="s">
        <v>25</v>
      </c>
      <c r="D98" s="7">
        <v>4</v>
      </c>
      <c r="E98" t="str">
        <f>VLOOKUP($A98,Entries!$B$3:$J$203,2)</f>
        <v/>
      </c>
      <c r="F98" t="str">
        <f>VLOOKUP($A98,Entries!$B$3:$J$203,3)</f>
        <v/>
      </c>
      <c r="G98" t="str">
        <f>VLOOKUP($A98,Entries!$B$3:$F$203,5)</f>
        <v/>
      </c>
      <c r="H98" s="27" t="str">
        <f t="shared" si="3"/>
        <v xml:space="preserve"> </v>
      </c>
      <c r="J98" s="7" t="str">
        <f>VLOOKUP($A98,Entries!$B$3:$G$203,6)</f>
        <v/>
      </c>
      <c r="K98" s="7" t="str">
        <f>VLOOKUP($A98,Entries!$B$3:$FH294,7)</f>
        <v/>
      </c>
      <c r="L98" s="7" t="str">
        <f>VLOOKUP($A98,Entries!$B$3:$I$203,8)</f>
        <v/>
      </c>
      <c r="M98" s="7" t="str">
        <f>VLOOKUP($A98,Entries!$B$3:$J$203,9)</f>
        <v/>
      </c>
      <c r="N98" s="29"/>
    </row>
    <row r="99" spans="1:14" x14ac:dyDescent="0.25">
      <c r="A99" s="7" t="s">
        <v>25</v>
      </c>
      <c r="B99" s="110" t="s">
        <v>25</v>
      </c>
      <c r="D99" s="7">
        <v>5</v>
      </c>
      <c r="E99" t="str">
        <f>VLOOKUP($A99,Entries!$B$3:$J$203,2)</f>
        <v/>
      </c>
      <c r="F99" t="str">
        <f>VLOOKUP($A99,Entries!$B$3:$J$203,3)</f>
        <v/>
      </c>
      <c r="G99" t="str">
        <f>VLOOKUP($A99,Entries!$B$3:$F$203,5)</f>
        <v/>
      </c>
      <c r="H99" s="27" t="str">
        <f t="shared" si="3"/>
        <v xml:space="preserve"> </v>
      </c>
      <c r="J99" s="7" t="str">
        <f>VLOOKUP($A99,Entries!$B$3:$G$203,6)</f>
        <v/>
      </c>
      <c r="K99" s="7" t="str">
        <f>VLOOKUP($A99,Entries!$B$3:$FH295,7)</f>
        <v/>
      </c>
      <c r="L99" s="7" t="str">
        <f>VLOOKUP($A99,Entries!$B$3:$I$203,8)</f>
        <v/>
      </c>
      <c r="M99" s="7" t="str">
        <f>VLOOKUP($A99,Entries!$B$3:$J$203,9)</f>
        <v/>
      </c>
      <c r="N99" s="29"/>
    </row>
    <row r="100" spans="1:14" x14ac:dyDescent="0.25">
      <c r="A100" s="7" t="s">
        <v>25</v>
      </c>
      <c r="B100" s="110" t="s">
        <v>25</v>
      </c>
      <c r="D100" s="7">
        <v>6</v>
      </c>
      <c r="E100" t="str">
        <f>VLOOKUP($A100,Entries!$B$3:$J$203,2)</f>
        <v/>
      </c>
      <c r="F100" t="str">
        <f>VLOOKUP($A100,Entries!$B$3:$J$203,3)</f>
        <v/>
      </c>
      <c r="G100" t="str">
        <f>VLOOKUP($A100,Entries!$B$3:$F$203,5)</f>
        <v/>
      </c>
      <c r="H100" s="27" t="str">
        <f t="shared" si="3"/>
        <v xml:space="preserve"> </v>
      </c>
      <c r="J100" s="7" t="str">
        <f>VLOOKUP($A100,Entries!$B$3:$G$203,6)</f>
        <v/>
      </c>
      <c r="K100" s="7" t="str">
        <f>VLOOKUP($A100,Entries!$B$3:$FH296,7)</f>
        <v/>
      </c>
      <c r="L100" s="7" t="str">
        <f>VLOOKUP($A100,Entries!$B$3:$I$203,8)</f>
        <v/>
      </c>
      <c r="M100" s="7" t="str">
        <f>VLOOKUP($A100,Entries!$B$3:$J$203,9)</f>
        <v/>
      </c>
      <c r="N100" s="29"/>
    </row>
    <row r="101" spans="1:14" x14ac:dyDescent="0.25">
      <c r="A101" s="7" t="s">
        <v>25</v>
      </c>
      <c r="B101" s="110" t="s">
        <v>25</v>
      </c>
      <c r="D101" s="7">
        <v>7</v>
      </c>
      <c r="E101" t="str">
        <f>VLOOKUP($A101,Entries!$B$3:$J$203,2)</f>
        <v/>
      </c>
      <c r="F101" t="str">
        <f>VLOOKUP($A101,Entries!$B$3:$J$203,3)</f>
        <v/>
      </c>
      <c r="G101" t="str">
        <f>VLOOKUP($A101,Entries!$B$3:$F$203,5)</f>
        <v/>
      </c>
      <c r="H101" s="27" t="str">
        <f t="shared" si="3"/>
        <v xml:space="preserve"> </v>
      </c>
      <c r="J101" s="7" t="str">
        <f>VLOOKUP($A101,Entries!$B$3:$G$203,6)</f>
        <v/>
      </c>
      <c r="K101" s="7" t="str">
        <f>VLOOKUP($A101,Entries!$B$3:$FH297,7)</f>
        <v/>
      </c>
      <c r="L101" s="7" t="str">
        <f>VLOOKUP($A101,Entries!$B$3:$I$203,8)</f>
        <v/>
      </c>
      <c r="M101" s="7" t="str">
        <f>VLOOKUP($A101,Entries!$B$3:$J$203,9)</f>
        <v/>
      </c>
      <c r="N101" s="29"/>
    </row>
    <row r="102" spans="1:14" x14ac:dyDescent="0.25">
      <c r="A102" s="7" t="s">
        <v>25</v>
      </c>
      <c r="B102" s="110" t="s">
        <v>25</v>
      </c>
      <c r="D102" s="7">
        <v>8</v>
      </c>
      <c r="E102" t="str">
        <f>VLOOKUP($A102,Entries!$B$3:$J$203,2)</f>
        <v/>
      </c>
      <c r="F102" t="str">
        <f>VLOOKUP($A102,Entries!$B$3:$J$203,3)</f>
        <v/>
      </c>
      <c r="G102" t="str">
        <f>VLOOKUP($A102,Entries!$B$3:$F$203,5)</f>
        <v/>
      </c>
      <c r="H102" s="27" t="str">
        <f t="shared" si="3"/>
        <v xml:space="preserve"> </v>
      </c>
      <c r="J102" s="7" t="str">
        <f>VLOOKUP($A102,Entries!$B$3:$G$203,6)</f>
        <v/>
      </c>
      <c r="K102" s="7" t="str">
        <f>VLOOKUP($A102,Entries!$B$3:$FH298,7)</f>
        <v/>
      </c>
      <c r="L102" s="7" t="str">
        <f>VLOOKUP($A102,Entries!$B$3:$I$203,8)</f>
        <v/>
      </c>
      <c r="M102" s="7" t="str">
        <f>VLOOKUP($A102,Entries!$B$3:$J$203,9)</f>
        <v/>
      </c>
      <c r="N102" s="29"/>
    </row>
    <row r="103" spans="1:14" x14ac:dyDescent="0.25">
      <c r="A103" s="7">
        <v>33</v>
      </c>
      <c r="B103" s="110">
        <v>15.2</v>
      </c>
      <c r="C103" t="s">
        <v>393</v>
      </c>
      <c r="D103" s="7">
        <v>1</v>
      </c>
      <c r="E103" t="str">
        <f>VLOOKUP($A103,Entries!$B$3:$J$203,2)</f>
        <v>Kyle</v>
      </c>
      <c r="F103" t="str">
        <f>VLOOKUP($A103,Entries!$B$3:$J$203,3)</f>
        <v>Garanganga</v>
      </c>
      <c r="G103" t="str">
        <f>VLOOKUP($A103,Entries!$B$3:$F$203,5)</f>
        <v>Ipswich Harriers</v>
      </c>
      <c r="H103" s="27">
        <f t="shared" si="1"/>
        <v>15.2</v>
      </c>
      <c r="I103" s="7" t="str">
        <f>IF(H103=" "," ",IF(H103&lt;N103,"CBP",IF(H103=N103,"=CBP"," ")))</f>
        <v xml:space="preserve"> </v>
      </c>
      <c r="J103" s="7" t="str">
        <f>VLOOKUP($A103,Entries!$B$3:$G$203,6)</f>
        <v>c</v>
      </c>
      <c r="K103" s="7" t="str">
        <f>VLOOKUP($A103,Entries!$B$3:$FH299,7)</f>
        <v/>
      </c>
      <c r="L103" s="7" t="str">
        <f>VLOOKUP($A103,Entries!$B$3:$I$203,8)</f>
        <v/>
      </c>
      <c r="M103" s="7">
        <f>VLOOKUP($A103,Entries!$B$3:$J$203,9)</f>
        <v>4132118</v>
      </c>
      <c r="N103" s="29">
        <v>11.5</v>
      </c>
    </row>
    <row r="104" spans="1:14" x14ac:dyDescent="0.25">
      <c r="A104" s="7" t="s">
        <v>25</v>
      </c>
      <c r="B104" s="110" t="s">
        <v>25</v>
      </c>
      <c r="D104" s="7">
        <v>2</v>
      </c>
      <c r="E104" t="str">
        <f>VLOOKUP($A104,Entries!$B$3:$J$203,2)</f>
        <v/>
      </c>
      <c r="F104" t="str">
        <f>VLOOKUP($A104,Entries!$B$3:$J$203,3)</f>
        <v/>
      </c>
      <c r="G104" t="str">
        <f>VLOOKUP($A104,Entries!$B$3:$F$203,5)</f>
        <v/>
      </c>
      <c r="H104" s="27" t="str">
        <f t="shared" si="1"/>
        <v xml:space="preserve"> </v>
      </c>
      <c r="J104" s="7" t="str">
        <f>VLOOKUP($A104,Entries!$B$3:$G$203,6)</f>
        <v/>
      </c>
      <c r="K104" s="7" t="str">
        <f>VLOOKUP($A104,Entries!$B$3:$FH300,7)</f>
        <v/>
      </c>
      <c r="L104" s="7" t="str">
        <f>VLOOKUP($A104,Entries!$B$3:$I$203,8)</f>
        <v/>
      </c>
      <c r="M104" s="7" t="str">
        <f>VLOOKUP($A104,Entries!$B$3:$J$203,9)</f>
        <v/>
      </c>
      <c r="N104" s="29"/>
    </row>
    <row r="105" spans="1:14" x14ac:dyDescent="0.25">
      <c r="A105" s="7" t="s">
        <v>25</v>
      </c>
      <c r="B105" s="110" t="s">
        <v>25</v>
      </c>
      <c r="D105" s="7">
        <v>3</v>
      </c>
      <c r="E105" t="str">
        <f>VLOOKUP($A105,Entries!$B$3:$J$203,2)</f>
        <v/>
      </c>
      <c r="F105" t="str">
        <f>VLOOKUP($A105,Entries!$B$3:$J$203,3)</f>
        <v/>
      </c>
      <c r="G105" t="str">
        <f>VLOOKUP($A105,Entries!$B$3:$F$203,5)</f>
        <v/>
      </c>
      <c r="H105" s="27" t="str">
        <f t="shared" si="1"/>
        <v xml:space="preserve"> </v>
      </c>
      <c r="J105" s="7" t="str">
        <f>VLOOKUP($A105,Entries!$B$3:$G$203,6)</f>
        <v/>
      </c>
      <c r="K105" s="7" t="str">
        <f>VLOOKUP($A105,Entries!$B$3:$FH301,7)</f>
        <v/>
      </c>
      <c r="L105" s="7" t="str">
        <f>VLOOKUP($A105,Entries!$B$3:$I$203,8)</f>
        <v/>
      </c>
      <c r="M105" s="7" t="str">
        <f>VLOOKUP($A105,Entries!$B$3:$J$203,9)</f>
        <v/>
      </c>
      <c r="N105" s="29"/>
    </row>
    <row r="106" spans="1:14" x14ac:dyDescent="0.25">
      <c r="A106" s="7" t="s">
        <v>25</v>
      </c>
      <c r="B106" s="110" t="s">
        <v>25</v>
      </c>
      <c r="D106" s="7">
        <v>4</v>
      </c>
      <c r="E106" t="str">
        <f>VLOOKUP($A106,Entries!$B$3:$J$203,2)</f>
        <v/>
      </c>
      <c r="F106" t="str">
        <f>VLOOKUP($A106,Entries!$B$3:$J$203,3)</f>
        <v/>
      </c>
      <c r="G106" t="str">
        <f>VLOOKUP($A106,Entries!$B$3:$F$203,5)</f>
        <v/>
      </c>
      <c r="H106" s="27" t="str">
        <f t="shared" si="1"/>
        <v xml:space="preserve"> </v>
      </c>
      <c r="J106" s="7" t="str">
        <f>VLOOKUP($A106,Entries!$B$3:$G$203,6)</f>
        <v/>
      </c>
      <c r="K106" s="7" t="str">
        <f>VLOOKUP($A106,Entries!$B$3:$FH302,7)</f>
        <v/>
      </c>
      <c r="L106" s="7" t="str">
        <f>VLOOKUP($A106,Entries!$B$3:$I$203,8)</f>
        <v/>
      </c>
      <c r="M106" s="7" t="str">
        <f>VLOOKUP($A106,Entries!$B$3:$J$203,9)</f>
        <v/>
      </c>
      <c r="N106" s="29"/>
    </row>
    <row r="107" spans="1:14" x14ac:dyDescent="0.25">
      <c r="A107" s="7" t="s">
        <v>25</v>
      </c>
      <c r="B107" s="110" t="s">
        <v>25</v>
      </c>
      <c r="D107" s="7">
        <v>5</v>
      </c>
      <c r="E107" t="str">
        <f>VLOOKUP($A107,Entries!$B$3:$J$203,2)</f>
        <v/>
      </c>
      <c r="F107" t="str">
        <f>VLOOKUP($A107,Entries!$B$3:$J$203,3)</f>
        <v/>
      </c>
      <c r="G107" t="str">
        <f>VLOOKUP($A107,Entries!$B$3:$F$203,5)</f>
        <v/>
      </c>
      <c r="H107" s="27" t="str">
        <f t="shared" si="1"/>
        <v xml:space="preserve"> </v>
      </c>
      <c r="J107" s="7" t="str">
        <f>VLOOKUP($A107,Entries!$B$3:$G$203,6)</f>
        <v/>
      </c>
      <c r="K107" s="7" t="str">
        <f>VLOOKUP($A107,Entries!$B$3:$FH303,7)</f>
        <v/>
      </c>
      <c r="L107" s="7" t="str">
        <f>VLOOKUP($A107,Entries!$B$3:$I$203,8)</f>
        <v/>
      </c>
      <c r="M107" s="7" t="str">
        <f>VLOOKUP($A107,Entries!$B$3:$J$203,9)</f>
        <v/>
      </c>
      <c r="N107" s="29"/>
    </row>
    <row r="108" spans="1:14" x14ac:dyDescent="0.25">
      <c r="A108" s="7" t="s">
        <v>25</v>
      </c>
      <c r="B108" s="110" t="s">
        <v>25</v>
      </c>
      <c r="D108" s="7">
        <v>6</v>
      </c>
      <c r="E108" t="str">
        <f>VLOOKUP($A108,Entries!$B$3:$J$203,2)</f>
        <v/>
      </c>
      <c r="F108" t="str">
        <f>VLOOKUP($A108,Entries!$B$3:$J$203,3)</f>
        <v/>
      </c>
      <c r="G108" t="str">
        <f>VLOOKUP($A108,Entries!$B$3:$F$203,5)</f>
        <v/>
      </c>
      <c r="H108" s="27" t="str">
        <f t="shared" si="1"/>
        <v xml:space="preserve"> </v>
      </c>
      <c r="J108" s="7" t="str">
        <f>VLOOKUP($A108,Entries!$B$3:$G$203,6)</f>
        <v/>
      </c>
      <c r="K108" s="7" t="str">
        <f>VLOOKUP($A108,Entries!$B$3:$FH304,7)</f>
        <v/>
      </c>
      <c r="L108" s="7" t="str">
        <f>VLOOKUP($A108,Entries!$B$3:$I$203,8)</f>
        <v/>
      </c>
      <c r="M108" s="7" t="str">
        <f>VLOOKUP($A108,Entries!$B$3:$J$203,9)</f>
        <v/>
      </c>
      <c r="N108" s="29"/>
    </row>
    <row r="109" spans="1:14" x14ac:dyDescent="0.25">
      <c r="A109" s="7" t="s">
        <v>25</v>
      </c>
      <c r="B109" s="110" t="s">
        <v>25</v>
      </c>
      <c r="D109" s="7">
        <v>7</v>
      </c>
      <c r="E109" t="str">
        <f>VLOOKUP($A109,Entries!$B$3:$J$203,2)</f>
        <v/>
      </c>
      <c r="F109" t="str">
        <f>VLOOKUP($A109,Entries!$B$3:$J$203,3)</f>
        <v/>
      </c>
      <c r="G109" t="str">
        <f>VLOOKUP($A109,Entries!$B$3:$F$203,5)</f>
        <v/>
      </c>
      <c r="H109" s="27" t="str">
        <f t="shared" si="1"/>
        <v xml:space="preserve"> </v>
      </c>
      <c r="J109" s="7" t="str">
        <f>VLOOKUP($A109,Entries!$B$3:$G$203,6)</f>
        <v/>
      </c>
      <c r="K109" s="7" t="str">
        <f>VLOOKUP($A109,Entries!$B$3:$FH305,7)</f>
        <v/>
      </c>
      <c r="L109" s="7" t="str">
        <f>VLOOKUP($A109,Entries!$B$3:$I$203,8)</f>
        <v/>
      </c>
      <c r="M109" s="7" t="str">
        <f>VLOOKUP($A109,Entries!$B$3:$J$203,9)</f>
        <v/>
      </c>
      <c r="N109" s="29"/>
    </row>
    <row r="110" spans="1:14" x14ac:dyDescent="0.25">
      <c r="A110" s="7" t="s">
        <v>25</v>
      </c>
      <c r="B110" s="110" t="s">
        <v>25</v>
      </c>
      <c r="D110" s="7">
        <v>8</v>
      </c>
      <c r="E110" t="str">
        <f>VLOOKUP($A110,Entries!$B$3:$J$203,2)</f>
        <v/>
      </c>
      <c r="F110" t="str">
        <f>VLOOKUP($A110,Entries!$B$3:$J$203,3)</f>
        <v/>
      </c>
      <c r="G110" t="str">
        <f>VLOOKUP($A110,Entries!$B$3:$F$203,5)</f>
        <v/>
      </c>
      <c r="H110" s="27" t="str">
        <f t="shared" si="1"/>
        <v xml:space="preserve"> </v>
      </c>
      <c r="J110" s="7" t="str">
        <f>VLOOKUP($A110,Entries!$B$3:$G$203,6)</f>
        <v/>
      </c>
      <c r="K110" s="7" t="str">
        <f>VLOOKUP($A110,Entries!$B$3:$FH306,7)</f>
        <v/>
      </c>
      <c r="L110" s="7" t="str">
        <f>VLOOKUP($A110,Entries!$B$3:$I$203,8)</f>
        <v/>
      </c>
      <c r="M110" s="7" t="str">
        <f>VLOOKUP($A110,Entries!$B$3:$J$203,9)</f>
        <v/>
      </c>
      <c r="N110" s="29"/>
    </row>
    <row r="111" spans="1:14" x14ac:dyDescent="0.25">
      <c r="A111" s="7" t="s">
        <v>25</v>
      </c>
      <c r="B111" s="110" t="s">
        <v>25</v>
      </c>
      <c r="C111" t="s">
        <v>279</v>
      </c>
      <c r="D111" s="7">
        <v>1</v>
      </c>
      <c r="E111" t="str">
        <f>VLOOKUP($A111,Entries!$B$3:$J$203,2)</f>
        <v/>
      </c>
      <c r="F111" t="str">
        <f>VLOOKUP($A111,Entries!$B$3:$J$203,3)</f>
        <v/>
      </c>
      <c r="G111" t="str">
        <f>VLOOKUP($A111,Entries!$B$3:$F$203,5)</f>
        <v/>
      </c>
      <c r="H111" s="27" t="str">
        <f t="shared" si="1"/>
        <v xml:space="preserve"> </v>
      </c>
      <c r="J111" s="7" t="str">
        <f>VLOOKUP($A111,Entries!$B$3:$G$203,6)</f>
        <v/>
      </c>
      <c r="K111" s="7" t="str">
        <f>VLOOKUP($A111,Entries!$B$3:$FH307,7)</f>
        <v/>
      </c>
      <c r="L111" s="7" t="str">
        <f>VLOOKUP($A111,Entries!$B$3:$I$203,8)</f>
        <v/>
      </c>
      <c r="M111" s="7" t="str">
        <f>VLOOKUP($A111,Entries!$B$3:$J$203,9)</f>
        <v/>
      </c>
      <c r="N111" s="29">
        <v>0</v>
      </c>
    </row>
    <row r="112" spans="1:14" x14ac:dyDescent="0.25">
      <c r="A112" s="7" t="s">
        <v>25</v>
      </c>
      <c r="B112" s="110" t="s">
        <v>25</v>
      </c>
      <c r="D112" s="7">
        <v>2</v>
      </c>
      <c r="E112" t="str">
        <f>VLOOKUP($A112,Entries!$B$3:$J$203,2)</f>
        <v/>
      </c>
      <c r="F112" t="str">
        <f>VLOOKUP($A112,Entries!$B$3:$J$203,3)</f>
        <v/>
      </c>
      <c r="G112" t="str">
        <f>VLOOKUP($A112,Entries!$B$3:$F$203,5)</f>
        <v/>
      </c>
      <c r="H112" s="27" t="str">
        <f t="shared" si="1"/>
        <v xml:space="preserve"> </v>
      </c>
      <c r="J112" s="7" t="str">
        <f>VLOOKUP($A112,Entries!$B$3:$G$203,6)</f>
        <v/>
      </c>
      <c r="K112" s="7" t="str">
        <f>VLOOKUP($A112,Entries!$B$3:$FH308,7)</f>
        <v/>
      </c>
      <c r="L112" s="7" t="str">
        <f>VLOOKUP($A112,Entries!$B$3:$I$203,8)</f>
        <v/>
      </c>
      <c r="M112" s="7" t="str">
        <f>VLOOKUP($A112,Entries!$B$3:$J$203,9)</f>
        <v/>
      </c>
      <c r="N112" s="29"/>
    </row>
    <row r="113" spans="1:14" x14ac:dyDescent="0.25">
      <c r="A113" s="7" t="s">
        <v>25</v>
      </c>
      <c r="B113" s="110" t="s">
        <v>25</v>
      </c>
      <c r="D113" s="7">
        <v>3</v>
      </c>
      <c r="E113" t="str">
        <f>VLOOKUP($A113,Entries!$B$3:$J$203,2)</f>
        <v/>
      </c>
      <c r="F113" t="str">
        <f>VLOOKUP($A113,Entries!$B$3:$J$203,3)</f>
        <v/>
      </c>
      <c r="G113" t="str">
        <f>VLOOKUP($A113,Entries!$B$3:$F$203,5)</f>
        <v/>
      </c>
      <c r="H113" s="27" t="str">
        <f t="shared" si="1"/>
        <v xml:space="preserve"> </v>
      </c>
      <c r="J113" s="7" t="str">
        <f>VLOOKUP($A113,Entries!$B$3:$G$203,6)</f>
        <v/>
      </c>
      <c r="K113" s="7" t="str">
        <f>VLOOKUP($A113,Entries!$B$3:$FH309,7)</f>
        <v/>
      </c>
      <c r="L113" s="7" t="str">
        <f>VLOOKUP($A113,Entries!$B$3:$I$203,8)</f>
        <v/>
      </c>
      <c r="M113" s="7" t="str">
        <f>VLOOKUP($A113,Entries!$B$3:$J$203,9)</f>
        <v/>
      </c>
      <c r="N113" s="29"/>
    </row>
    <row r="114" spans="1:14" x14ac:dyDescent="0.25">
      <c r="A114" s="7" t="s">
        <v>25</v>
      </c>
      <c r="B114" s="110" t="s">
        <v>25</v>
      </c>
      <c r="D114" s="7">
        <v>4</v>
      </c>
      <c r="E114" t="str">
        <f>VLOOKUP($A114,Entries!$B$3:$J$203,2)</f>
        <v/>
      </c>
      <c r="F114" t="str">
        <f>VLOOKUP($A114,Entries!$B$3:$J$203,3)</f>
        <v/>
      </c>
      <c r="G114" t="str">
        <f>VLOOKUP($A114,Entries!$B$3:$F$203,5)</f>
        <v/>
      </c>
      <c r="H114" s="27" t="str">
        <f t="shared" si="1"/>
        <v xml:space="preserve"> </v>
      </c>
      <c r="J114" s="7" t="str">
        <f>VLOOKUP($A114,Entries!$B$3:$G$203,6)</f>
        <v/>
      </c>
      <c r="K114" s="7" t="str">
        <f>VLOOKUP($A114,Entries!$B$3:$FH310,7)</f>
        <v/>
      </c>
      <c r="L114" s="7" t="str">
        <f>VLOOKUP($A114,Entries!$B$3:$I$203,8)</f>
        <v/>
      </c>
      <c r="M114" s="7" t="str">
        <f>VLOOKUP($A114,Entries!$B$3:$J$203,9)</f>
        <v/>
      </c>
      <c r="N114" s="29"/>
    </row>
    <row r="115" spans="1:14" x14ac:dyDescent="0.25">
      <c r="A115" s="7" t="s">
        <v>25</v>
      </c>
      <c r="B115" s="110" t="s">
        <v>25</v>
      </c>
      <c r="D115" s="7">
        <v>5</v>
      </c>
      <c r="E115" t="str">
        <f>VLOOKUP($A115,Entries!$B$3:$J$203,2)</f>
        <v/>
      </c>
      <c r="F115" t="str">
        <f>VLOOKUP($A115,Entries!$B$3:$J$203,3)</f>
        <v/>
      </c>
      <c r="G115" t="str">
        <f>VLOOKUP($A115,Entries!$B$3:$F$203,5)</f>
        <v/>
      </c>
      <c r="H115" s="27" t="str">
        <f t="shared" si="1"/>
        <v xml:space="preserve"> </v>
      </c>
      <c r="J115" s="7" t="str">
        <f>VLOOKUP($A115,Entries!$B$3:$G$203,6)</f>
        <v/>
      </c>
      <c r="K115" s="7" t="str">
        <f>VLOOKUP($A115,Entries!$B$3:$FH311,7)</f>
        <v/>
      </c>
      <c r="L115" s="7" t="str">
        <f>VLOOKUP($A115,Entries!$B$3:$I$203,8)</f>
        <v/>
      </c>
      <c r="M115" s="7" t="str">
        <f>VLOOKUP($A115,Entries!$B$3:$J$203,9)</f>
        <v/>
      </c>
      <c r="N115" s="29"/>
    </row>
    <row r="116" spans="1:14" x14ac:dyDescent="0.25">
      <c r="A116" s="7" t="s">
        <v>25</v>
      </c>
      <c r="B116" s="110" t="s">
        <v>25</v>
      </c>
      <c r="D116" s="7">
        <v>6</v>
      </c>
      <c r="E116" t="str">
        <f>VLOOKUP($A116,Entries!$B$3:$J$203,2)</f>
        <v/>
      </c>
      <c r="F116" t="str">
        <f>VLOOKUP($A116,Entries!$B$3:$J$203,3)</f>
        <v/>
      </c>
      <c r="G116" t="str">
        <f>VLOOKUP($A116,Entries!$B$3:$F$203,5)</f>
        <v/>
      </c>
      <c r="H116" s="27" t="str">
        <f t="shared" si="1"/>
        <v xml:space="preserve"> </v>
      </c>
      <c r="J116" s="7" t="str">
        <f>VLOOKUP($A116,Entries!$B$3:$G$203,6)</f>
        <v/>
      </c>
      <c r="K116" s="7" t="str">
        <f>VLOOKUP($A116,Entries!$B$3:$FH312,7)</f>
        <v/>
      </c>
      <c r="L116" s="7" t="str">
        <f>VLOOKUP($A116,Entries!$B$3:$I$203,8)</f>
        <v/>
      </c>
      <c r="M116" s="7" t="str">
        <f>VLOOKUP($A116,Entries!$B$3:$J$203,9)</f>
        <v/>
      </c>
      <c r="N116" s="29"/>
    </row>
    <row r="117" spans="1:14" x14ac:dyDescent="0.25">
      <c r="A117" s="7" t="s">
        <v>25</v>
      </c>
      <c r="B117" s="110" t="s">
        <v>25</v>
      </c>
      <c r="D117" s="7">
        <v>7</v>
      </c>
      <c r="E117" t="str">
        <f>VLOOKUP($A117,Entries!$B$3:$J$203,2)</f>
        <v/>
      </c>
      <c r="F117" t="str">
        <f>VLOOKUP($A117,Entries!$B$3:$J$203,3)</f>
        <v/>
      </c>
      <c r="G117" t="str">
        <f>VLOOKUP($A117,Entries!$B$3:$F$203,5)</f>
        <v/>
      </c>
      <c r="H117" s="27" t="str">
        <f t="shared" si="1"/>
        <v xml:space="preserve"> </v>
      </c>
      <c r="J117" s="7" t="str">
        <f>VLOOKUP($A117,Entries!$B$3:$G$203,6)</f>
        <v/>
      </c>
      <c r="K117" s="7" t="str">
        <f>VLOOKUP($A117,Entries!$B$3:$FH313,7)</f>
        <v/>
      </c>
      <c r="L117" s="7" t="str">
        <f>VLOOKUP($A117,Entries!$B$3:$I$203,8)</f>
        <v/>
      </c>
      <c r="M117" s="7" t="str">
        <f>VLOOKUP($A117,Entries!$B$3:$J$203,9)</f>
        <v/>
      </c>
      <c r="N117" s="29"/>
    </row>
    <row r="118" spans="1:14" x14ac:dyDescent="0.25">
      <c r="A118" s="7" t="s">
        <v>25</v>
      </c>
      <c r="B118" s="110" t="s">
        <v>25</v>
      </c>
      <c r="D118" s="7">
        <v>8</v>
      </c>
      <c r="E118" t="str">
        <f>VLOOKUP($A118,Entries!$B$3:$J$203,2)</f>
        <v/>
      </c>
      <c r="F118" t="str">
        <f>VLOOKUP($A118,Entries!$B$3:$J$203,3)</f>
        <v/>
      </c>
      <c r="G118" t="str">
        <f>VLOOKUP($A118,Entries!$B$3:$F$203,5)</f>
        <v/>
      </c>
      <c r="H118" s="27" t="str">
        <f t="shared" si="1"/>
        <v xml:space="preserve"> </v>
      </c>
      <c r="J118" s="7" t="str">
        <f>VLOOKUP($A118,Entries!$B$3:$G$203,6)</f>
        <v/>
      </c>
      <c r="K118" s="7" t="str">
        <f>VLOOKUP($A118,Entries!$B$3:$FH314,7)</f>
        <v/>
      </c>
      <c r="L118" s="7" t="str">
        <f>VLOOKUP($A118,Entries!$B$3:$I$203,8)</f>
        <v/>
      </c>
      <c r="M118" s="7" t="str">
        <f>VLOOKUP($A118,Entries!$B$3:$J$203,9)</f>
        <v/>
      </c>
      <c r="N118" s="29"/>
    </row>
    <row r="119" spans="1:14" x14ac:dyDescent="0.25">
      <c r="A119" s="7" t="s">
        <v>25</v>
      </c>
      <c r="B119" s="110" t="s">
        <v>25</v>
      </c>
      <c r="C119" t="s">
        <v>280</v>
      </c>
      <c r="D119" s="7">
        <v>1</v>
      </c>
      <c r="E119" t="str">
        <f>VLOOKUP($A119,Entries!$B$3:$J$203,2)</f>
        <v/>
      </c>
      <c r="F119" t="str">
        <f>VLOOKUP($A119,Entries!$B$3:$J$203,3)</f>
        <v/>
      </c>
      <c r="G119" t="str">
        <f>VLOOKUP($A119,Entries!$B$3:$F$203,5)</f>
        <v/>
      </c>
      <c r="H119" s="27" t="str">
        <f t="shared" si="1"/>
        <v xml:space="preserve"> </v>
      </c>
      <c r="J119" s="7" t="str">
        <f>VLOOKUP($A119,Entries!$B$3:$G$203,6)</f>
        <v/>
      </c>
      <c r="K119" s="7" t="str">
        <f>VLOOKUP($A119,Entries!$B$3:$FH315,7)</f>
        <v/>
      </c>
      <c r="L119" s="7" t="str">
        <f>VLOOKUP($A119,Entries!$B$3:$I$203,8)</f>
        <v/>
      </c>
      <c r="M119" s="7" t="str">
        <f>VLOOKUP($A119,Entries!$B$3:$J$203,9)</f>
        <v/>
      </c>
      <c r="N119" s="29">
        <v>0</v>
      </c>
    </row>
    <row r="120" spans="1:14" x14ac:dyDescent="0.25">
      <c r="A120" s="7" t="s">
        <v>25</v>
      </c>
      <c r="B120" s="110" t="s">
        <v>25</v>
      </c>
      <c r="D120" s="7">
        <v>2</v>
      </c>
      <c r="E120" t="str">
        <f>VLOOKUP($A120,Entries!$B$3:$J$203,2)</f>
        <v/>
      </c>
      <c r="F120" t="str">
        <f>VLOOKUP($A120,Entries!$B$3:$J$203,3)</f>
        <v/>
      </c>
      <c r="G120" t="str">
        <f>VLOOKUP($A120,Entries!$B$3:$F$203,5)</f>
        <v/>
      </c>
      <c r="H120" s="27" t="str">
        <f t="shared" si="1"/>
        <v xml:space="preserve"> </v>
      </c>
      <c r="J120" s="7" t="str">
        <f>VLOOKUP($A120,Entries!$B$3:$G$203,6)</f>
        <v/>
      </c>
      <c r="K120" s="7" t="str">
        <f>VLOOKUP($A120,Entries!$B$3:$FH316,7)</f>
        <v/>
      </c>
      <c r="L120" s="7" t="str">
        <f>VLOOKUP($A120,Entries!$B$3:$I$203,8)</f>
        <v/>
      </c>
      <c r="M120" s="7" t="str">
        <f>VLOOKUP($A120,Entries!$B$3:$J$203,9)</f>
        <v/>
      </c>
      <c r="N120" s="29"/>
    </row>
    <row r="121" spans="1:14" x14ac:dyDescent="0.25">
      <c r="A121" s="7" t="s">
        <v>25</v>
      </c>
      <c r="B121" s="110" t="s">
        <v>25</v>
      </c>
      <c r="D121" s="7">
        <v>3</v>
      </c>
      <c r="E121" t="str">
        <f>VLOOKUP($A121,Entries!$B$3:$J$203,2)</f>
        <v/>
      </c>
      <c r="F121" t="str">
        <f>VLOOKUP($A121,Entries!$B$3:$J$203,3)</f>
        <v/>
      </c>
      <c r="G121" t="str">
        <f>VLOOKUP($A121,Entries!$B$3:$F$203,5)</f>
        <v/>
      </c>
      <c r="H121" s="27" t="str">
        <f t="shared" si="1"/>
        <v xml:space="preserve"> </v>
      </c>
      <c r="J121" s="7" t="str">
        <f>VLOOKUP($A121,Entries!$B$3:$G$203,6)</f>
        <v/>
      </c>
      <c r="K121" s="7" t="str">
        <f>VLOOKUP($A121,Entries!$B$3:$FH317,7)</f>
        <v/>
      </c>
      <c r="L121" s="7" t="str">
        <f>VLOOKUP($A121,Entries!$B$3:$I$203,8)</f>
        <v/>
      </c>
      <c r="M121" s="7" t="str">
        <f>VLOOKUP($A121,Entries!$B$3:$J$203,9)</f>
        <v/>
      </c>
      <c r="N121" s="29"/>
    </row>
    <row r="122" spans="1:14" x14ac:dyDescent="0.25">
      <c r="A122" s="7" t="s">
        <v>25</v>
      </c>
      <c r="B122" s="110" t="s">
        <v>25</v>
      </c>
      <c r="D122" s="7">
        <v>4</v>
      </c>
      <c r="E122" t="str">
        <f>VLOOKUP($A122,Entries!$B$3:$J$203,2)</f>
        <v/>
      </c>
      <c r="F122" t="str">
        <f>VLOOKUP($A122,Entries!$B$3:$J$203,3)</f>
        <v/>
      </c>
      <c r="G122" t="str">
        <f>VLOOKUP($A122,Entries!$B$3:$F$203,5)</f>
        <v/>
      </c>
      <c r="H122" s="27" t="str">
        <f t="shared" si="1"/>
        <v xml:space="preserve"> </v>
      </c>
      <c r="J122" s="7" t="str">
        <f>VLOOKUP($A122,Entries!$B$3:$G$203,6)</f>
        <v/>
      </c>
      <c r="K122" s="7" t="str">
        <f>VLOOKUP($A122,Entries!$B$3:$FH318,7)</f>
        <v/>
      </c>
      <c r="L122" s="7" t="str">
        <f>VLOOKUP($A122,Entries!$B$3:$I$203,8)</f>
        <v/>
      </c>
      <c r="M122" s="7" t="str">
        <f>VLOOKUP($A122,Entries!$B$3:$J$203,9)</f>
        <v/>
      </c>
      <c r="N122" s="29"/>
    </row>
    <row r="123" spans="1:14" x14ac:dyDescent="0.25">
      <c r="A123" s="7" t="s">
        <v>25</v>
      </c>
      <c r="B123" s="110" t="s">
        <v>25</v>
      </c>
      <c r="D123" s="7">
        <v>5</v>
      </c>
      <c r="E123" t="str">
        <f>VLOOKUP($A123,Entries!$B$3:$J$203,2)</f>
        <v/>
      </c>
      <c r="F123" t="str">
        <f>VLOOKUP($A123,Entries!$B$3:$J$203,3)</f>
        <v/>
      </c>
      <c r="G123" t="str">
        <f>VLOOKUP($A123,Entries!$B$3:$F$203,5)</f>
        <v/>
      </c>
      <c r="H123" s="27" t="str">
        <f t="shared" si="1"/>
        <v xml:space="preserve"> </v>
      </c>
      <c r="J123" s="7" t="str">
        <f>VLOOKUP($A123,Entries!$B$3:$G$203,6)</f>
        <v/>
      </c>
      <c r="K123" s="7" t="str">
        <f>VLOOKUP($A123,Entries!$B$3:$FH319,7)</f>
        <v/>
      </c>
      <c r="L123" s="7" t="str">
        <f>VLOOKUP($A123,Entries!$B$3:$I$203,8)</f>
        <v/>
      </c>
      <c r="M123" s="7" t="str">
        <f>VLOOKUP($A123,Entries!$B$3:$J$203,9)</f>
        <v/>
      </c>
      <c r="N123" s="29"/>
    </row>
    <row r="124" spans="1:14" x14ac:dyDescent="0.25">
      <c r="A124" s="7" t="s">
        <v>25</v>
      </c>
      <c r="B124" s="110" t="s">
        <v>25</v>
      </c>
      <c r="D124" s="7">
        <v>6</v>
      </c>
      <c r="E124" t="str">
        <f>VLOOKUP($A124,Entries!$B$3:$J$203,2)</f>
        <v/>
      </c>
      <c r="F124" t="str">
        <f>VLOOKUP($A124,Entries!$B$3:$J$203,3)</f>
        <v/>
      </c>
      <c r="G124" t="str">
        <f>VLOOKUP($A124,Entries!$B$3:$F$203,5)</f>
        <v/>
      </c>
      <c r="H124" s="27" t="str">
        <f t="shared" si="1"/>
        <v xml:space="preserve"> </v>
      </c>
      <c r="J124" s="7" t="str">
        <f>VLOOKUP($A124,Entries!$B$3:$G$203,6)</f>
        <v/>
      </c>
      <c r="K124" s="7" t="str">
        <f>VLOOKUP($A124,Entries!$B$3:$FH320,7)</f>
        <v/>
      </c>
      <c r="L124" s="7" t="str">
        <f>VLOOKUP($A124,Entries!$B$3:$I$203,8)</f>
        <v/>
      </c>
      <c r="M124" s="7" t="str">
        <f>VLOOKUP($A124,Entries!$B$3:$J$203,9)</f>
        <v/>
      </c>
      <c r="N124" s="29"/>
    </row>
    <row r="125" spans="1:14" x14ac:dyDescent="0.25">
      <c r="A125" s="7" t="s">
        <v>25</v>
      </c>
      <c r="B125" s="110" t="s">
        <v>25</v>
      </c>
      <c r="D125" s="7">
        <v>7</v>
      </c>
      <c r="E125" t="str">
        <f>VLOOKUP($A125,Entries!$B$3:$J$203,2)</f>
        <v/>
      </c>
      <c r="F125" t="str">
        <f>VLOOKUP($A125,Entries!$B$3:$J$203,3)</f>
        <v/>
      </c>
      <c r="G125" t="str">
        <f>VLOOKUP($A125,Entries!$B$3:$F$203,5)</f>
        <v/>
      </c>
      <c r="H125" s="27" t="str">
        <f t="shared" si="1"/>
        <v xml:space="preserve"> </v>
      </c>
      <c r="J125" s="7" t="str">
        <f>VLOOKUP($A125,Entries!$B$3:$G$203,6)</f>
        <v/>
      </c>
      <c r="K125" s="7" t="str">
        <f>VLOOKUP($A125,Entries!$B$3:$FH321,7)</f>
        <v/>
      </c>
      <c r="L125" s="7" t="str">
        <f>VLOOKUP($A125,Entries!$B$3:$I$203,8)</f>
        <v/>
      </c>
      <c r="M125" s="7" t="str">
        <f>VLOOKUP($A125,Entries!$B$3:$J$203,9)</f>
        <v/>
      </c>
      <c r="N125" s="29"/>
    </row>
    <row r="126" spans="1:14" x14ac:dyDescent="0.25">
      <c r="A126" s="7" t="s">
        <v>25</v>
      </c>
      <c r="B126" s="110" t="s">
        <v>25</v>
      </c>
      <c r="D126" s="7">
        <v>8</v>
      </c>
      <c r="E126" t="str">
        <f>VLOOKUP($A126,Entries!$B$3:$J$203,2)</f>
        <v/>
      </c>
      <c r="F126" t="str">
        <f>VLOOKUP($A126,Entries!$B$3:$J$203,3)</f>
        <v/>
      </c>
      <c r="G126" t="str">
        <f>VLOOKUP($A126,Entries!$B$3:$F$203,5)</f>
        <v/>
      </c>
      <c r="H126" s="27" t="str">
        <f t="shared" si="1"/>
        <v xml:space="preserve"> </v>
      </c>
      <c r="J126" s="7" t="str">
        <f>VLOOKUP($A126,Entries!$B$3:$G$203,6)</f>
        <v/>
      </c>
      <c r="K126" s="7" t="str">
        <f>VLOOKUP($A126,Entries!$B$3:$FH322,7)</f>
        <v/>
      </c>
      <c r="L126" s="7" t="str">
        <f>VLOOKUP($A126,Entries!$B$3:$I$203,8)</f>
        <v/>
      </c>
      <c r="M126" s="7" t="str">
        <f>VLOOKUP($A126,Entries!$B$3:$J$203,9)</f>
        <v/>
      </c>
      <c r="N126" s="29"/>
    </row>
    <row r="127" spans="1:14" x14ac:dyDescent="0.25">
      <c r="A127" s="7">
        <v>10</v>
      </c>
      <c r="B127" s="110">
        <v>3.81</v>
      </c>
      <c r="C127" t="s">
        <v>138</v>
      </c>
      <c r="D127" s="7">
        <v>1</v>
      </c>
      <c r="E127" t="str">
        <f>VLOOKUP($A127,Entries!$B$3:$J$203,2)</f>
        <v>Aiden</v>
      </c>
      <c r="F127" t="str">
        <f>VLOOKUP($A127,Entries!$B$3:$J$203,3)</f>
        <v>Thompson</v>
      </c>
      <c r="G127" t="str">
        <f>VLOOKUP($A127,Entries!$B$3:$F$203,5)</f>
        <v>Waveney Valley AC</v>
      </c>
      <c r="H127" s="109">
        <f t="shared" si="1"/>
        <v>3.81</v>
      </c>
      <c r="I127" s="109" t="str">
        <f>IF(H127=" "," ",IF(H127&gt;N127,"CBP",IF(H127=N127,"=CBP"," ")))</f>
        <v xml:space="preserve"> </v>
      </c>
      <c r="J127" s="7" t="str">
        <f>VLOOKUP($A127,Entries!$B$3:$G$203,6)</f>
        <v>c</v>
      </c>
      <c r="K127" s="7" t="str">
        <f>VLOOKUP($A127,Entries!$B$3:$FH323,7)</f>
        <v>s</v>
      </c>
      <c r="L127" s="7" t="str">
        <f>VLOOKUP($A127,Entries!$B$3:$I$203,8)</f>
        <v>Poplars</v>
      </c>
      <c r="M127" s="7">
        <f>VLOOKUP($A127,Entries!$B$3:$J$203,9)</f>
        <v>4035593</v>
      </c>
      <c r="N127" s="10">
        <v>5.32</v>
      </c>
    </row>
    <row r="128" spans="1:14" x14ac:dyDescent="0.25">
      <c r="A128" s="7">
        <v>29</v>
      </c>
      <c r="B128" s="110">
        <v>3.79</v>
      </c>
      <c r="D128" s="7">
        <v>2</v>
      </c>
      <c r="E128" t="str">
        <f>VLOOKUP($A128,Entries!$B$3:$J$203,2)</f>
        <v>Percy</v>
      </c>
      <c r="F128" t="str">
        <f>VLOOKUP($A128,Entries!$B$3:$J$203,3)</f>
        <v>Strachan</v>
      </c>
      <c r="G128" t="str">
        <f>VLOOKUP($A128,Entries!$B$3:$F$203,5)</f>
        <v>Framlingham College</v>
      </c>
      <c r="H128" s="109">
        <f t="shared" si="1"/>
        <v>3.79</v>
      </c>
      <c r="I128" s="10"/>
      <c r="J128" s="7" t="str">
        <f>VLOOKUP($A128,Entries!$B$3:$G$203,6)</f>
        <v>c</v>
      </c>
      <c r="K128" s="7" t="str">
        <f>VLOOKUP($A128,Entries!$B$3:$FH324,7)</f>
        <v>s</v>
      </c>
      <c r="L128" s="7" t="str">
        <f>VLOOKUP($A128,Entries!$B$3:$I$203,8)</f>
        <v>Framlingham College</v>
      </c>
      <c r="M128" s="7">
        <f>VLOOKUP($A128,Entries!$B$3:$J$203,9)</f>
        <v>0</v>
      </c>
      <c r="N128" s="10"/>
    </row>
    <row r="129" spans="1:14" x14ac:dyDescent="0.25">
      <c r="A129" s="7">
        <v>11</v>
      </c>
      <c r="B129" s="110">
        <v>3.78</v>
      </c>
      <c r="D129" s="7">
        <v>3</v>
      </c>
      <c r="E129" t="str">
        <f>VLOOKUP($A129,Entries!$B$3:$J$203,2)</f>
        <v>Thomas</v>
      </c>
      <c r="F129" t="str">
        <f>VLOOKUP($A129,Entries!$B$3:$J$203,3)</f>
        <v>Freeman</v>
      </c>
      <c r="G129" t="str">
        <f>VLOOKUP($A129,Entries!$B$3:$F$203,5)</f>
        <v>Ipswich Harriers</v>
      </c>
      <c r="H129" s="109">
        <f t="shared" si="1"/>
        <v>3.78</v>
      </c>
      <c r="I129" s="10"/>
      <c r="J129" s="7" t="str">
        <f>VLOOKUP($A129,Entries!$B$3:$G$203,6)</f>
        <v>c</v>
      </c>
      <c r="K129" s="7" t="str">
        <f>VLOOKUP($A129,Entries!$B$3:$FH325,7)</f>
        <v>s</v>
      </c>
      <c r="L129" s="7" t="str">
        <f>VLOOKUP($A129,Entries!$B$3:$I$203,8)</f>
        <v>Woodbridge School</v>
      </c>
      <c r="M129" s="7">
        <f>VLOOKUP($A129,Entries!$B$3:$J$203,9)</f>
        <v>4019191</v>
      </c>
      <c r="N129" s="10"/>
    </row>
    <row r="130" spans="1:14" x14ac:dyDescent="0.25">
      <c r="A130" s="7">
        <v>12</v>
      </c>
      <c r="B130" s="110">
        <v>3.7</v>
      </c>
      <c r="D130" s="7">
        <v>4</v>
      </c>
      <c r="E130" t="str">
        <f>VLOOKUP($A130,Entries!$B$3:$J$203,2)</f>
        <v>Arthur</v>
      </c>
      <c r="F130" t="str">
        <f>VLOOKUP($A130,Entries!$B$3:$J$203,3)</f>
        <v>Robinson</v>
      </c>
      <c r="G130" t="str">
        <f>VLOOKUP($A130,Entries!$B$3:$F$203,5)</f>
        <v>Thetford AC</v>
      </c>
      <c r="H130" s="109">
        <f t="shared" si="1"/>
        <v>3.7</v>
      </c>
      <c r="I130" s="10"/>
      <c r="J130" s="7" t="str">
        <f>VLOOKUP($A130,Entries!$B$3:$G$203,6)</f>
        <v>c</v>
      </c>
      <c r="K130" s="7" t="str">
        <f>VLOOKUP($A130,Entries!$B$3:$FH326,7)</f>
        <v/>
      </c>
      <c r="L130" s="7" t="str">
        <f>VLOOKUP($A130,Entries!$B$3:$I$203,8)</f>
        <v/>
      </c>
      <c r="M130" s="7">
        <f>VLOOKUP($A130,Entries!$B$3:$J$203,9)</f>
        <v>4090597</v>
      </c>
      <c r="N130" s="10"/>
    </row>
    <row r="131" spans="1:14" x14ac:dyDescent="0.25">
      <c r="A131" s="7">
        <v>25</v>
      </c>
      <c r="B131" s="110">
        <v>3.45</v>
      </c>
      <c r="D131" s="7">
        <v>5</v>
      </c>
      <c r="E131" t="str">
        <f>VLOOKUP($A131,Entries!$B$3:$J$203,2)</f>
        <v>Bobbie</v>
      </c>
      <c r="F131" t="str">
        <f>VLOOKUP($A131,Entries!$B$3:$J$203,3)</f>
        <v>Seager</v>
      </c>
      <c r="G131" t="str">
        <f>VLOOKUP($A131,Entries!$B$3:$F$203,5)</f>
        <v>Saint Edmund Pacers</v>
      </c>
      <c r="H131" s="109">
        <f t="shared" si="1"/>
        <v>3.45</v>
      </c>
      <c r="I131" s="10"/>
      <c r="J131" s="7" t="str">
        <f>VLOOKUP($A131,Entries!$B$3:$G$203,6)</f>
        <v>c</v>
      </c>
      <c r="K131" s="7" t="str">
        <f>VLOOKUP($A131,Entries!$B$3:$FH327,7)</f>
        <v>s</v>
      </c>
      <c r="L131" s="7" t="str">
        <f>VLOOKUP($A131,Entries!$B$3:$I$203,8)</f>
        <v>King Edward VI upper school</v>
      </c>
      <c r="M131" s="7">
        <f>VLOOKUP($A131,Entries!$B$3:$J$203,9)</f>
        <v>4053495</v>
      </c>
      <c r="N131" s="10"/>
    </row>
    <row r="132" spans="1:14" x14ac:dyDescent="0.25">
      <c r="A132" s="7" t="s">
        <v>25</v>
      </c>
      <c r="B132" s="110" t="s">
        <v>25</v>
      </c>
      <c r="D132" s="7">
        <v>6</v>
      </c>
      <c r="E132" t="str">
        <f>VLOOKUP($A132,Entries!$B$3:$J$203,2)</f>
        <v/>
      </c>
      <c r="F132" t="str">
        <f>VLOOKUP($A132,Entries!$B$3:$J$203,3)</f>
        <v/>
      </c>
      <c r="G132" t="str">
        <f>VLOOKUP($A132,Entries!$B$3:$F$203,5)</f>
        <v/>
      </c>
      <c r="H132" s="109" t="str">
        <f t="shared" si="1"/>
        <v xml:space="preserve"> </v>
      </c>
      <c r="I132" s="10"/>
      <c r="J132" s="7" t="str">
        <f>VLOOKUP($A132,Entries!$B$3:$G$203,6)</f>
        <v/>
      </c>
      <c r="K132" s="7" t="str">
        <f>VLOOKUP($A132,Entries!$B$3:$FH328,7)</f>
        <v/>
      </c>
      <c r="L132" s="7" t="str">
        <f>VLOOKUP($A132,Entries!$B$3:$I$203,8)</f>
        <v/>
      </c>
      <c r="M132" s="7" t="str">
        <f>VLOOKUP($A132,Entries!$B$3:$J$203,9)</f>
        <v/>
      </c>
      <c r="N132" s="10"/>
    </row>
    <row r="133" spans="1:14" x14ac:dyDescent="0.25">
      <c r="A133" s="7" t="s">
        <v>25</v>
      </c>
      <c r="B133" s="110" t="s">
        <v>25</v>
      </c>
      <c r="D133" s="7">
        <v>7</v>
      </c>
      <c r="E133" t="str">
        <f>VLOOKUP($A133,Entries!$B$3:$J$203,2)</f>
        <v/>
      </c>
      <c r="F133" t="str">
        <f>VLOOKUP($A133,Entries!$B$3:$J$203,3)</f>
        <v/>
      </c>
      <c r="G133" t="str">
        <f>VLOOKUP($A133,Entries!$B$3:$F$203,5)</f>
        <v/>
      </c>
      <c r="H133" s="109" t="str">
        <f t="shared" si="1"/>
        <v xml:space="preserve"> </v>
      </c>
      <c r="I133" s="10"/>
      <c r="J133" s="7" t="str">
        <f>VLOOKUP($A133,Entries!$B$3:$G$203,6)</f>
        <v/>
      </c>
      <c r="K133" s="7" t="str">
        <f>VLOOKUP($A133,Entries!$B$3:$FH329,7)</f>
        <v/>
      </c>
      <c r="L133" s="7" t="str">
        <f>VLOOKUP($A133,Entries!$B$3:$I$203,8)</f>
        <v/>
      </c>
      <c r="M133" s="7" t="str">
        <f>VLOOKUP($A133,Entries!$B$3:$J$203,9)</f>
        <v/>
      </c>
      <c r="N133" s="10"/>
    </row>
    <row r="134" spans="1:14" x14ac:dyDescent="0.25">
      <c r="A134" s="7" t="s">
        <v>25</v>
      </c>
      <c r="B134" s="110" t="s">
        <v>25</v>
      </c>
      <c r="D134" s="7">
        <v>8</v>
      </c>
      <c r="E134" t="str">
        <f>VLOOKUP($A134,Entries!$B$3:$J$203,2)</f>
        <v/>
      </c>
      <c r="F134" t="str">
        <f>VLOOKUP($A134,Entries!$B$3:$J$203,3)</f>
        <v/>
      </c>
      <c r="G134" t="str">
        <f>VLOOKUP($A134,Entries!$B$3:$F$203,5)</f>
        <v/>
      </c>
      <c r="H134" s="109" t="str">
        <f t="shared" si="1"/>
        <v xml:space="preserve"> </v>
      </c>
      <c r="I134" s="10"/>
      <c r="J134" s="7" t="str">
        <f>VLOOKUP($A134,Entries!$B$3:$G$203,6)</f>
        <v/>
      </c>
      <c r="K134" s="7" t="str">
        <f>VLOOKUP($A134,Entries!$B$3:$FH330,7)</f>
        <v/>
      </c>
      <c r="L134" s="7" t="str">
        <f>VLOOKUP($A134,Entries!$B$3:$I$203,8)</f>
        <v/>
      </c>
      <c r="M134" s="7" t="str">
        <f>VLOOKUP($A134,Entries!$B$3:$J$203,9)</f>
        <v/>
      </c>
      <c r="N134" s="10"/>
    </row>
    <row r="135" spans="1:14" x14ac:dyDescent="0.25">
      <c r="A135" s="7" t="s">
        <v>25</v>
      </c>
      <c r="B135" s="110" t="s">
        <v>25</v>
      </c>
      <c r="C135" t="s">
        <v>81</v>
      </c>
      <c r="D135" s="7">
        <v>1</v>
      </c>
      <c r="E135" t="str">
        <f>VLOOKUP($A135,Entries!$B$3:$J$203,2)</f>
        <v/>
      </c>
      <c r="F135" t="str">
        <f>VLOOKUP($A135,Entries!$B$3:$J$203,3)</f>
        <v/>
      </c>
      <c r="G135" t="str">
        <f>VLOOKUP($A135,Entries!$B$3:$F$203,5)</f>
        <v/>
      </c>
      <c r="H135" s="109" t="str">
        <f t="shared" si="1"/>
        <v xml:space="preserve"> </v>
      </c>
      <c r="I135" s="109" t="str">
        <f>IF(H135=" "," ",IF(H135&gt;N135,"CBP",IF(H135=N135,"=CBP"," ")))</f>
        <v xml:space="preserve"> </v>
      </c>
      <c r="J135" s="7" t="str">
        <f>VLOOKUP($A135,Entries!$B$3:$G$203,6)</f>
        <v/>
      </c>
      <c r="K135" s="7" t="str">
        <f>VLOOKUP($A135,Entries!$B$3:$FH331,7)</f>
        <v/>
      </c>
      <c r="L135" s="7" t="str">
        <f>VLOOKUP($A135,Entries!$B$3:$I$203,8)</f>
        <v/>
      </c>
      <c r="M135" s="7" t="str">
        <f>VLOOKUP($A135,Entries!$B$3:$J$203,9)</f>
        <v/>
      </c>
      <c r="N135" s="10">
        <v>0</v>
      </c>
    </row>
    <row r="136" spans="1:14" x14ac:dyDescent="0.25">
      <c r="A136" s="7" t="s">
        <v>25</v>
      </c>
      <c r="B136" s="110" t="s">
        <v>25</v>
      </c>
      <c r="D136" s="7">
        <v>2</v>
      </c>
      <c r="E136" t="str">
        <f>VLOOKUP($A136,Entries!$B$3:$J$203,2)</f>
        <v/>
      </c>
      <c r="F136" t="str">
        <f>VLOOKUP($A136,Entries!$B$3:$J$203,3)</f>
        <v/>
      </c>
      <c r="G136" t="str">
        <f>VLOOKUP($A136,Entries!$B$3:$F$203,5)</f>
        <v/>
      </c>
      <c r="H136" s="109" t="str">
        <f t="shared" si="1"/>
        <v xml:space="preserve"> </v>
      </c>
      <c r="I136" s="10"/>
      <c r="J136" s="7" t="str">
        <f>VLOOKUP($A136,Entries!$B$3:$G$203,6)</f>
        <v/>
      </c>
      <c r="K136" s="7" t="str">
        <f>VLOOKUP($A136,Entries!$B$3:$FH332,7)</f>
        <v/>
      </c>
      <c r="L136" s="7" t="str">
        <f>VLOOKUP($A136,Entries!$B$3:$I$203,8)</f>
        <v/>
      </c>
      <c r="M136" s="7" t="str">
        <f>VLOOKUP($A136,Entries!$B$3:$J$203,9)</f>
        <v/>
      </c>
      <c r="N136" s="10"/>
    </row>
    <row r="137" spans="1:14" x14ac:dyDescent="0.25">
      <c r="A137" s="7" t="s">
        <v>25</v>
      </c>
      <c r="B137" s="110" t="s">
        <v>25</v>
      </c>
      <c r="D137" s="7">
        <v>3</v>
      </c>
      <c r="E137" t="str">
        <f>VLOOKUP($A137,Entries!$B$3:$J$203,2)</f>
        <v/>
      </c>
      <c r="F137" t="str">
        <f>VLOOKUP($A137,Entries!$B$3:$J$203,3)</f>
        <v/>
      </c>
      <c r="G137" t="str">
        <f>VLOOKUP($A137,Entries!$B$3:$F$203,5)</f>
        <v/>
      </c>
      <c r="H137" s="109" t="str">
        <f t="shared" si="1"/>
        <v xml:space="preserve"> </v>
      </c>
      <c r="I137" s="10"/>
      <c r="J137" s="7" t="str">
        <f>VLOOKUP($A137,Entries!$B$3:$G$203,6)</f>
        <v/>
      </c>
      <c r="K137" s="7" t="str">
        <f>VLOOKUP($A137,Entries!$B$3:$FH333,7)</f>
        <v/>
      </c>
      <c r="L137" s="7" t="str">
        <f>VLOOKUP($A137,Entries!$B$3:$I$203,8)</f>
        <v/>
      </c>
      <c r="M137" s="7" t="str">
        <f>VLOOKUP($A137,Entries!$B$3:$J$203,9)</f>
        <v/>
      </c>
      <c r="N137" s="10"/>
    </row>
    <row r="138" spans="1:14" x14ac:dyDescent="0.25">
      <c r="A138" s="7" t="s">
        <v>25</v>
      </c>
      <c r="B138" s="110" t="s">
        <v>25</v>
      </c>
      <c r="D138" s="7">
        <v>4</v>
      </c>
      <c r="E138" t="str">
        <f>VLOOKUP($A138,Entries!$B$3:$J$203,2)</f>
        <v/>
      </c>
      <c r="F138" t="str">
        <f>VLOOKUP($A138,Entries!$B$3:$J$203,3)</f>
        <v/>
      </c>
      <c r="G138" t="str">
        <f>VLOOKUP($A138,Entries!$B$3:$F$203,5)</f>
        <v/>
      </c>
      <c r="H138" s="109" t="str">
        <f t="shared" si="1"/>
        <v xml:space="preserve"> </v>
      </c>
      <c r="I138" s="10"/>
      <c r="J138" s="7" t="str">
        <f>VLOOKUP($A138,Entries!$B$3:$G$203,6)</f>
        <v/>
      </c>
      <c r="K138" s="7" t="str">
        <f>VLOOKUP($A138,Entries!$B$3:$FH334,7)</f>
        <v/>
      </c>
      <c r="L138" s="7" t="str">
        <f>VLOOKUP($A138,Entries!$B$3:$I$203,8)</f>
        <v/>
      </c>
      <c r="M138" s="7" t="str">
        <f>VLOOKUP($A138,Entries!$B$3:$J$203,9)</f>
        <v/>
      </c>
      <c r="N138" s="10"/>
    </row>
    <row r="139" spans="1:14" x14ac:dyDescent="0.25">
      <c r="A139" s="7" t="s">
        <v>25</v>
      </c>
      <c r="B139" s="110" t="s">
        <v>25</v>
      </c>
      <c r="D139" s="7">
        <v>5</v>
      </c>
      <c r="E139" t="str">
        <f>VLOOKUP($A139,Entries!$B$3:$J$203,2)</f>
        <v/>
      </c>
      <c r="F139" t="str">
        <f>VLOOKUP($A139,Entries!$B$3:$J$203,3)</f>
        <v/>
      </c>
      <c r="G139" t="str">
        <f>VLOOKUP($A139,Entries!$B$3:$F$203,5)</f>
        <v/>
      </c>
      <c r="H139" s="109" t="str">
        <f t="shared" si="1"/>
        <v xml:space="preserve"> </v>
      </c>
      <c r="I139" s="10"/>
      <c r="J139" s="7" t="str">
        <f>VLOOKUP($A139,Entries!$B$3:$G$203,6)</f>
        <v/>
      </c>
      <c r="K139" s="7" t="str">
        <f>VLOOKUP($A139,Entries!$B$3:$FH335,7)</f>
        <v/>
      </c>
      <c r="L139" s="7" t="str">
        <f>VLOOKUP($A139,Entries!$B$3:$I$203,8)</f>
        <v/>
      </c>
      <c r="M139" s="7" t="str">
        <f>VLOOKUP($A139,Entries!$B$3:$J$203,9)</f>
        <v/>
      </c>
      <c r="N139" s="10"/>
    </row>
    <row r="140" spans="1:14" x14ac:dyDescent="0.25">
      <c r="A140" s="7" t="s">
        <v>25</v>
      </c>
      <c r="B140" s="110" t="s">
        <v>25</v>
      </c>
      <c r="D140" s="7">
        <v>6</v>
      </c>
      <c r="E140" t="str">
        <f>VLOOKUP($A140,Entries!$B$3:$J$203,2)</f>
        <v/>
      </c>
      <c r="F140" t="str">
        <f>VLOOKUP($A140,Entries!$B$3:$J$203,3)</f>
        <v/>
      </c>
      <c r="G140" t="str">
        <f>VLOOKUP($A140,Entries!$B$3:$F$203,5)</f>
        <v/>
      </c>
      <c r="H140" s="109" t="str">
        <f t="shared" si="1"/>
        <v xml:space="preserve"> </v>
      </c>
      <c r="I140" s="10"/>
      <c r="J140" s="7" t="str">
        <f>VLOOKUP($A140,Entries!$B$3:$G$203,6)</f>
        <v/>
      </c>
      <c r="K140" s="7" t="str">
        <f>VLOOKUP($A140,Entries!$B$3:$FH336,7)</f>
        <v/>
      </c>
      <c r="L140" s="7" t="str">
        <f>VLOOKUP($A140,Entries!$B$3:$I$203,8)</f>
        <v/>
      </c>
      <c r="M140" s="7" t="str">
        <f>VLOOKUP($A140,Entries!$B$3:$J$203,9)</f>
        <v/>
      </c>
      <c r="N140" s="10"/>
    </row>
    <row r="141" spans="1:14" x14ac:dyDescent="0.25">
      <c r="A141" s="7" t="s">
        <v>25</v>
      </c>
      <c r="B141" s="110" t="s">
        <v>25</v>
      </c>
      <c r="D141" s="7">
        <v>7</v>
      </c>
      <c r="E141" t="str">
        <f>VLOOKUP($A141,Entries!$B$3:$J$203,2)</f>
        <v/>
      </c>
      <c r="F141" t="str">
        <f>VLOOKUP($A141,Entries!$B$3:$J$203,3)</f>
        <v/>
      </c>
      <c r="G141" t="str">
        <f>VLOOKUP($A141,Entries!$B$3:$F$203,5)</f>
        <v/>
      </c>
      <c r="H141" s="109" t="str">
        <f t="shared" si="1"/>
        <v xml:space="preserve"> </v>
      </c>
      <c r="I141" s="10"/>
      <c r="J141" s="7" t="str">
        <f>VLOOKUP($A141,Entries!$B$3:$G$203,6)</f>
        <v/>
      </c>
      <c r="K141" s="7" t="str">
        <f>VLOOKUP($A141,Entries!$B$3:$FH337,7)</f>
        <v/>
      </c>
      <c r="L141" s="7" t="str">
        <f>VLOOKUP($A141,Entries!$B$3:$I$203,8)</f>
        <v/>
      </c>
      <c r="M141" s="7" t="str">
        <f>VLOOKUP($A141,Entries!$B$3:$J$203,9)</f>
        <v/>
      </c>
      <c r="N141" s="10"/>
    </row>
    <row r="142" spans="1:14" x14ac:dyDescent="0.25">
      <c r="A142" s="7" t="s">
        <v>25</v>
      </c>
      <c r="B142" s="110" t="s">
        <v>25</v>
      </c>
      <c r="D142" s="7">
        <v>8</v>
      </c>
      <c r="E142" t="str">
        <f>VLOOKUP($A142,Entries!$B$3:$J$203,2)</f>
        <v/>
      </c>
      <c r="F142" t="str">
        <f>VLOOKUP($A142,Entries!$B$3:$J$203,3)</f>
        <v/>
      </c>
      <c r="G142" t="str">
        <f>VLOOKUP($A142,Entries!$B$3:$F$203,5)</f>
        <v/>
      </c>
      <c r="H142" s="109" t="str">
        <f t="shared" si="1"/>
        <v xml:space="preserve"> </v>
      </c>
      <c r="I142" s="10"/>
      <c r="J142" s="7" t="str">
        <f>VLOOKUP($A142,Entries!$B$3:$G$203,6)</f>
        <v/>
      </c>
      <c r="K142" s="7" t="str">
        <f>VLOOKUP($A142,Entries!$B$3:$FH338,7)</f>
        <v/>
      </c>
      <c r="L142" s="7" t="str">
        <f>VLOOKUP($A142,Entries!$B$3:$I$203,8)</f>
        <v/>
      </c>
      <c r="M142" s="7" t="str">
        <f>VLOOKUP($A142,Entries!$B$3:$J$203,9)</f>
        <v/>
      </c>
      <c r="N142" s="10"/>
    </row>
    <row r="143" spans="1:14" x14ac:dyDescent="0.25">
      <c r="A143" s="7">
        <v>24</v>
      </c>
      <c r="B143" s="110">
        <v>1.3</v>
      </c>
      <c r="C143" t="s">
        <v>79</v>
      </c>
      <c r="D143" s="7">
        <v>1</v>
      </c>
      <c r="E143" t="str">
        <f>VLOOKUP($A143,Entries!$B$3:$J$203,2)</f>
        <v>Jack</v>
      </c>
      <c r="F143" t="str">
        <f>VLOOKUP($A143,Entries!$B$3:$J$203,3)</f>
        <v>Seager</v>
      </c>
      <c r="G143" t="str">
        <f>VLOOKUP($A143,Entries!$B$3:$F$203,5)</f>
        <v>Saint Edmund Pacers</v>
      </c>
      <c r="H143" s="109">
        <f t="shared" si="1"/>
        <v>1.3</v>
      </c>
      <c r="I143" s="109" t="str">
        <f>IF(H143=" "," ",IF(H143&gt;N143,"CBP",IF(H143=N143,"=CBP"," ")))</f>
        <v xml:space="preserve"> </v>
      </c>
      <c r="J143" s="7" t="str">
        <f>VLOOKUP($A143,Entries!$B$3:$G$203,6)</f>
        <v>c</v>
      </c>
      <c r="K143" s="7" t="str">
        <f>VLOOKUP($A143,Entries!$B$3:$FH339,7)</f>
        <v>s</v>
      </c>
      <c r="L143" s="7" t="str">
        <f>VLOOKUP($A143,Entries!$B$3:$I$203,8)</f>
        <v xml:space="preserve">Sybil Andrews Academy </v>
      </c>
      <c r="M143" s="7">
        <f>VLOOKUP($A143,Entries!$B$3:$J$203,9)</f>
        <v>4045578</v>
      </c>
      <c r="N143" s="10">
        <v>1.5</v>
      </c>
    </row>
    <row r="144" spans="1:14" x14ac:dyDescent="0.25">
      <c r="A144" s="7">
        <v>17</v>
      </c>
      <c r="B144" s="110">
        <v>1.1000000000000001</v>
      </c>
      <c r="D144" s="7">
        <v>2</v>
      </c>
      <c r="E144" t="str">
        <f>VLOOKUP($A144,Entries!$B$3:$J$203,2)</f>
        <v>Stanley</v>
      </c>
      <c r="F144" t="str">
        <f>VLOOKUP($A144,Entries!$B$3:$J$203,3)</f>
        <v>Aldred</v>
      </c>
      <c r="G144" t="str">
        <f>VLOOKUP($A144,Entries!$B$3:$F$203,5)</f>
        <v>Framlingham Flyers</v>
      </c>
      <c r="H144" s="109">
        <f t="shared" si="1"/>
        <v>1.1000000000000001</v>
      </c>
      <c r="I144" s="10"/>
      <c r="J144" s="7" t="str">
        <f>VLOOKUP($A144,Entries!$B$3:$G$203,6)</f>
        <v>c</v>
      </c>
      <c r="K144" s="7" t="str">
        <f>VLOOKUP($A144,Entries!$B$3:$FH340,7)</f>
        <v>s</v>
      </c>
      <c r="L144" s="7" t="str">
        <f>VLOOKUP($A144,Entries!$B$3:$I$203,8)</f>
        <v>Fram College Prep</v>
      </c>
      <c r="M144" s="7">
        <f>VLOOKUP($A144,Entries!$B$3:$J$203,9)</f>
        <v>4062229</v>
      </c>
      <c r="N144" s="10"/>
    </row>
    <row r="145" spans="1:14" x14ac:dyDescent="0.25">
      <c r="A145" s="7" t="s">
        <v>25</v>
      </c>
      <c r="B145" s="110" t="s">
        <v>25</v>
      </c>
      <c r="D145" s="7">
        <v>3</v>
      </c>
      <c r="E145" t="str">
        <f>VLOOKUP($A145,Entries!$B$3:$J$203,2)</f>
        <v/>
      </c>
      <c r="F145" t="str">
        <f>VLOOKUP($A145,Entries!$B$3:$J$203,3)</f>
        <v/>
      </c>
      <c r="G145" t="str">
        <f>VLOOKUP($A145,Entries!$B$3:$F$203,5)</f>
        <v/>
      </c>
      <c r="H145" s="109" t="str">
        <f t="shared" si="1"/>
        <v xml:space="preserve"> </v>
      </c>
      <c r="I145" s="10"/>
      <c r="J145" s="7" t="str">
        <f>VLOOKUP($A145,Entries!$B$3:$G$203,6)</f>
        <v/>
      </c>
      <c r="K145" s="7" t="str">
        <f>VLOOKUP($A145,Entries!$B$3:$FH341,7)</f>
        <v/>
      </c>
      <c r="L145" s="7" t="str">
        <f>VLOOKUP($A145,Entries!$B$3:$I$203,8)</f>
        <v/>
      </c>
      <c r="M145" s="7" t="str">
        <f>VLOOKUP($A145,Entries!$B$3:$J$203,9)</f>
        <v/>
      </c>
      <c r="N145" s="10"/>
    </row>
    <row r="146" spans="1:14" x14ac:dyDescent="0.25">
      <c r="A146" s="7" t="s">
        <v>25</v>
      </c>
      <c r="B146" s="110" t="s">
        <v>25</v>
      </c>
      <c r="D146" s="7">
        <v>4</v>
      </c>
      <c r="E146" t="str">
        <f>VLOOKUP($A146,Entries!$B$3:$J$203,2)</f>
        <v/>
      </c>
      <c r="F146" t="str">
        <f>VLOOKUP($A146,Entries!$B$3:$J$203,3)</f>
        <v/>
      </c>
      <c r="G146" t="str">
        <f>VLOOKUP($A146,Entries!$B$3:$F$203,5)</f>
        <v/>
      </c>
      <c r="H146" s="109" t="str">
        <f t="shared" si="1"/>
        <v xml:space="preserve"> </v>
      </c>
      <c r="I146" s="10"/>
      <c r="J146" s="7" t="str">
        <f>VLOOKUP($A146,Entries!$B$3:$G$203,6)</f>
        <v/>
      </c>
      <c r="K146" s="7" t="str">
        <f>VLOOKUP($A146,Entries!$B$3:$FH342,7)</f>
        <v/>
      </c>
      <c r="L146" s="7" t="str">
        <f>VLOOKUP($A146,Entries!$B$3:$I$203,8)</f>
        <v/>
      </c>
      <c r="M146" s="7" t="str">
        <f>VLOOKUP($A146,Entries!$B$3:$J$203,9)</f>
        <v/>
      </c>
      <c r="N146" s="10"/>
    </row>
    <row r="147" spans="1:14" x14ac:dyDescent="0.25">
      <c r="A147" s="7" t="s">
        <v>25</v>
      </c>
      <c r="B147" s="110" t="s">
        <v>25</v>
      </c>
      <c r="D147" s="7">
        <v>5</v>
      </c>
      <c r="E147" t="str">
        <f>VLOOKUP($A147,Entries!$B$3:$J$203,2)</f>
        <v/>
      </c>
      <c r="F147" t="str">
        <f>VLOOKUP($A147,Entries!$B$3:$J$203,3)</f>
        <v/>
      </c>
      <c r="G147" t="str">
        <f>VLOOKUP($A147,Entries!$B$3:$F$203,5)</f>
        <v/>
      </c>
      <c r="H147" s="109" t="str">
        <f t="shared" si="1"/>
        <v xml:space="preserve"> </v>
      </c>
      <c r="I147" s="10"/>
      <c r="J147" s="7" t="str">
        <f>VLOOKUP($A147,Entries!$B$3:$G$203,6)</f>
        <v/>
      </c>
      <c r="K147" s="7" t="str">
        <f>VLOOKUP($A147,Entries!$B$3:$FH343,7)</f>
        <v/>
      </c>
      <c r="L147" s="7" t="str">
        <f>VLOOKUP($A147,Entries!$B$3:$I$203,8)</f>
        <v/>
      </c>
      <c r="M147" s="7" t="str">
        <f>VLOOKUP($A147,Entries!$B$3:$J$203,9)</f>
        <v/>
      </c>
      <c r="N147" s="10"/>
    </row>
    <row r="148" spans="1:14" x14ac:dyDescent="0.25">
      <c r="A148" s="7" t="s">
        <v>25</v>
      </c>
      <c r="B148" s="110" t="s">
        <v>25</v>
      </c>
      <c r="D148" s="7">
        <v>6</v>
      </c>
      <c r="E148" t="str">
        <f>VLOOKUP($A148,Entries!$B$3:$J$203,2)</f>
        <v/>
      </c>
      <c r="F148" t="str">
        <f>VLOOKUP($A148,Entries!$B$3:$J$203,3)</f>
        <v/>
      </c>
      <c r="G148" t="str">
        <f>VLOOKUP($A148,Entries!$B$3:$F$203,5)</f>
        <v/>
      </c>
      <c r="H148" s="109" t="str">
        <f t="shared" si="1"/>
        <v xml:space="preserve"> </v>
      </c>
      <c r="I148" s="10"/>
      <c r="J148" s="7" t="str">
        <f>VLOOKUP($A148,Entries!$B$3:$G$203,6)</f>
        <v/>
      </c>
      <c r="K148" s="7" t="str">
        <f>VLOOKUP($A148,Entries!$B$3:$FH344,7)</f>
        <v/>
      </c>
      <c r="L148" s="7" t="str">
        <f>VLOOKUP($A148,Entries!$B$3:$I$203,8)</f>
        <v/>
      </c>
      <c r="M148" s="7" t="str">
        <f>VLOOKUP($A148,Entries!$B$3:$J$203,9)</f>
        <v/>
      </c>
      <c r="N148" s="10"/>
    </row>
    <row r="149" spans="1:14" x14ac:dyDescent="0.25">
      <c r="A149" s="7" t="s">
        <v>25</v>
      </c>
      <c r="B149" s="110" t="s">
        <v>25</v>
      </c>
      <c r="D149" s="7">
        <v>7</v>
      </c>
      <c r="E149" t="str">
        <f>VLOOKUP($A149,Entries!$B$3:$J$203,2)</f>
        <v/>
      </c>
      <c r="F149" t="str">
        <f>VLOOKUP($A149,Entries!$B$3:$J$203,3)</f>
        <v/>
      </c>
      <c r="G149" t="str">
        <f>VLOOKUP($A149,Entries!$B$3:$F$203,5)</f>
        <v/>
      </c>
      <c r="H149" s="109" t="str">
        <f t="shared" si="1"/>
        <v xml:space="preserve"> </v>
      </c>
      <c r="I149" s="10"/>
      <c r="J149" s="7" t="str">
        <f>VLOOKUP($A149,Entries!$B$3:$G$203,6)</f>
        <v/>
      </c>
      <c r="K149" s="7" t="str">
        <f>VLOOKUP($A149,Entries!$B$3:$FH345,7)</f>
        <v/>
      </c>
      <c r="L149" s="7" t="str">
        <f>VLOOKUP($A149,Entries!$B$3:$I$203,8)</f>
        <v/>
      </c>
      <c r="M149" s="7" t="str">
        <f>VLOOKUP($A149,Entries!$B$3:$J$203,9)</f>
        <v/>
      </c>
      <c r="N149" s="10"/>
    </row>
    <row r="150" spans="1:14" x14ac:dyDescent="0.25">
      <c r="A150" s="7" t="s">
        <v>25</v>
      </c>
      <c r="B150" s="110" t="s">
        <v>25</v>
      </c>
      <c r="D150" s="7">
        <v>8</v>
      </c>
      <c r="E150" t="str">
        <f>VLOOKUP($A150,Entries!$B$3:$J$203,2)</f>
        <v/>
      </c>
      <c r="F150" t="str">
        <f>VLOOKUP($A150,Entries!$B$3:$J$203,3)</f>
        <v/>
      </c>
      <c r="G150" t="str">
        <f>VLOOKUP($A150,Entries!$B$3:$F$203,5)</f>
        <v/>
      </c>
      <c r="H150" s="109" t="str">
        <f t="shared" si="1"/>
        <v xml:space="preserve"> </v>
      </c>
      <c r="I150" s="10"/>
      <c r="J150" s="7" t="str">
        <f>VLOOKUP($A150,Entries!$B$3:$G$203,6)</f>
        <v/>
      </c>
      <c r="K150" s="7" t="str">
        <f>VLOOKUP($A150,Entries!$B$3:$FH346,7)</f>
        <v/>
      </c>
      <c r="L150" s="7" t="str">
        <f>VLOOKUP($A150,Entries!$B$3:$I$203,8)</f>
        <v/>
      </c>
      <c r="M150" s="7" t="str">
        <f>VLOOKUP($A150,Entries!$B$3:$J$203,9)</f>
        <v/>
      </c>
      <c r="N150" s="10"/>
    </row>
    <row r="151" spans="1:14" x14ac:dyDescent="0.25">
      <c r="A151" s="7" t="s">
        <v>25</v>
      </c>
      <c r="B151" s="110" t="s">
        <v>25</v>
      </c>
      <c r="C151" t="s">
        <v>135</v>
      </c>
      <c r="D151" s="7">
        <v>1</v>
      </c>
      <c r="E151" t="str">
        <f>VLOOKUP($A151,Entries!$B$3:$J$203,2)</f>
        <v/>
      </c>
      <c r="F151" t="str">
        <f>VLOOKUP($A151,Entries!$B$3:$J$203,3)</f>
        <v/>
      </c>
      <c r="G151" t="str">
        <f>VLOOKUP($A151,Entries!$B$3:$F$203,5)</f>
        <v/>
      </c>
      <c r="H151" s="109" t="str">
        <f t="shared" si="1"/>
        <v xml:space="preserve"> </v>
      </c>
      <c r="I151" s="109" t="str">
        <f>IF(H151=" "," ",IF(H151&gt;N151,"CBP",IF(H151=N151,"=CBP"," ")))</f>
        <v xml:space="preserve"> </v>
      </c>
      <c r="J151" s="7" t="str">
        <f>VLOOKUP($A151,Entries!$B$3:$G$203,6)</f>
        <v/>
      </c>
      <c r="K151" s="7" t="str">
        <f>VLOOKUP($A151,Entries!$B$3:$FH347,7)</f>
        <v/>
      </c>
      <c r="L151" s="7" t="str">
        <f>VLOOKUP($A151,Entries!$B$3:$I$203,8)</f>
        <v/>
      </c>
      <c r="M151" s="7" t="str">
        <f>VLOOKUP($A151,Entries!$B$3:$J$203,9)</f>
        <v/>
      </c>
      <c r="N151" s="10">
        <v>0</v>
      </c>
    </row>
    <row r="152" spans="1:14" x14ac:dyDescent="0.25">
      <c r="A152" s="7" t="s">
        <v>25</v>
      </c>
      <c r="B152" s="110" t="s">
        <v>25</v>
      </c>
      <c r="D152" s="7">
        <v>2</v>
      </c>
      <c r="E152" t="str">
        <f>VLOOKUP($A152,Entries!$B$3:$J$203,2)</f>
        <v/>
      </c>
      <c r="F152" t="str">
        <f>VLOOKUP($A152,Entries!$B$3:$J$203,3)</f>
        <v/>
      </c>
      <c r="G152" t="str">
        <f>VLOOKUP($A152,Entries!$B$3:$F$203,5)</f>
        <v/>
      </c>
      <c r="H152" s="109" t="str">
        <f t="shared" ref="H152:H186" si="4">B152</f>
        <v xml:space="preserve"> </v>
      </c>
      <c r="I152" s="10"/>
      <c r="J152" s="7" t="str">
        <f>VLOOKUP($A152,Entries!$B$3:$G$203,6)</f>
        <v/>
      </c>
      <c r="K152" s="7" t="str">
        <f>VLOOKUP($A152,Entries!$B$3:$FH348,7)</f>
        <v/>
      </c>
      <c r="L152" s="7" t="str">
        <f>VLOOKUP($A152,Entries!$B$3:$I$203,8)</f>
        <v/>
      </c>
      <c r="M152" s="7" t="str">
        <f>VLOOKUP($A152,Entries!$B$3:$J$203,9)</f>
        <v/>
      </c>
      <c r="N152" s="10"/>
    </row>
    <row r="153" spans="1:14" x14ac:dyDescent="0.25">
      <c r="A153" s="7" t="s">
        <v>25</v>
      </c>
      <c r="B153" s="110" t="s">
        <v>25</v>
      </c>
      <c r="D153" s="7">
        <v>3</v>
      </c>
      <c r="E153" t="str">
        <f>VLOOKUP($A153,Entries!$B$3:$J$203,2)</f>
        <v/>
      </c>
      <c r="F153" t="str">
        <f>VLOOKUP($A153,Entries!$B$3:$J$203,3)</f>
        <v/>
      </c>
      <c r="G153" t="str">
        <f>VLOOKUP($A153,Entries!$B$3:$F$203,5)</f>
        <v/>
      </c>
      <c r="H153" s="109" t="str">
        <f t="shared" si="4"/>
        <v xml:space="preserve"> </v>
      </c>
      <c r="I153" s="10"/>
      <c r="J153" s="7" t="str">
        <f>VLOOKUP($A153,Entries!$B$3:$G$203,6)</f>
        <v/>
      </c>
      <c r="K153" s="7" t="str">
        <f>VLOOKUP($A153,Entries!$B$3:$FH349,7)</f>
        <v/>
      </c>
      <c r="L153" s="7" t="str">
        <f>VLOOKUP($A153,Entries!$B$3:$I$203,8)</f>
        <v/>
      </c>
      <c r="M153" s="7" t="str">
        <f>VLOOKUP($A153,Entries!$B$3:$J$203,9)</f>
        <v/>
      </c>
      <c r="N153" s="10"/>
    </row>
    <row r="154" spans="1:14" x14ac:dyDescent="0.25">
      <c r="A154" s="7" t="s">
        <v>25</v>
      </c>
      <c r="B154" s="110" t="s">
        <v>25</v>
      </c>
      <c r="D154" s="7">
        <v>4</v>
      </c>
      <c r="E154" t="str">
        <f>VLOOKUP($A154,Entries!$B$3:$J$203,2)</f>
        <v/>
      </c>
      <c r="F154" t="str">
        <f>VLOOKUP($A154,Entries!$B$3:$J$203,3)</f>
        <v/>
      </c>
      <c r="G154" t="str">
        <f>VLOOKUP($A154,Entries!$B$3:$F$203,5)</f>
        <v/>
      </c>
      <c r="H154" s="109" t="str">
        <f t="shared" si="4"/>
        <v xml:space="preserve"> </v>
      </c>
      <c r="I154" s="10"/>
      <c r="J154" s="7" t="str">
        <f>VLOOKUP($A154,Entries!$B$3:$G$203,6)</f>
        <v/>
      </c>
      <c r="K154" s="7" t="str">
        <f>VLOOKUP($A154,Entries!$B$3:$FH350,7)</f>
        <v/>
      </c>
      <c r="L154" s="7" t="str">
        <f>VLOOKUP($A154,Entries!$B$3:$I$203,8)</f>
        <v/>
      </c>
      <c r="M154" s="7" t="str">
        <f>VLOOKUP($A154,Entries!$B$3:$J$203,9)</f>
        <v/>
      </c>
      <c r="N154" s="10"/>
    </row>
    <row r="155" spans="1:14" x14ac:dyDescent="0.25">
      <c r="A155" s="7">
        <v>31</v>
      </c>
      <c r="B155" s="110">
        <v>8.06</v>
      </c>
      <c r="C155" t="s">
        <v>133</v>
      </c>
      <c r="D155" s="7">
        <v>1</v>
      </c>
      <c r="E155" t="str">
        <f>VLOOKUP($A155,Entries!$B$3:$J$203,2)</f>
        <v>Luke</v>
      </c>
      <c r="F155" t="str">
        <f>VLOOKUP($A155,Entries!$B$3:$J$203,3)</f>
        <v>Oldroyde</v>
      </c>
      <c r="G155" t="str">
        <f>VLOOKUP($A155,Entries!$B$3:$F$203,5)</f>
        <v>Finborough School</v>
      </c>
      <c r="H155" s="109">
        <f t="shared" si="4"/>
        <v>8.06</v>
      </c>
      <c r="I155" s="109" t="str">
        <f>IF(H155=" "," ",IF(H155&gt;N155,"CBP",IF(H155=N155,"=CBP"," ")))</f>
        <v xml:space="preserve"> </v>
      </c>
      <c r="J155" s="7" t="str">
        <f>VLOOKUP($A155,Entries!$B$3:$G$203,6)</f>
        <v>c</v>
      </c>
      <c r="K155" s="7" t="str">
        <f>VLOOKUP($A155,Entries!$B$3:$FH351,7)</f>
        <v>s</v>
      </c>
      <c r="L155" s="7" t="str">
        <f>VLOOKUP($A155,Entries!$B$3:$I$203,8)</f>
        <v xml:space="preserve">Finborough </v>
      </c>
      <c r="M155" s="7">
        <f>VLOOKUP($A155,Entries!$B$3:$J$203,9)</f>
        <v>0</v>
      </c>
      <c r="N155" s="10">
        <v>11.63</v>
      </c>
    </row>
    <row r="156" spans="1:14" x14ac:dyDescent="0.25">
      <c r="A156" s="7">
        <v>15</v>
      </c>
      <c r="B156" s="110">
        <v>7.92</v>
      </c>
      <c r="D156" s="7">
        <v>2</v>
      </c>
      <c r="E156" t="str">
        <f>VLOOKUP($A156,Entries!$B$3:$J$203,2)</f>
        <v>Charles</v>
      </c>
      <c r="F156" t="str">
        <f>VLOOKUP($A156,Entries!$B$3:$J$203,3)</f>
        <v>Parry</v>
      </c>
      <c r="G156" t="str">
        <f>VLOOKUP($A156,Entries!$B$3:$F$203,5)</f>
        <v xml:space="preserve">Framlingham College </v>
      </c>
      <c r="H156" s="109">
        <f t="shared" si="4"/>
        <v>7.92</v>
      </c>
      <c r="I156" s="10"/>
      <c r="J156" s="7" t="str">
        <f>VLOOKUP($A156,Entries!$B$3:$G$203,6)</f>
        <v>c</v>
      </c>
      <c r="K156" s="7" t="str">
        <f>VLOOKUP($A156,Entries!$B$3:$FH352,7)</f>
        <v>s</v>
      </c>
      <c r="L156" s="7" t="str">
        <f>VLOOKUP($A156,Entries!$B$3:$I$203,8)</f>
        <v>Framlingham College Prep School</v>
      </c>
      <c r="M156" s="7">
        <f>VLOOKUP($A156,Entries!$B$3:$J$203,9)</f>
        <v>0</v>
      </c>
      <c r="N156" s="10"/>
    </row>
    <row r="157" spans="1:14" x14ac:dyDescent="0.25">
      <c r="A157" s="7">
        <v>19</v>
      </c>
      <c r="B157" s="110">
        <v>6.93</v>
      </c>
      <c r="D157" s="7">
        <v>3</v>
      </c>
      <c r="E157" t="str">
        <f>VLOOKUP($A157,Entries!$B$3:$J$203,2)</f>
        <v>Joe</v>
      </c>
      <c r="F157" t="str">
        <f>VLOOKUP($A157,Entries!$B$3:$J$203,3)</f>
        <v>Armes</v>
      </c>
      <c r="G157" t="str">
        <f>VLOOKUP($A157,Entries!$B$3:$F$203,5)</f>
        <v>Waveney Valley AC</v>
      </c>
      <c r="H157" s="109">
        <f t="shared" si="4"/>
        <v>6.93</v>
      </c>
      <c r="I157" s="10"/>
      <c r="J157" s="7" t="str">
        <f>VLOOKUP($A157,Entries!$B$3:$G$203,6)</f>
        <v>c</v>
      </c>
      <c r="K157" s="7" t="str">
        <f>VLOOKUP($A157,Entries!$B$3:$FH353,7)</f>
        <v/>
      </c>
      <c r="L157" s="7" t="str">
        <f>VLOOKUP($A157,Entries!$B$3:$I$203,8)</f>
        <v/>
      </c>
      <c r="M157" s="7">
        <f>VLOOKUP($A157,Entries!$B$3:$J$203,9)</f>
        <v>4090656</v>
      </c>
      <c r="N157" s="10"/>
    </row>
    <row r="158" spans="1:14" x14ac:dyDescent="0.25">
      <c r="A158" s="7">
        <v>35</v>
      </c>
      <c r="B158" s="110">
        <v>6.24</v>
      </c>
      <c r="D158" s="7">
        <v>4</v>
      </c>
      <c r="E158" t="str">
        <f>VLOOKUP($A158,Entries!$B$3:$J$203,2)</f>
        <v>Alfie</v>
      </c>
      <c r="F158" t="str">
        <f>VLOOKUP($A158,Entries!$B$3:$J$203,3)</f>
        <v>Partridge-Kulczynski</v>
      </c>
      <c r="G158" t="str">
        <f>VLOOKUP($A158,Entries!$B$3:$F$203,5)</f>
        <v>Ipswich Harriers</v>
      </c>
      <c r="H158" s="109">
        <f t="shared" si="4"/>
        <v>6.24</v>
      </c>
      <c r="I158" s="10"/>
      <c r="J158" s="7" t="str">
        <f>VLOOKUP($A158,Entries!$B$3:$G$203,6)</f>
        <v>c</v>
      </c>
      <c r="K158" s="7" t="str">
        <f>VLOOKUP($A158,Entries!$B$3:$FH354,7)</f>
        <v>s</v>
      </c>
      <c r="L158" s="7" t="str">
        <f>VLOOKUP($A158,Entries!$B$3:$I$203,8)</f>
        <v>Ipswich Academy</v>
      </c>
      <c r="M158" s="7">
        <f>VLOOKUP($A158,Entries!$B$3:$J$203,9)</f>
        <v>4060718</v>
      </c>
      <c r="N158" s="10"/>
    </row>
    <row r="159" spans="1:14" x14ac:dyDescent="0.25">
      <c r="A159" s="7" t="s">
        <v>25</v>
      </c>
      <c r="B159" s="110" t="s">
        <v>25</v>
      </c>
      <c r="D159" s="7">
        <v>5</v>
      </c>
      <c r="E159" t="str">
        <f>VLOOKUP($A159,Entries!$B$3:$J$203,2)</f>
        <v/>
      </c>
      <c r="F159" t="str">
        <f>VLOOKUP($A159,Entries!$B$3:$J$203,3)</f>
        <v/>
      </c>
      <c r="G159" t="str">
        <f>VLOOKUP($A159,Entries!$B$3:$F$203,5)</f>
        <v/>
      </c>
      <c r="H159" s="109" t="str">
        <f t="shared" si="4"/>
        <v xml:space="preserve"> </v>
      </c>
      <c r="I159" s="10"/>
      <c r="J159" s="7" t="str">
        <f>VLOOKUP($A159,Entries!$B$3:$G$203,6)</f>
        <v/>
      </c>
      <c r="K159" s="7" t="str">
        <f>VLOOKUP($A159,Entries!$B$3:$FH355,7)</f>
        <v/>
      </c>
      <c r="L159" s="7" t="str">
        <f>VLOOKUP($A159,Entries!$B$3:$I$203,8)</f>
        <v/>
      </c>
      <c r="M159" s="7" t="str">
        <f>VLOOKUP($A159,Entries!$B$3:$J$203,9)</f>
        <v/>
      </c>
      <c r="N159" s="10"/>
    </row>
    <row r="160" spans="1:14" x14ac:dyDescent="0.25">
      <c r="A160" s="7" t="s">
        <v>25</v>
      </c>
      <c r="B160" s="110" t="s">
        <v>25</v>
      </c>
      <c r="D160" s="7">
        <v>6</v>
      </c>
      <c r="E160" t="str">
        <f>VLOOKUP($A160,Entries!$B$3:$J$203,2)</f>
        <v/>
      </c>
      <c r="F160" t="str">
        <f>VLOOKUP($A160,Entries!$B$3:$J$203,3)</f>
        <v/>
      </c>
      <c r="G160" t="str">
        <f>VLOOKUP($A160,Entries!$B$3:$F$203,5)</f>
        <v/>
      </c>
      <c r="H160" s="109" t="str">
        <f t="shared" si="4"/>
        <v xml:space="preserve"> </v>
      </c>
      <c r="I160" s="10"/>
      <c r="J160" s="7" t="str">
        <f>VLOOKUP($A160,Entries!$B$3:$G$203,6)</f>
        <v/>
      </c>
      <c r="K160" s="7" t="str">
        <f>VLOOKUP($A160,Entries!$B$3:$FH356,7)</f>
        <v/>
      </c>
      <c r="L160" s="7" t="str">
        <f>VLOOKUP($A160,Entries!$B$3:$I$203,8)</f>
        <v/>
      </c>
      <c r="M160" s="7" t="str">
        <f>VLOOKUP($A160,Entries!$B$3:$J$203,9)</f>
        <v/>
      </c>
      <c r="N160" s="10"/>
    </row>
    <row r="161" spans="1:14" x14ac:dyDescent="0.25">
      <c r="A161" s="7" t="s">
        <v>25</v>
      </c>
      <c r="B161" s="110" t="s">
        <v>25</v>
      </c>
      <c r="D161" s="7">
        <v>7</v>
      </c>
      <c r="E161" t="str">
        <f>VLOOKUP($A161,Entries!$B$3:$J$203,2)</f>
        <v/>
      </c>
      <c r="F161" t="str">
        <f>VLOOKUP($A161,Entries!$B$3:$J$203,3)</f>
        <v/>
      </c>
      <c r="G161" t="str">
        <f>VLOOKUP($A161,Entries!$B$3:$F$203,5)</f>
        <v/>
      </c>
      <c r="H161" s="109" t="str">
        <f t="shared" si="4"/>
        <v xml:space="preserve"> </v>
      </c>
      <c r="I161" s="10"/>
      <c r="J161" s="7" t="str">
        <f>VLOOKUP($A161,Entries!$B$3:$G$203,6)</f>
        <v/>
      </c>
      <c r="K161" s="7" t="str">
        <f>VLOOKUP($A161,Entries!$B$3:$FH357,7)</f>
        <v/>
      </c>
      <c r="L161" s="7" t="str">
        <f>VLOOKUP($A161,Entries!$B$3:$I$203,8)</f>
        <v/>
      </c>
      <c r="M161" s="7" t="str">
        <f>VLOOKUP($A161,Entries!$B$3:$J$203,9)</f>
        <v/>
      </c>
      <c r="N161" s="10"/>
    </row>
    <row r="162" spans="1:14" x14ac:dyDescent="0.25">
      <c r="A162" s="7" t="s">
        <v>25</v>
      </c>
      <c r="B162" s="110" t="s">
        <v>25</v>
      </c>
      <c r="D162" s="7">
        <v>8</v>
      </c>
      <c r="E162" t="str">
        <f>VLOOKUP($A162,Entries!$B$3:$J$203,2)</f>
        <v/>
      </c>
      <c r="F162" t="str">
        <f>VLOOKUP($A162,Entries!$B$3:$J$203,3)</f>
        <v/>
      </c>
      <c r="G162" t="str">
        <f>VLOOKUP($A162,Entries!$B$3:$F$203,5)</f>
        <v/>
      </c>
      <c r="H162" s="109" t="str">
        <f t="shared" si="4"/>
        <v xml:space="preserve"> </v>
      </c>
      <c r="I162" s="10"/>
      <c r="J162" s="7" t="str">
        <f>VLOOKUP($A162,Entries!$B$3:$G$203,6)</f>
        <v/>
      </c>
      <c r="K162" s="7" t="str">
        <f>VLOOKUP($A162,Entries!$B$3:$FH358,7)</f>
        <v/>
      </c>
      <c r="L162" s="7" t="str">
        <f>VLOOKUP($A162,Entries!$B$3:$I$203,8)</f>
        <v/>
      </c>
      <c r="M162" s="7" t="str">
        <f>VLOOKUP($A162,Entries!$B$3:$J$203,9)</f>
        <v/>
      </c>
      <c r="N162" s="10"/>
    </row>
    <row r="163" spans="1:14" x14ac:dyDescent="0.25">
      <c r="A163" s="7">
        <v>18</v>
      </c>
      <c r="B163" s="110">
        <v>16.690000000000001</v>
      </c>
      <c r="C163" t="s">
        <v>121</v>
      </c>
      <c r="D163" s="7">
        <v>1</v>
      </c>
      <c r="E163" t="str">
        <f>VLOOKUP($A163,Entries!$B$3:$J$203,2)</f>
        <v>Luke</v>
      </c>
      <c r="F163" t="str">
        <f>VLOOKUP($A163,Entries!$B$3:$J$203,3)</f>
        <v>Birch</v>
      </c>
      <c r="G163" t="str">
        <f>VLOOKUP($A163,Entries!$B$3:$F$203,5)</f>
        <v>Ipswich Harriers</v>
      </c>
      <c r="H163" s="109">
        <f t="shared" si="4"/>
        <v>16.690000000000001</v>
      </c>
      <c r="I163" s="109" t="str">
        <f>IF(H163=" "," ",IF(H163&gt;N163,"CBP",IF(H163=N163,"=CBP"," ")))</f>
        <v xml:space="preserve"> </v>
      </c>
      <c r="J163" s="7" t="str">
        <f>VLOOKUP($A163,Entries!$B$3:$G$203,6)</f>
        <v>c</v>
      </c>
      <c r="K163" s="7" t="str">
        <f>VLOOKUP($A163,Entries!$B$3:$FH359,7)</f>
        <v>s</v>
      </c>
      <c r="L163" s="7" t="str">
        <f>VLOOKUP($A163,Entries!$B$3:$I$203,8)</f>
        <v>St Albans Catholic High School</v>
      </c>
      <c r="M163" s="7">
        <f>VLOOKUP($A163,Entries!$B$3:$J$203,9)</f>
        <v>4102467</v>
      </c>
      <c r="N163" s="10">
        <v>28.96</v>
      </c>
    </row>
    <row r="164" spans="1:14" x14ac:dyDescent="0.25">
      <c r="A164" s="7" t="s">
        <v>25</v>
      </c>
      <c r="B164" s="110" t="s">
        <v>25</v>
      </c>
      <c r="D164" s="7">
        <v>2</v>
      </c>
      <c r="E164" t="str">
        <f>VLOOKUP($A164,Entries!$B$3:$J$203,2)</f>
        <v/>
      </c>
      <c r="F164" t="str">
        <f>VLOOKUP($A164,Entries!$B$3:$J$203,3)</f>
        <v/>
      </c>
      <c r="G164" t="str">
        <f>VLOOKUP($A164,Entries!$B$3:$F$203,5)</f>
        <v/>
      </c>
      <c r="H164" s="109" t="str">
        <f t="shared" si="4"/>
        <v xml:space="preserve"> </v>
      </c>
      <c r="I164" s="10"/>
      <c r="J164" s="7" t="str">
        <f>VLOOKUP($A164,Entries!$B$3:$G$203,6)</f>
        <v/>
      </c>
      <c r="K164" s="7" t="str">
        <f>VLOOKUP($A164,Entries!$B$3:$FH360,7)</f>
        <v/>
      </c>
      <c r="L164" s="7" t="str">
        <f>VLOOKUP($A164,Entries!$B$3:$I$203,8)</f>
        <v/>
      </c>
      <c r="M164" s="7" t="str">
        <f>VLOOKUP($A164,Entries!$B$3:$J$203,9)</f>
        <v/>
      </c>
      <c r="N164" s="10"/>
    </row>
    <row r="165" spans="1:14" x14ac:dyDescent="0.25">
      <c r="A165" s="7" t="s">
        <v>25</v>
      </c>
      <c r="B165" s="110" t="s">
        <v>25</v>
      </c>
      <c r="D165" s="7">
        <v>3</v>
      </c>
      <c r="E165" t="str">
        <f>VLOOKUP($A165,Entries!$B$3:$J$203,2)</f>
        <v/>
      </c>
      <c r="F165" t="str">
        <f>VLOOKUP($A165,Entries!$B$3:$J$203,3)</f>
        <v/>
      </c>
      <c r="G165" t="str">
        <f>VLOOKUP($A165,Entries!$B$3:$F$203,5)</f>
        <v/>
      </c>
      <c r="H165" s="109" t="str">
        <f t="shared" si="4"/>
        <v xml:space="preserve"> </v>
      </c>
      <c r="I165" s="10"/>
      <c r="J165" s="7" t="str">
        <f>VLOOKUP($A165,Entries!$B$3:$G$203,6)</f>
        <v/>
      </c>
      <c r="K165" s="7" t="str">
        <f>VLOOKUP($A165,Entries!$B$3:$FH361,7)</f>
        <v/>
      </c>
      <c r="L165" s="7" t="str">
        <f>VLOOKUP($A165,Entries!$B$3:$I$203,8)</f>
        <v/>
      </c>
      <c r="M165" s="7" t="str">
        <f>VLOOKUP($A165,Entries!$B$3:$J$203,9)</f>
        <v/>
      </c>
      <c r="N165" s="10"/>
    </row>
    <row r="166" spans="1:14" x14ac:dyDescent="0.25">
      <c r="A166" s="7" t="s">
        <v>25</v>
      </c>
      <c r="B166" s="110" t="s">
        <v>25</v>
      </c>
      <c r="D166" s="7">
        <v>4</v>
      </c>
      <c r="E166" t="str">
        <f>VLOOKUP($A166,Entries!$B$3:$J$203,2)</f>
        <v/>
      </c>
      <c r="F166" t="str">
        <f>VLOOKUP($A166,Entries!$B$3:$J$203,3)</f>
        <v/>
      </c>
      <c r="G166" t="str">
        <f>VLOOKUP($A166,Entries!$B$3:$F$203,5)</f>
        <v/>
      </c>
      <c r="H166" s="109" t="str">
        <f t="shared" si="4"/>
        <v xml:space="preserve"> </v>
      </c>
      <c r="I166" s="10"/>
      <c r="J166" s="7" t="str">
        <f>VLOOKUP($A166,Entries!$B$3:$G$203,6)</f>
        <v/>
      </c>
      <c r="K166" s="7" t="str">
        <f>VLOOKUP($A166,Entries!$B$3:$FH362,7)</f>
        <v/>
      </c>
      <c r="L166" s="7" t="str">
        <f>VLOOKUP($A166,Entries!$B$3:$I$203,8)</f>
        <v/>
      </c>
      <c r="M166" s="7" t="str">
        <f>VLOOKUP($A166,Entries!$B$3:$J$203,9)</f>
        <v/>
      </c>
      <c r="N166" s="10"/>
    </row>
    <row r="167" spans="1:14" x14ac:dyDescent="0.25">
      <c r="A167" s="7" t="s">
        <v>25</v>
      </c>
      <c r="B167" s="110" t="s">
        <v>25</v>
      </c>
      <c r="D167" s="7">
        <v>5</v>
      </c>
      <c r="E167" t="str">
        <f>VLOOKUP($A167,Entries!$B$3:$J$203,2)</f>
        <v/>
      </c>
      <c r="F167" t="str">
        <f>VLOOKUP($A167,Entries!$B$3:$J$203,3)</f>
        <v/>
      </c>
      <c r="G167" t="str">
        <f>VLOOKUP($A167,Entries!$B$3:$F$203,5)</f>
        <v/>
      </c>
      <c r="H167" s="109" t="str">
        <f t="shared" si="4"/>
        <v xml:space="preserve"> </v>
      </c>
      <c r="I167" s="10"/>
      <c r="J167" s="7" t="str">
        <f>VLOOKUP($A167,Entries!$B$3:$G$203,6)</f>
        <v/>
      </c>
      <c r="K167" s="7" t="str">
        <f>VLOOKUP($A167,Entries!$B$3:$FH363,7)</f>
        <v/>
      </c>
      <c r="L167" s="7" t="str">
        <f>VLOOKUP($A167,Entries!$B$3:$I$203,8)</f>
        <v/>
      </c>
      <c r="M167" s="7" t="str">
        <f>VLOOKUP($A167,Entries!$B$3:$J$203,9)</f>
        <v/>
      </c>
      <c r="N167" s="10"/>
    </row>
    <row r="168" spans="1:14" x14ac:dyDescent="0.25">
      <c r="A168" s="7" t="s">
        <v>25</v>
      </c>
      <c r="B168" s="110" t="s">
        <v>25</v>
      </c>
      <c r="D168" s="7">
        <v>6</v>
      </c>
      <c r="E168" t="str">
        <f>VLOOKUP($A168,Entries!$B$3:$J$203,2)</f>
        <v/>
      </c>
      <c r="F168" t="str">
        <f>VLOOKUP($A168,Entries!$B$3:$J$203,3)</f>
        <v/>
      </c>
      <c r="G168" t="str">
        <f>VLOOKUP($A168,Entries!$B$3:$F$203,5)</f>
        <v/>
      </c>
      <c r="H168" s="109" t="str">
        <f t="shared" si="4"/>
        <v xml:space="preserve"> </v>
      </c>
      <c r="I168" s="10"/>
      <c r="J168" s="7" t="str">
        <f>VLOOKUP($A168,Entries!$B$3:$G$203,6)</f>
        <v/>
      </c>
      <c r="K168" s="7" t="str">
        <f>VLOOKUP($A168,Entries!$B$3:$FH364,7)</f>
        <v/>
      </c>
      <c r="L168" s="7" t="str">
        <f>VLOOKUP($A168,Entries!$B$3:$I$203,8)</f>
        <v/>
      </c>
      <c r="M168" s="7" t="str">
        <f>VLOOKUP($A168,Entries!$B$3:$J$203,9)</f>
        <v/>
      </c>
      <c r="N168" s="10"/>
    </row>
    <row r="169" spans="1:14" x14ac:dyDescent="0.25">
      <c r="A169" s="7" t="s">
        <v>25</v>
      </c>
      <c r="B169" s="110" t="s">
        <v>25</v>
      </c>
      <c r="D169" s="7">
        <v>7</v>
      </c>
      <c r="E169" t="str">
        <f>VLOOKUP($A169,Entries!$B$3:$J$203,2)</f>
        <v/>
      </c>
      <c r="F169" t="str">
        <f>VLOOKUP($A169,Entries!$B$3:$J$203,3)</f>
        <v/>
      </c>
      <c r="G169" t="str">
        <f>VLOOKUP($A169,Entries!$B$3:$F$203,5)</f>
        <v/>
      </c>
      <c r="H169" s="109" t="str">
        <f t="shared" si="4"/>
        <v xml:space="preserve"> </v>
      </c>
      <c r="I169" s="10"/>
      <c r="J169" s="7" t="str">
        <f>VLOOKUP($A169,Entries!$B$3:$G$203,6)</f>
        <v/>
      </c>
      <c r="K169" s="7" t="str">
        <f>VLOOKUP($A169,Entries!$B$3:$FH365,7)</f>
        <v/>
      </c>
      <c r="L169" s="7" t="str">
        <f>VLOOKUP($A169,Entries!$B$3:$I$203,8)</f>
        <v/>
      </c>
      <c r="M169" s="7" t="str">
        <f>VLOOKUP($A169,Entries!$B$3:$J$203,9)</f>
        <v/>
      </c>
      <c r="N169" s="10"/>
    </row>
    <row r="170" spans="1:14" x14ac:dyDescent="0.25">
      <c r="A170" s="7" t="s">
        <v>25</v>
      </c>
      <c r="B170" s="110" t="s">
        <v>25</v>
      </c>
      <c r="D170" s="7">
        <v>8</v>
      </c>
      <c r="E170" t="str">
        <f>VLOOKUP($A170,Entries!$B$3:$J$203,2)</f>
        <v/>
      </c>
      <c r="F170" t="str">
        <f>VLOOKUP($A170,Entries!$B$3:$J$203,3)</f>
        <v/>
      </c>
      <c r="G170" t="str">
        <f>VLOOKUP($A170,Entries!$B$3:$F$203,5)</f>
        <v/>
      </c>
      <c r="H170" s="109" t="str">
        <f t="shared" si="4"/>
        <v xml:space="preserve"> </v>
      </c>
      <c r="I170" s="10"/>
      <c r="J170" s="7" t="str">
        <f>VLOOKUP($A170,Entries!$B$3:$G$203,6)</f>
        <v/>
      </c>
      <c r="K170" s="7" t="str">
        <f>VLOOKUP($A170,Entries!$B$3:$FH366,7)</f>
        <v/>
      </c>
      <c r="L170" s="7" t="str">
        <f>VLOOKUP($A170,Entries!$B$3:$I$203,8)</f>
        <v/>
      </c>
      <c r="M170" s="7" t="str">
        <f>VLOOKUP($A170,Entries!$B$3:$J$203,9)</f>
        <v/>
      </c>
      <c r="N170" s="10"/>
    </row>
    <row r="171" spans="1:14" x14ac:dyDescent="0.25">
      <c r="A171" s="7" t="s">
        <v>25</v>
      </c>
      <c r="B171" s="110" t="s">
        <v>25</v>
      </c>
      <c r="C171" t="s">
        <v>125</v>
      </c>
      <c r="D171" s="7">
        <v>1</v>
      </c>
      <c r="E171" t="str">
        <f>VLOOKUP($A171,Entries!$B$3:$J$203,2)</f>
        <v/>
      </c>
      <c r="F171" t="str">
        <f>VLOOKUP($A171,Entries!$B$3:$J$203,3)</f>
        <v/>
      </c>
      <c r="G171" t="str">
        <f>VLOOKUP($A171,Entries!$B$3:$F$203,5)</f>
        <v/>
      </c>
      <c r="H171" s="109" t="str">
        <f t="shared" si="4"/>
        <v xml:space="preserve"> </v>
      </c>
      <c r="I171" s="109" t="str">
        <f>IF(H171=" "," ",IF(H171&gt;N171,"CBP",IF(H171=N171,"=CBP"," ")))</f>
        <v xml:space="preserve"> </v>
      </c>
      <c r="J171" s="7" t="str">
        <f>VLOOKUP($A171,Entries!$B$3:$G$203,6)</f>
        <v/>
      </c>
      <c r="K171" s="7" t="str">
        <f>VLOOKUP($A171,Entries!$B$3:$FH367,7)</f>
        <v/>
      </c>
      <c r="L171" s="7" t="str">
        <f>VLOOKUP($A171,Entries!$B$3:$I$203,8)</f>
        <v/>
      </c>
      <c r="M171" s="7" t="str">
        <f>VLOOKUP($A171,Entries!$B$3:$J$203,9)</f>
        <v/>
      </c>
      <c r="N171" s="10">
        <v>14.45</v>
      </c>
    </row>
    <row r="172" spans="1:14" x14ac:dyDescent="0.25">
      <c r="A172" s="7" t="s">
        <v>25</v>
      </c>
      <c r="B172" s="110" t="s">
        <v>25</v>
      </c>
      <c r="D172" s="7">
        <v>2</v>
      </c>
      <c r="E172" t="str">
        <f>VLOOKUP($A172,Entries!$B$3:$J$203,2)</f>
        <v/>
      </c>
      <c r="F172" t="str">
        <f>VLOOKUP($A172,Entries!$B$3:$J$203,3)</f>
        <v/>
      </c>
      <c r="G172" t="str">
        <f>VLOOKUP($A172,Entries!$B$3:$F$203,5)</f>
        <v/>
      </c>
      <c r="H172" s="109" t="str">
        <f t="shared" si="4"/>
        <v xml:space="preserve"> </v>
      </c>
      <c r="I172" s="10"/>
      <c r="J172" s="7" t="str">
        <f>VLOOKUP($A172,Entries!$B$3:$G$203,6)</f>
        <v/>
      </c>
      <c r="K172" s="7" t="str">
        <f>VLOOKUP($A172,Entries!$B$3:$FH368,7)</f>
        <v/>
      </c>
      <c r="L172" s="7" t="str">
        <f>VLOOKUP($A172,Entries!$B$3:$I$203,8)</f>
        <v/>
      </c>
      <c r="M172" s="7" t="str">
        <f>VLOOKUP($A172,Entries!$B$3:$J$203,9)</f>
        <v/>
      </c>
      <c r="N172" s="10"/>
    </row>
    <row r="173" spans="1:14" x14ac:dyDescent="0.25">
      <c r="A173" s="7" t="s">
        <v>25</v>
      </c>
      <c r="B173" s="110" t="s">
        <v>25</v>
      </c>
      <c r="D173" s="7">
        <v>3</v>
      </c>
      <c r="E173" t="str">
        <f>VLOOKUP($A173,Entries!$B$3:$J$203,2)</f>
        <v/>
      </c>
      <c r="F173" t="str">
        <f>VLOOKUP($A173,Entries!$B$3:$J$203,3)</f>
        <v/>
      </c>
      <c r="G173" t="str">
        <f>VLOOKUP($A173,Entries!$B$3:$F$203,5)</f>
        <v/>
      </c>
      <c r="H173" s="109" t="str">
        <f t="shared" si="4"/>
        <v xml:space="preserve"> </v>
      </c>
      <c r="I173" s="10"/>
      <c r="J173" s="7" t="str">
        <f>VLOOKUP($A173,Entries!$B$3:$G$203,6)</f>
        <v/>
      </c>
      <c r="K173" s="7" t="str">
        <f>VLOOKUP($A173,Entries!$B$3:$FH369,7)</f>
        <v/>
      </c>
      <c r="L173" s="7" t="str">
        <f>VLOOKUP($A173,Entries!$B$3:$I$203,8)</f>
        <v/>
      </c>
      <c r="M173" s="7" t="str">
        <f>VLOOKUP($A173,Entries!$B$3:$J$203,9)</f>
        <v/>
      </c>
      <c r="N173" s="10"/>
    </row>
    <row r="174" spans="1:14" x14ac:dyDescent="0.25">
      <c r="A174" s="7" t="s">
        <v>25</v>
      </c>
      <c r="B174" s="110" t="s">
        <v>25</v>
      </c>
      <c r="D174" s="7">
        <v>4</v>
      </c>
      <c r="E174" t="str">
        <f>VLOOKUP($A174,Entries!$B$3:$J$203,2)</f>
        <v/>
      </c>
      <c r="F174" t="str">
        <f>VLOOKUP($A174,Entries!$B$3:$J$203,3)</f>
        <v/>
      </c>
      <c r="G174" t="str">
        <f>VLOOKUP($A174,Entries!$B$3:$F$203,5)</f>
        <v/>
      </c>
      <c r="H174" s="109" t="str">
        <f t="shared" si="4"/>
        <v xml:space="preserve"> </v>
      </c>
      <c r="I174" s="10"/>
      <c r="J174" s="7" t="str">
        <f>VLOOKUP($A174,Entries!$B$3:$G$203,6)</f>
        <v/>
      </c>
      <c r="K174" s="7" t="str">
        <f>VLOOKUP($A174,Entries!$B$3:$FH370,7)</f>
        <v/>
      </c>
      <c r="L174" s="7" t="str">
        <f>VLOOKUP($A174,Entries!$B$3:$I$203,8)</f>
        <v/>
      </c>
      <c r="M174" s="7" t="str">
        <f>VLOOKUP($A174,Entries!$B$3:$J$203,9)</f>
        <v/>
      </c>
      <c r="N174" s="10"/>
    </row>
    <row r="175" spans="1:14" x14ac:dyDescent="0.25">
      <c r="A175" s="7" t="s">
        <v>25</v>
      </c>
      <c r="B175" s="110" t="s">
        <v>25</v>
      </c>
      <c r="D175" s="7">
        <v>5</v>
      </c>
      <c r="E175" t="str">
        <f>VLOOKUP($A175,Entries!$B$3:$J$203,2)</f>
        <v/>
      </c>
      <c r="F175" t="str">
        <f>VLOOKUP($A175,Entries!$B$3:$J$203,3)</f>
        <v/>
      </c>
      <c r="G175" t="str">
        <f>VLOOKUP($A175,Entries!$B$3:$F$203,5)</f>
        <v/>
      </c>
      <c r="H175" s="109" t="str">
        <f t="shared" si="4"/>
        <v xml:space="preserve"> </v>
      </c>
      <c r="I175" s="10"/>
      <c r="J175" s="7" t="str">
        <f>VLOOKUP($A175,Entries!$B$3:$G$203,6)</f>
        <v/>
      </c>
      <c r="K175" s="7" t="str">
        <f>VLOOKUP($A175,Entries!$B$3:$FH371,7)</f>
        <v/>
      </c>
      <c r="L175" s="7" t="str">
        <f>VLOOKUP($A175,Entries!$B$3:$I$203,8)</f>
        <v/>
      </c>
      <c r="M175" s="7" t="str">
        <f>VLOOKUP($A175,Entries!$B$3:$J$203,9)</f>
        <v/>
      </c>
      <c r="N175" s="10"/>
    </row>
    <row r="176" spans="1:14" x14ac:dyDescent="0.25">
      <c r="A176" s="7" t="s">
        <v>25</v>
      </c>
      <c r="B176" s="110" t="s">
        <v>25</v>
      </c>
      <c r="D176" s="7">
        <v>6</v>
      </c>
      <c r="E176" t="str">
        <f>VLOOKUP($A176,Entries!$B$3:$J$203,2)</f>
        <v/>
      </c>
      <c r="F176" t="str">
        <f>VLOOKUP($A176,Entries!$B$3:$J$203,3)</f>
        <v/>
      </c>
      <c r="G176" t="str">
        <f>VLOOKUP($A176,Entries!$B$3:$F$203,5)</f>
        <v/>
      </c>
      <c r="H176" s="109" t="str">
        <f t="shared" si="4"/>
        <v xml:space="preserve"> </v>
      </c>
      <c r="I176" s="10"/>
      <c r="J176" s="7" t="str">
        <f>VLOOKUP($A176,Entries!$B$3:$G$203,6)</f>
        <v/>
      </c>
      <c r="K176" s="7" t="str">
        <f>VLOOKUP($A176,Entries!$B$3:$FH372,7)</f>
        <v/>
      </c>
      <c r="L176" s="7" t="str">
        <f>VLOOKUP($A176,Entries!$B$3:$I$203,8)</f>
        <v/>
      </c>
      <c r="M176" s="7" t="str">
        <f>VLOOKUP($A176,Entries!$B$3:$J$203,9)</f>
        <v/>
      </c>
      <c r="N176" s="10"/>
    </row>
    <row r="177" spans="1:14" x14ac:dyDescent="0.25">
      <c r="A177" s="7" t="s">
        <v>25</v>
      </c>
      <c r="B177" s="110" t="s">
        <v>25</v>
      </c>
      <c r="D177" s="7">
        <v>7</v>
      </c>
      <c r="E177" t="str">
        <f>VLOOKUP($A177,Entries!$B$3:$J$203,2)</f>
        <v/>
      </c>
      <c r="F177" t="str">
        <f>VLOOKUP($A177,Entries!$B$3:$J$203,3)</f>
        <v/>
      </c>
      <c r="G177" t="str">
        <f>VLOOKUP($A177,Entries!$B$3:$F$203,5)</f>
        <v/>
      </c>
      <c r="H177" s="109" t="str">
        <f t="shared" si="4"/>
        <v xml:space="preserve"> </v>
      </c>
      <c r="I177" s="10"/>
      <c r="J177" s="7" t="str">
        <f>VLOOKUP($A177,Entries!$B$3:$G$203,6)</f>
        <v/>
      </c>
      <c r="K177" s="7" t="str">
        <f>VLOOKUP($A177,Entries!$B$3:$FH373,7)</f>
        <v/>
      </c>
      <c r="L177" s="7" t="str">
        <f>VLOOKUP($A177,Entries!$B$3:$I$203,8)</f>
        <v/>
      </c>
      <c r="M177" s="7" t="str">
        <f>VLOOKUP($A177,Entries!$B$3:$J$203,9)</f>
        <v/>
      </c>
      <c r="N177" s="10"/>
    </row>
    <row r="178" spans="1:14" x14ac:dyDescent="0.25">
      <c r="A178" s="7" t="s">
        <v>25</v>
      </c>
      <c r="B178" s="110" t="s">
        <v>25</v>
      </c>
      <c r="D178" s="7">
        <v>8</v>
      </c>
      <c r="E178" t="str">
        <f>VLOOKUP($A178,Entries!$B$3:$J$203,2)</f>
        <v/>
      </c>
      <c r="F178" t="str">
        <f>VLOOKUP($A178,Entries!$B$3:$J$203,3)</f>
        <v/>
      </c>
      <c r="G178" t="str">
        <f>VLOOKUP($A178,Entries!$B$3:$F$203,5)</f>
        <v/>
      </c>
      <c r="H178" s="109" t="str">
        <f t="shared" si="4"/>
        <v xml:space="preserve"> </v>
      </c>
      <c r="I178" s="10"/>
      <c r="J178" s="7" t="str">
        <f>VLOOKUP($A178,Entries!$B$3:$G$203,6)</f>
        <v/>
      </c>
      <c r="K178" s="7" t="str">
        <f>VLOOKUP($A178,Entries!$B$3:$FH374,7)</f>
        <v/>
      </c>
      <c r="L178" s="7" t="str">
        <f>VLOOKUP($A178,Entries!$B$3:$I$203,8)</f>
        <v/>
      </c>
      <c r="M178" s="7" t="str">
        <f>VLOOKUP($A178,Entries!$B$3:$J$203,9)</f>
        <v/>
      </c>
      <c r="N178" s="10"/>
    </row>
    <row r="179" spans="1:14" x14ac:dyDescent="0.25">
      <c r="A179" s="7">
        <v>11</v>
      </c>
      <c r="B179" s="110">
        <v>29.19</v>
      </c>
      <c r="C179" t="s">
        <v>129</v>
      </c>
      <c r="D179" s="7">
        <v>1</v>
      </c>
      <c r="E179" t="str">
        <f>VLOOKUP($A179,Entries!$B$3:$J$203,2)</f>
        <v>Thomas</v>
      </c>
      <c r="F179" t="str">
        <f>VLOOKUP($A179,Entries!$B$3:$J$203,3)</f>
        <v>Freeman</v>
      </c>
      <c r="G179" t="str">
        <f>VLOOKUP($A179,Entries!$B$3:$F$203,5)</f>
        <v>Ipswich Harriers</v>
      </c>
      <c r="H179" s="109">
        <f t="shared" si="4"/>
        <v>29.19</v>
      </c>
      <c r="I179" s="109" t="str">
        <f>IF(H179=" "," ",IF(H179&gt;N179,"CBP",IF(H179=N179,"=CBP"," ")))</f>
        <v xml:space="preserve"> </v>
      </c>
      <c r="J179" s="7" t="str">
        <f>VLOOKUP($A179,Entries!$B$3:$G$203,6)</f>
        <v>c</v>
      </c>
      <c r="K179" s="7" t="str">
        <f>VLOOKUP($A179,Entries!$B$3:$FH375,7)</f>
        <v>s</v>
      </c>
      <c r="L179" s="7" t="str">
        <f>VLOOKUP($A179,Entries!$B$3:$I$203,8)</f>
        <v>Woodbridge School</v>
      </c>
      <c r="M179" s="7">
        <f>VLOOKUP($A179,Entries!$B$3:$J$203,9)</f>
        <v>4019191</v>
      </c>
      <c r="N179" s="10">
        <v>43.64</v>
      </c>
    </row>
    <row r="180" spans="1:14" x14ac:dyDescent="0.25">
      <c r="A180" s="7">
        <v>18</v>
      </c>
      <c r="B180" s="110">
        <v>20.81</v>
      </c>
      <c r="D180" s="7">
        <v>2</v>
      </c>
      <c r="E180" t="str">
        <f>VLOOKUP($A180,Entries!$B$3:$J$203,2)</f>
        <v>Luke</v>
      </c>
      <c r="F180" t="str">
        <f>VLOOKUP($A180,Entries!$B$3:$J$203,3)</f>
        <v>Birch</v>
      </c>
      <c r="G180" t="str">
        <f>VLOOKUP($A180,Entries!$B$3:$F$203,5)</f>
        <v>Ipswich Harriers</v>
      </c>
      <c r="H180" s="109">
        <f t="shared" si="4"/>
        <v>20.81</v>
      </c>
      <c r="I180" s="10"/>
      <c r="J180" s="7" t="str">
        <f>VLOOKUP($A180,Entries!$B$3:$G$203,6)</f>
        <v>c</v>
      </c>
      <c r="K180" s="7" t="str">
        <f>VLOOKUP($A180,Entries!$B$3:$FH376,7)</f>
        <v>s</v>
      </c>
      <c r="L180" s="7" t="str">
        <f>VLOOKUP($A180,Entries!$B$3:$I$203,8)</f>
        <v>St Albans Catholic High School</v>
      </c>
      <c r="M180" s="7">
        <f>VLOOKUP($A180,Entries!$B$3:$J$203,9)</f>
        <v>4102467</v>
      </c>
      <c r="N180" s="10"/>
    </row>
    <row r="181" spans="1:14" x14ac:dyDescent="0.25">
      <c r="A181" s="7">
        <v>19</v>
      </c>
      <c r="B181" s="110">
        <v>17.02</v>
      </c>
      <c r="D181" s="7">
        <v>3</v>
      </c>
      <c r="E181" t="str">
        <f>VLOOKUP($A181,Entries!$B$3:$J$203,2)</f>
        <v>Joe</v>
      </c>
      <c r="F181" t="str">
        <f>VLOOKUP($A181,Entries!$B$3:$J$203,3)</f>
        <v>Armes</v>
      </c>
      <c r="G181" t="str">
        <f>VLOOKUP($A181,Entries!$B$3:$F$203,5)</f>
        <v>Waveney Valley AC</v>
      </c>
      <c r="H181" s="109">
        <f t="shared" si="4"/>
        <v>17.02</v>
      </c>
      <c r="I181" s="10"/>
      <c r="J181" s="7" t="str">
        <f>VLOOKUP($A181,Entries!$B$3:$G$203,6)</f>
        <v>c</v>
      </c>
      <c r="K181" s="7" t="str">
        <f>VLOOKUP($A181,Entries!$B$3:$FH377,7)</f>
        <v/>
      </c>
      <c r="L181" s="7" t="str">
        <f>VLOOKUP($A181,Entries!$B$3:$I$203,8)</f>
        <v/>
      </c>
      <c r="M181" s="7">
        <f>VLOOKUP($A181,Entries!$B$3:$J$203,9)</f>
        <v>4090656</v>
      </c>
      <c r="N181" s="10"/>
    </row>
    <row r="182" spans="1:14" x14ac:dyDescent="0.25">
      <c r="A182" s="7" t="s">
        <v>25</v>
      </c>
      <c r="B182" s="110" t="s">
        <v>25</v>
      </c>
      <c r="D182" s="7">
        <v>4</v>
      </c>
      <c r="E182" t="str">
        <f>VLOOKUP($A182,Entries!$B$3:$J$203,2)</f>
        <v/>
      </c>
      <c r="F182" t="str">
        <f>VLOOKUP($A182,Entries!$B$3:$J$203,3)</f>
        <v/>
      </c>
      <c r="G182" t="str">
        <f>VLOOKUP($A182,Entries!$B$3:$F$203,5)</f>
        <v/>
      </c>
      <c r="H182" s="109" t="str">
        <f t="shared" si="4"/>
        <v xml:space="preserve"> </v>
      </c>
      <c r="I182" s="10"/>
      <c r="J182" s="7" t="str">
        <f>VLOOKUP($A182,Entries!$B$3:$G$203,6)</f>
        <v/>
      </c>
      <c r="K182" s="7" t="str">
        <f>VLOOKUP($A182,Entries!$B$3:$FH378,7)</f>
        <v/>
      </c>
      <c r="L182" s="7" t="str">
        <f>VLOOKUP($A182,Entries!$B$3:$I$203,8)</f>
        <v/>
      </c>
      <c r="M182" s="7" t="str">
        <f>VLOOKUP($A182,Entries!$B$3:$J$203,9)</f>
        <v/>
      </c>
      <c r="N182" s="10"/>
    </row>
    <row r="183" spans="1:14" x14ac:dyDescent="0.25">
      <c r="A183" s="7" t="s">
        <v>25</v>
      </c>
      <c r="B183" s="110" t="s">
        <v>25</v>
      </c>
      <c r="D183" s="7">
        <v>5</v>
      </c>
      <c r="E183" t="str">
        <f>VLOOKUP($A183,Entries!$B$3:$J$203,2)</f>
        <v/>
      </c>
      <c r="F183" t="str">
        <f>VLOOKUP($A183,Entries!$B$3:$J$203,3)</f>
        <v/>
      </c>
      <c r="G183" t="str">
        <f>VLOOKUP($A183,Entries!$B$3:$F$203,5)</f>
        <v/>
      </c>
      <c r="H183" s="109" t="str">
        <f t="shared" si="4"/>
        <v xml:space="preserve"> </v>
      </c>
      <c r="I183" s="10"/>
      <c r="J183" s="7" t="str">
        <f>VLOOKUP($A183,Entries!$B$3:$G$203,6)</f>
        <v/>
      </c>
      <c r="K183" s="7" t="str">
        <f>VLOOKUP($A183,Entries!$B$3:$FH379,7)</f>
        <v/>
      </c>
      <c r="L183" s="7" t="str">
        <f>VLOOKUP($A183,Entries!$B$3:$I$203,8)</f>
        <v/>
      </c>
      <c r="M183" s="7" t="str">
        <f>VLOOKUP($A183,Entries!$B$3:$J$203,9)</f>
        <v/>
      </c>
      <c r="N183" s="10"/>
    </row>
    <row r="184" spans="1:14" x14ac:dyDescent="0.25">
      <c r="A184" s="7" t="s">
        <v>25</v>
      </c>
      <c r="B184" s="110" t="s">
        <v>25</v>
      </c>
      <c r="D184" s="7">
        <v>6</v>
      </c>
      <c r="E184" t="str">
        <f>VLOOKUP($A184,Entries!$B$3:$J$203,2)</f>
        <v/>
      </c>
      <c r="F184" t="str">
        <f>VLOOKUP($A184,Entries!$B$3:$J$203,3)</f>
        <v/>
      </c>
      <c r="G184" t="str">
        <f>VLOOKUP($A184,Entries!$B$3:$F$203,5)</f>
        <v/>
      </c>
      <c r="H184" s="109" t="str">
        <f t="shared" si="4"/>
        <v xml:space="preserve"> </v>
      </c>
      <c r="I184" s="10"/>
      <c r="J184" s="7" t="str">
        <f>VLOOKUP($A184,Entries!$B$3:$G$203,6)</f>
        <v/>
      </c>
      <c r="K184" s="7" t="str">
        <f>VLOOKUP($A184,Entries!$B$3:$FH380,7)</f>
        <v/>
      </c>
      <c r="L184" s="7" t="str">
        <f>VLOOKUP($A184,Entries!$B$3:$I$203,8)</f>
        <v/>
      </c>
      <c r="M184" s="7" t="str">
        <f>VLOOKUP($A184,Entries!$B$3:$J$203,9)</f>
        <v/>
      </c>
      <c r="N184" s="10"/>
    </row>
    <row r="185" spans="1:14" x14ac:dyDescent="0.25">
      <c r="A185" s="7" t="s">
        <v>25</v>
      </c>
      <c r="B185" s="110" t="s">
        <v>25</v>
      </c>
      <c r="D185" s="7">
        <v>7</v>
      </c>
      <c r="E185" t="str">
        <f>VLOOKUP($A185,Entries!$B$3:$J$203,2)</f>
        <v/>
      </c>
      <c r="F185" t="str">
        <f>VLOOKUP($A185,Entries!$B$3:$J$203,3)</f>
        <v/>
      </c>
      <c r="G185" t="str">
        <f>VLOOKUP($A185,Entries!$B$3:$F$203,5)</f>
        <v/>
      </c>
      <c r="H185" s="109" t="str">
        <f t="shared" si="4"/>
        <v xml:space="preserve"> </v>
      </c>
      <c r="I185" s="10"/>
      <c r="J185" s="7" t="str">
        <f>VLOOKUP($A185,Entries!$B$3:$G$203,6)</f>
        <v/>
      </c>
      <c r="K185" s="7" t="str">
        <f>VLOOKUP($A185,Entries!$B$3:$FH381,7)</f>
        <v/>
      </c>
      <c r="L185" s="7" t="str">
        <f>VLOOKUP($A185,Entries!$B$3:$I$203,8)</f>
        <v/>
      </c>
      <c r="M185" s="7" t="str">
        <f>VLOOKUP($A185,Entries!$B$3:$J$203,9)</f>
        <v/>
      </c>
      <c r="N185" s="10"/>
    </row>
    <row r="186" spans="1:14" x14ac:dyDescent="0.25">
      <c r="A186" s="7" t="s">
        <v>25</v>
      </c>
      <c r="B186" s="110" t="s">
        <v>25</v>
      </c>
      <c r="D186" s="7">
        <v>8</v>
      </c>
      <c r="E186" t="str">
        <f>VLOOKUP($A186,Entries!$B$3:$J$203,2)</f>
        <v/>
      </c>
      <c r="F186" t="str">
        <f>VLOOKUP($A186,Entries!$B$3:$J$203,3)</f>
        <v/>
      </c>
      <c r="G186" t="str">
        <f>VLOOKUP($A186,Entries!$B$3:$F$203,5)</f>
        <v/>
      </c>
      <c r="H186" s="109" t="str">
        <f t="shared" si="4"/>
        <v xml:space="preserve"> </v>
      </c>
      <c r="I186" s="10"/>
      <c r="J186" s="7" t="str">
        <f>VLOOKUP($A186,Entries!$B$3:$G$203,6)</f>
        <v/>
      </c>
      <c r="K186" s="7" t="str">
        <f>VLOOKUP($A186,Entries!$B$3:$FH382,7)</f>
        <v/>
      </c>
      <c r="L186" s="7" t="str">
        <f>VLOOKUP($A186,Entries!$B$3:$I$203,8)</f>
        <v/>
      </c>
      <c r="M186" s="7" t="str">
        <f>VLOOKUP($A186,Entries!$B$3:$J$203,9)</f>
        <v/>
      </c>
      <c r="N186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workbookViewId="0">
      <selection activeCell="C1" sqref="C1:M180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1" width="8.7109375" customWidth="1"/>
    <col min="12" max="12" width="27.7109375" bestFit="1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x14ac:dyDescent="0.25">
      <c r="A2" s="7"/>
      <c r="B2" s="27"/>
      <c r="C2" s="203" t="s">
        <v>151</v>
      </c>
      <c r="D2" s="203"/>
      <c r="E2" s="203"/>
      <c r="G2" s="7"/>
      <c r="H2" s="27"/>
      <c r="I2" s="7"/>
      <c r="J2" s="7"/>
      <c r="K2" s="7"/>
      <c r="L2" s="7"/>
      <c r="M2" s="7"/>
      <c r="N2" s="27"/>
    </row>
    <row r="3" spans="1:14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 t="s">
        <v>511</v>
      </c>
      <c r="K4" s="7" t="s">
        <v>512</v>
      </c>
      <c r="L4" s="7" t="s">
        <v>513</v>
      </c>
      <c r="M4" s="7" t="s">
        <v>57</v>
      </c>
      <c r="N4" s="27"/>
    </row>
    <row r="5" spans="1:14" x14ac:dyDescent="0.25">
      <c r="A5" s="7" t="s">
        <v>25</v>
      </c>
      <c r="B5" s="110" t="s">
        <v>25</v>
      </c>
      <c r="C5" t="s">
        <v>269</v>
      </c>
      <c r="D5" s="7">
        <v>1</v>
      </c>
      <c r="E5" t="str">
        <f>VLOOKUP($A5,Entries!$B$3:$J$203,2)</f>
        <v/>
      </c>
      <c r="F5" t="str">
        <f>VLOOKUP($A5,Entries!$B$3:$J$203,3)</f>
        <v/>
      </c>
      <c r="G5" t="str">
        <f>VLOOKUP($A5,Entries!$B$3:$F$203,5)</f>
        <v/>
      </c>
      <c r="H5" s="27" t="str">
        <f>B5</f>
        <v xml:space="preserve"> </v>
      </c>
      <c r="I5" s="7" t="str">
        <f>IF(H5=" "," ",IF(H5&lt;N5,"CBP",IF(H5=N5,"=CBP"," ")))</f>
        <v xml:space="preserve"> </v>
      </c>
      <c r="J5" s="7" t="str">
        <f>VLOOKUP($A5,Entries!$B$3:$G$203,6)</f>
        <v/>
      </c>
      <c r="K5" s="7" t="str">
        <f>VLOOKUP($A5,Entries!$B$3:$FH203,7)</f>
        <v/>
      </c>
      <c r="L5" s="7" t="str">
        <f>VLOOKUP($A5,Entries!$B$3:$I$203,8)</f>
        <v/>
      </c>
      <c r="M5" s="7" t="str">
        <f>VLOOKUP($A5,Entries!$B$3:$J$203,9)</f>
        <v/>
      </c>
      <c r="N5" s="29">
        <v>11.8</v>
      </c>
    </row>
    <row r="6" spans="1:14" x14ac:dyDescent="0.25">
      <c r="A6" s="7" t="s">
        <v>25</v>
      </c>
      <c r="B6" s="110" t="s">
        <v>25</v>
      </c>
      <c r="D6" s="7">
        <v>2</v>
      </c>
      <c r="E6" t="str">
        <f>VLOOKUP($A6,Entries!$B$3:$J$203,2)</f>
        <v/>
      </c>
      <c r="F6" t="str">
        <f>VLOOKUP($A6,Entries!$B$3:$J$203,3)</f>
        <v/>
      </c>
      <c r="G6" t="str">
        <f>VLOOKUP($A6,Entries!$B$3:$F$203,5)</f>
        <v/>
      </c>
      <c r="H6" s="27" t="str">
        <f t="shared" ref="H6:H69" si="0">B6</f>
        <v xml:space="preserve"> </v>
      </c>
      <c r="I6" s="7"/>
      <c r="J6" s="7" t="str">
        <f>VLOOKUP($A6,Entries!$B$3:$G$203,6)</f>
        <v/>
      </c>
      <c r="K6" s="7" t="str">
        <f>VLOOKUP($A6,Entries!$B$3:$FH204,7)</f>
        <v/>
      </c>
      <c r="L6" s="7" t="str">
        <f>VLOOKUP($A6,Entries!$B$3:$I$203,8)</f>
        <v/>
      </c>
      <c r="M6" s="7" t="str">
        <f>VLOOKUP($A6,Entries!$B$3:$J$203,9)</f>
        <v/>
      </c>
      <c r="N6" s="29"/>
    </row>
    <row r="7" spans="1:14" x14ac:dyDescent="0.25">
      <c r="A7" s="7" t="s">
        <v>25</v>
      </c>
      <c r="B7" s="110" t="s">
        <v>25</v>
      </c>
      <c r="D7" s="7">
        <v>3</v>
      </c>
      <c r="E7" t="str">
        <f>VLOOKUP($A7,Entries!$B$3:$J$203,2)</f>
        <v/>
      </c>
      <c r="F7" t="str">
        <f>VLOOKUP($A7,Entries!$B$3:$J$203,3)</f>
        <v/>
      </c>
      <c r="G7" t="str">
        <f>VLOOKUP($A7,Entries!$B$3:$F$203,5)</f>
        <v/>
      </c>
      <c r="H7" s="27" t="str">
        <f t="shared" si="0"/>
        <v xml:space="preserve"> </v>
      </c>
      <c r="I7" s="7"/>
      <c r="J7" s="7" t="str">
        <f>VLOOKUP($A7,Entries!$B$3:$G$203,6)</f>
        <v/>
      </c>
      <c r="K7" s="7" t="str">
        <f>VLOOKUP($A7,Entries!$B$3:$FH205,7)</f>
        <v/>
      </c>
      <c r="L7" s="7" t="str">
        <f>VLOOKUP($A7,Entries!$B$3:$I$203,8)</f>
        <v/>
      </c>
      <c r="M7" s="7" t="str">
        <f>VLOOKUP($A7,Entries!$B$3:$J$203,9)</f>
        <v/>
      </c>
      <c r="N7" s="29"/>
    </row>
    <row r="8" spans="1:14" x14ac:dyDescent="0.25">
      <c r="A8" s="7" t="s">
        <v>25</v>
      </c>
      <c r="B8" s="110" t="s">
        <v>25</v>
      </c>
      <c r="D8" s="7">
        <v>4</v>
      </c>
      <c r="E8" t="str">
        <f>VLOOKUP($A8,Entries!$B$3:$J$203,2)</f>
        <v/>
      </c>
      <c r="F8" t="str">
        <f>VLOOKUP($A8,Entries!$B$3:$J$203,3)</f>
        <v/>
      </c>
      <c r="G8" t="str">
        <f>VLOOKUP($A8,Entries!$B$3:$F$203,5)</f>
        <v/>
      </c>
      <c r="H8" s="27" t="str">
        <f t="shared" si="0"/>
        <v xml:space="preserve"> </v>
      </c>
      <c r="I8" s="7"/>
      <c r="J8" s="7" t="str">
        <f>VLOOKUP($A8,Entries!$B$3:$G$203,6)</f>
        <v/>
      </c>
      <c r="K8" s="7" t="str">
        <f>VLOOKUP($A8,Entries!$B$3:$FH206,7)</f>
        <v/>
      </c>
      <c r="L8" s="7" t="str">
        <f>VLOOKUP($A8,Entries!$B$3:$I$203,8)</f>
        <v/>
      </c>
      <c r="M8" s="7" t="str">
        <f>VLOOKUP($A8,Entries!$B$3:$J$203,9)</f>
        <v/>
      </c>
      <c r="N8" s="29"/>
    </row>
    <row r="9" spans="1:14" x14ac:dyDescent="0.25">
      <c r="A9" s="7" t="s">
        <v>25</v>
      </c>
      <c r="B9" s="110" t="s">
        <v>25</v>
      </c>
      <c r="D9" s="7">
        <v>5</v>
      </c>
      <c r="E9" t="str">
        <f>VLOOKUP($A9,Entries!$B$3:$J$203,2)</f>
        <v/>
      </c>
      <c r="F9" t="str">
        <f>VLOOKUP($A9,Entries!$B$3:$J$203,3)</f>
        <v/>
      </c>
      <c r="G9" t="str">
        <f>VLOOKUP($A9,Entries!$B$3:$F$203,5)</f>
        <v/>
      </c>
      <c r="H9" s="27" t="str">
        <f t="shared" si="0"/>
        <v xml:space="preserve"> </v>
      </c>
      <c r="I9" s="7"/>
      <c r="J9" s="7" t="str">
        <f>VLOOKUP($A9,Entries!$B$3:$G$203,6)</f>
        <v/>
      </c>
      <c r="K9" s="7" t="str">
        <f>VLOOKUP($A9,Entries!$B$3:$FH207,7)</f>
        <v/>
      </c>
      <c r="L9" s="7" t="str">
        <f>VLOOKUP($A9,Entries!$B$3:$I$203,8)</f>
        <v/>
      </c>
      <c r="M9" s="7" t="str">
        <f>VLOOKUP($A9,Entries!$B$3:$J$203,9)</f>
        <v/>
      </c>
      <c r="N9" s="29"/>
    </row>
    <row r="10" spans="1:14" x14ac:dyDescent="0.25">
      <c r="A10" s="7" t="s">
        <v>25</v>
      </c>
      <c r="B10" s="110" t="s">
        <v>25</v>
      </c>
      <c r="D10" s="7">
        <v>6</v>
      </c>
      <c r="E10" t="str">
        <f>VLOOKUP($A10,Entries!$B$3:$J$203,2)</f>
        <v/>
      </c>
      <c r="F10" t="str">
        <f>VLOOKUP($A10,Entries!$B$3:$J$203,3)</f>
        <v/>
      </c>
      <c r="G10" t="str">
        <f>VLOOKUP($A10,Entries!$B$3:$F$203,5)</f>
        <v/>
      </c>
      <c r="H10" s="27" t="str">
        <f t="shared" si="0"/>
        <v xml:space="preserve"> </v>
      </c>
      <c r="I10" s="7"/>
      <c r="J10" s="7" t="str">
        <f>VLOOKUP($A10,Entries!$B$3:$G$203,6)</f>
        <v/>
      </c>
      <c r="K10" s="7" t="str">
        <f>VLOOKUP($A10,Entries!$B$3:$FH208,7)</f>
        <v/>
      </c>
      <c r="L10" s="7" t="str">
        <f>VLOOKUP($A10,Entries!$B$3:$I$203,8)</f>
        <v/>
      </c>
      <c r="M10" s="7" t="str">
        <f>VLOOKUP($A10,Entries!$B$3:$J$203,9)</f>
        <v/>
      </c>
      <c r="N10" s="29"/>
    </row>
    <row r="11" spans="1:14" x14ac:dyDescent="0.25">
      <c r="A11" s="7" t="s">
        <v>25</v>
      </c>
      <c r="B11" s="110" t="s">
        <v>25</v>
      </c>
      <c r="D11" s="7">
        <v>7</v>
      </c>
      <c r="E11" t="str">
        <f>VLOOKUP($A11,Entries!$B$3:$J$203,2)</f>
        <v/>
      </c>
      <c r="F11" t="str">
        <f>VLOOKUP($A11,Entries!$B$3:$J$203,3)</f>
        <v/>
      </c>
      <c r="G11" t="str">
        <f>VLOOKUP($A11,Entries!$B$3:$F$203,5)</f>
        <v/>
      </c>
      <c r="H11" s="27" t="str">
        <f t="shared" si="0"/>
        <v xml:space="preserve"> </v>
      </c>
      <c r="I11" s="7"/>
      <c r="J11" s="7" t="str">
        <f>VLOOKUP($A11,Entries!$B$3:$G$203,6)</f>
        <v/>
      </c>
      <c r="K11" s="7" t="str">
        <f>VLOOKUP($A11,Entries!$B$3:$FH209,7)</f>
        <v/>
      </c>
      <c r="L11" s="7" t="str">
        <f>VLOOKUP($A11,Entries!$B$3:$I$203,8)</f>
        <v/>
      </c>
      <c r="M11" s="7" t="str">
        <f>VLOOKUP($A11,Entries!$B$3:$J$203,9)</f>
        <v/>
      </c>
      <c r="N11" s="29"/>
    </row>
    <row r="12" spans="1:14" x14ac:dyDescent="0.25">
      <c r="A12" s="7" t="s">
        <v>25</v>
      </c>
      <c r="B12" s="110" t="s">
        <v>25</v>
      </c>
      <c r="D12" s="7">
        <v>8</v>
      </c>
      <c r="E12" t="str">
        <f>VLOOKUP($A12,Entries!$B$3:$J$203,2)</f>
        <v/>
      </c>
      <c r="F12" t="str">
        <f>VLOOKUP($A12,Entries!$B$3:$J$203,3)</f>
        <v/>
      </c>
      <c r="G12" t="str">
        <f>VLOOKUP($A12,Entries!$B$3:$F$203,5)</f>
        <v/>
      </c>
      <c r="H12" s="27" t="str">
        <f t="shared" si="0"/>
        <v xml:space="preserve"> </v>
      </c>
      <c r="I12" s="7"/>
      <c r="J12" s="7" t="str">
        <f>VLOOKUP($A12,Entries!$B$3:$G$203,6)</f>
        <v/>
      </c>
      <c r="K12" s="7" t="str">
        <f>VLOOKUP($A12,Entries!$B$3:$FH210,7)</f>
        <v/>
      </c>
      <c r="L12" s="7" t="str">
        <f>VLOOKUP($A12,Entries!$B$3:$I$203,8)</f>
        <v/>
      </c>
      <c r="M12" s="7" t="str">
        <f>VLOOKUP($A12,Entries!$B$3:$J$203,9)</f>
        <v/>
      </c>
      <c r="N12" s="29"/>
    </row>
    <row r="13" spans="1:14" x14ac:dyDescent="0.25">
      <c r="A13" s="7" t="s">
        <v>25</v>
      </c>
      <c r="B13" s="110" t="s">
        <v>25</v>
      </c>
      <c r="C13" t="s">
        <v>270</v>
      </c>
      <c r="D13" s="7">
        <v>1</v>
      </c>
      <c r="E13" t="str">
        <f>VLOOKUP($A13,Entries!$B$3:$J$203,2)</f>
        <v/>
      </c>
      <c r="F13" t="str">
        <f>VLOOKUP($A13,Entries!$B$3:$J$203,3)</f>
        <v/>
      </c>
      <c r="G13" t="str">
        <f>VLOOKUP($A13,Entries!$B$3:$F$203,5)</f>
        <v/>
      </c>
      <c r="H13" s="27" t="str">
        <f t="shared" si="0"/>
        <v xml:space="preserve"> </v>
      </c>
      <c r="I13" s="7" t="str">
        <f t="shared" ref="I13:I21" si="1">IF(H13=" "," ",IF(H13&lt;N13,"CBP",IF(H13=N13,"=CBP"," ")))</f>
        <v xml:space="preserve"> </v>
      </c>
      <c r="J13" s="7" t="str">
        <f>VLOOKUP($A13,Entries!$B$3:$G$203,6)</f>
        <v/>
      </c>
      <c r="K13" s="7" t="str">
        <f>VLOOKUP($A13,Entries!$B$3:$FH211,7)</f>
        <v/>
      </c>
      <c r="L13" s="7" t="str">
        <f>VLOOKUP($A13,Entries!$B$3:$I$203,8)</f>
        <v/>
      </c>
      <c r="M13" s="7" t="str">
        <f>VLOOKUP($A13,Entries!$B$3:$J$203,9)</f>
        <v/>
      </c>
      <c r="N13" s="29">
        <f>IF(H5&lt;N5,H5,N5)</f>
        <v>11.8</v>
      </c>
    </row>
    <row r="14" spans="1:14" x14ac:dyDescent="0.25">
      <c r="A14" s="7" t="s">
        <v>25</v>
      </c>
      <c r="B14" s="110" t="s">
        <v>25</v>
      </c>
      <c r="D14" s="7">
        <v>2</v>
      </c>
      <c r="E14" t="str">
        <f>VLOOKUP($A14,Entries!$B$3:$J$203,2)</f>
        <v/>
      </c>
      <c r="F14" t="str">
        <f>VLOOKUP($A14,Entries!$B$3:$J$203,3)</f>
        <v/>
      </c>
      <c r="G14" t="str">
        <f>VLOOKUP($A14,Entries!$B$3:$F$203,5)</f>
        <v/>
      </c>
      <c r="H14" s="27" t="str">
        <f t="shared" si="0"/>
        <v xml:space="preserve"> </v>
      </c>
      <c r="I14" s="7"/>
      <c r="J14" s="7" t="str">
        <f>VLOOKUP($A14,Entries!$B$3:$G$203,6)</f>
        <v/>
      </c>
      <c r="K14" s="7" t="str">
        <f>VLOOKUP($A14,Entries!$B$3:$FH212,7)</f>
        <v/>
      </c>
      <c r="L14" s="7" t="str">
        <f>VLOOKUP($A14,Entries!$B$3:$I$203,8)</f>
        <v/>
      </c>
      <c r="M14" s="7" t="str">
        <f>VLOOKUP($A14,Entries!$B$3:$J$203,9)</f>
        <v/>
      </c>
      <c r="N14" s="29"/>
    </row>
    <row r="15" spans="1:14" x14ac:dyDescent="0.25">
      <c r="A15" s="7" t="s">
        <v>25</v>
      </c>
      <c r="B15" s="110" t="s">
        <v>25</v>
      </c>
      <c r="D15" s="7">
        <v>3</v>
      </c>
      <c r="E15" t="str">
        <f>VLOOKUP($A15,Entries!$B$3:$J$203,2)</f>
        <v/>
      </c>
      <c r="F15" t="str">
        <f>VLOOKUP($A15,Entries!$B$3:$J$203,3)</f>
        <v/>
      </c>
      <c r="G15" t="str">
        <f>VLOOKUP($A15,Entries!$B$3:$F$203,5)</f>
        <v/>
      </c>
      <c r="H15" s="27" t="str">
        <f t="shared" si="0"/>
        <v xml:space="preserve"> </v>
      </c>
      <c r="I15" s="7"/>
      <c r="J15" s="7" t="str">
        <f>VLOOKUP($A15,Entries!$B$3:$G$203,6)</f>
        <v/>
      </c>
      <c r="K15" s="7" t="str">
        <f>VLOOKUP($A15,Entries!$B$3:$FH213,7)</f>
        <v/>
      </c>
      <c r="L15" s="7" t="str">
        <f>VLOOKUP($A15,Entries!$B$3:$I$203,8)</f>
        <v/>
      </c>
      <c r="M15" s="7" t="str">
        <f>VLOOKUP($A15,Entries!$B$3:$J$203,9)</f>
        <v/>
      </c>
      <c r="N15" s="29"/>
    </row>
    <row r="16" spans="1:14" x14ac:dyDescent="0.25">
      <c r="A16" s="7" t="s">
        <v>25</v>
      </c>
      <c r="B16" s="110" t="s">
        <v>25</v>
      </c>
      <c r="D16" s="7">
        <v>4</v>
      </c>
      <c r="E16" t="str">
        <f>VLOOKUP($A16,Entries!$B$3:$J$203,2)</f>
        <v/>
      </c>
      <c r="F16" t="str">
        <f>VLOOKUP($A16,Entries!$B$3:$J$203,3)</f>
        <v/>
      </c>
      <c r="G16" t="str">
        <f>VLOOKUP($A16,Entries!$B$3:$F$203,5)</f>
        <v/>
      </c>
      <c r="H16" s="27" t="str">
        <f t="shared" si="0"/>
        <v xml:space="preserve"> </v>
      </c>
      <c r="I16" s="7"/>
      <c r="J16" s="7" t="str">
        <f>VLOOKUP($A16,Entries!$B$3:$G$203,6)</f>
        <v/>
      </c>
      <c r="K16" s="7" t="str">
        <f>VLOOKUP($A16,Entries!$B$3:$FH214,7)</f>
        <v/>
      </c>
      <c r="L16" s="7" t="str">
        <f>VLOOKUP($A16,Entries!$B$3:$I$203,8)</f>
        <v/>
      </c>
      <c r="M16" s="7" t="str">
        <f>VLOOKUP($A16,Entries!$B$3:$J$203,9)</f>
        <v/>
      </c>
      <c r="N16" s="29"/>
    </row>
    <row r="17" spans="1:14" x14ac:dyDescent="0.25">
      <c r="A17" s="7" t="s">
        <v>25</v>
      </c>
      <c r="B17" s="110" t="s">
        <v>25</v>
      </c>
      <c r="D17" s="7">
        <v>5</v>
      </c>
      <c r="E17" t="str">
        <f>VLOOKUP($A17,Entries!$B$3:$J$203,2)</f>
        <v/>
      </c>
      <c r="F17" t="str">
        <f>VLOOKUP($A17,Entries!$B$3:$J$203,3)</f>
        <v/>
      </c>
      <c r="G17" t="str">
        <f>VLOOKUP($A17,Entries!$B$3:$F$203,5)</f>
        <v/>
      </c>
      <c r="H17" s="27" t="str">
        <f t="shared" si="0"/>
        <v xml:space="preserve"> </v>
      </c>
      <c r="I17" s="7"/>
      <c r="J17" s="7" t="str">
        <f>VLOOKUP($A17,Entries!$B$3:$G$203,6)</f>
        <v/>
      </c>
      <c r="K17" s="7" t="str">
        <f>VLOOKUP($A17,Entries!$B$3:$FH215,7)</f>
        <v/>
      </c>
      <c r="L17" s="7" t="str">
        <f>VLOOKUP($A17,Entries!$B$3:$I$203,8)</f>
        <v/>
      </c>
      <c r="M17" s="7" t="str">
        <f>VLOOKUP($A17,Entries!$B$3:$J$203,9)</f>
        <v/>
      </c>
      <c r="N17" s="29"/>
    </row>
    <row r="18" spans="1:14" x14ac:dyDescent="0.25">
      <c r="A18" s="7" t="s">
        <v>25</v>
      </c>
      <c r="B18" s="110" t="s">
        <v>25</v>
      </c>
      <c r="D18" s="7">
        <v>6</v>
      </c>
      <c r="E18" t="str">
        <f>VLOOKUP($A18,Entries!$B$3:$J$203,2)</f>
        <v/>
      </c>
      <c r="F18" t="str">
        <f>VLOOKUP($A18,Entries!$B$3:$J$203,3)</f>
        <v/>
      </c>
      <c r="G18" t="str">
        <f>VLOOKUP($A18,Entries!$B$3:$F$203,5)</f>
        <v/>
      </c>
      <c r="H18" s="27" t="str">
        <f t="shared" si="0"/>
        <v xml:space="preserve"> </v>
      </c>
      <c r="I18" s="7"/>
      <c r="J18" s="7" t="str">
        <f>VLOOKUP($A18,Entries!$B$3:$G$203,6)</f>
        <v/>
      </c>
      <c r="K18" s="7" t="str">
        <f>VLOOKUP($A18,Entries!$B$3:$FH216,7)</f>
        <v/>
      </c>
      <c r="L18" s="7" t="str">
        <f>VLOOKUP($A18,Entries!$B$3:$I$203,8)</f>
        <v/>
      </c>
      <c r="M18" s="7" t="str">
        <f>VLOOKUP($A18,Entries!$B$3:$J$203,9)</f>
        <v/>
      </c>
      <c r="N18" s="29"/>
    </row>
    <row r="19" spans="1:14" x14ac:dyDescent="0.25">
      <c r="A19" s="7" t="s">
        <v>25</v>
      </c>
      <c r="B19" s="110" t="s">
        <v>25</v>
      </c>
      <c r="D19" s="7">
        <v>7</v>
      </c>
      <c r="E19" t="str">
        <f>VLOOKUP($A19,Entries!$B$3:$J$203,2)</f>
        <v/>
      </c>
      <c r="F19" t="str">
        <f>VLOOKUP($A19,Entries!$B$3:$J$203,3)</f>
        <v/>
      </c>
      <c r="G19" t="str">
        <f>VLOOKUP($A19,Entries!$B$3:$F$203,5)</f>
        <v/>
      </c>
      <c r="H19" s="27" t="str">
        <f t="shared" si="0"/>
        <v xml:space="preserve"> </v>
      </c>
      <c r="I19" s="7"/>
      <c r="J19" s="7" t="str">
        <f>VLOOKUP($A19,Entries!$B$3:$G$203,6)</f>
        <v/>
      </c>
      <c r="K19" s="7" t="str">
        <f>VLOOKUP($A19,Entries!$B$3:$FH217,7)</f>
        <v/>
      </c>
      <c r="L19" s="7" t="str">
        <f>VLOOKUP($A19,Entries!$B$3:$I$203,8)</f>
        <v/>
      </c>
      <c r="M19" s="7" t="str">
        <f>VLOOKUP($A19,Entries!$B$3:$J$203,9)</f>
        <v/>
      </c>
      <c r="N19" s="29"/>
    </row>
    <row r="20" spans="1:14" x14ac:dyDescent="0.25">
      <c r="A20" s="7" t="s">
        <v>25</v>
      </c>
      <c r="B20" s="110" t="s">
        <v>25</v>
      </c>
      <c r="D20" s="7">
        <v>8</v>
      </c>
      <c r="E20" t="str">
        <f>VLOOKUP($A20,Entries!$B$3:$J$203,2)</f>
        <v/>
      </c>
      <c r="F20" t="str">
        <f>VLOOKUP($A20,Entries!$B$3:$J$203,3)</f>
        <v/>
      </c>
      <c r="G20" t="str">
        <f>VLOOKUP($A20,Entries!$B$3:$F$203,5)</f>
        <v/>
      </c>
      <c r="H20" s="27" t="str">
        <f t="shared" si="0"/>
        <v xml:space="preserve"> </v>
      </c>
      <c r="I20" s="7"/>
      <c r="J20" s="7" t="str">
        <f>VLOOKUP($A20,Entries!$B$3:$G$203,6)</f>
        <v/>
      </c>
      <c r="K20" s="7" t="str">
        <f>VLOOKUP($A20,Entries!$B$3:$FH218,7)</f>
        <v/>
      </c>
      <c r="L20" s="7" t="str">
        <f>VLOOKUP($A20,Entries!$B$3:$I$203,8)</f>
        <v/>
      </c>
      <c r="M20" s="7" t="str">
        <f>VLOOKUP($A20,Entries!$B$3:$J$203,9)</f>
        <v/>
      </c>
      <c r="N20" s="29"/>
    </row>
    <row r="21" spans="1:14" x14ac:dyDescent="0.25">
      <c r="A21" s="7">
        <v>52</v>
      </c>
      <c r="B21" s="110">
        <v>12.6</v>
      </c>
      <c r="C21" t="s">
        <v>59</v>
      </c>
      <c r="D21" s="7">
        <v>1</v>
      </c>
      <c r="E21" t="str">
        <f>VLOOKUP($A21,Entries!$B$3:$J$203,2)</f>
        <v>Edward</v>
      </c>
      <c r="F21" t="str">
        <f>VLOOKUP($A21,Entries!$B$3:$J$203,3)</f>
        <v>Herd</v>
      </c>
      <c r="G21" t="str">
        <f>VLOOKUP($A21,Entries!$B$3:$F$203,5)</f>
        <v>Culford</v>
      </c>
      <c r="H21" s="27">
        <f t="shared" si="0"/>
        <v>12.6</v>
      </c>
      <c r="I21" s="7" t="str">
        <f t="shared" si="1"/>
        <v xml:space="preserve"> </v>
      </c>
      <c r="J21" s="7" t="str">
        <f>VLOOKUP($A21,Entries!$B$3:$G$203,6)</f>
        <v>c</v>
      </c>
      <c r="K21" s="7" t="str">
        <f>VLOOKUP($A21,Entries!$B$3:$FH219,7)</f>
        <v>s</v>
      </c>
      <c r="L21" s="7" t="str">
        <f>VLOOKUP($A21,Entries!$B$3:$I$203,8)</f>
        <v>Culford</v>
      </c>
      <c r="M21" s="7">
        <f>VLOOKUP($A21,Entries!$B$3:$J$203,9)</f>
        <v>0</v>
      </c>
      <c r="N21" s="29">
        <f>IF(H13&lt;N13,H13,N13)</f>
        <v>11.8</v>
      </c>
    </row>
    <row r="22" spans="1:14" x14ac:dyDescent="0.25">
      <c r="A22" s="7">
        <v>57</v>
      </c>
      <c r="B22" s="110">
        <v>13.7</v>
      </c>
      <c r="D22" s="7">
        <v>2</v>
      </c>
      <c r="E22" t="str">
        <f>VLOOKUP($A22,Entries!$B$3:$J$203,2)</f>
        <v>Adam</v>
      </c>
      <c r="F22" t="str">
        <f>VLOOKUP($A22,Entries!$B$3:$J$203,3)</f>
        <v>Tomlin</v>
      </c>
      <c r="G22" t="str">
        <f>VLOOKUP($A22,Entries!$B$3:$F$203,5)</f>
        <v>Farlingaye High School</v>
      </c>
      <c r="H22" s="27">
        <f t="shared" si="0"/>
        <v>13.7</v>
      </c>
      <c r="J22" s="7" t="str">
        <f>VLOOKUP($A22,Entries!$B$3:$G$203,6)</f>
        <v>c</v>
      </c>
      <c r="K22" s="7" t="str">
        <f>VLOOKUP($A22,Entries!$B$3:$FH220,7)</f>
        <v>s</v>
      </c>
      <c r="L22" s="7" t="str">
        <f>VLOOKUP($A22,Entries!$B$3:$I$203,8)</f>
        <v>Farlingaye High School</v>
      </c>
      <c r="M22" s="7">
        <f>VLOOKUP($A22,Entries!$B$3:$J$203,9)</f>
        <v>0</v>
      </c>
      <c r="N22" s="29"/>
    </row>
    <row r="23" spans="1:14" x14ac:dyDescent="0.25">
      <c r="A23" s="7">
        <v>50</v>
      </c>
      <c r="B23" s="110">
        <v>13.7</v>
      </c>
      <c r="D23" s="7">
        <v>3</v>
      </c>
      <c r="E23" t="str">
        <f>VLOOKUP($A23,Entries!$B$3:$J$203,2)</f>
        <v>Alfie</v>
      </c>
      <c r="F23" t="str">
        <f>VLOOKUP($A23,Entries!$B$3:$J$203,3)</f>
        <v>Kelly</v>
      </c>
      <c r="G23" t="str">
        <f>VLOOKUP($A23,Entries!$B$3:$F$203,5)</f>
        <v>Ipswich Jaffa RC</v>
      </c>
      <c r="H23" s="27">
        <f t="shared" si="0"/>
        <v>13.7</v>
      </c>
      <c r="J23" s="7" t="str">
        <f>VLOOKUP($A23,Entries!$B$3:$G$203,6)</f>
        <v>c</v>
      </c>
      <c r="K23" s="7" t="str">
        <f>VLOOKUP($A23,Entries!$B$3:$FH221,7)</f>
        <v>s</v>
      </c>
      <c r="L23" s="7" t="str">
        <f>VLOOKUP($A23,Entries!$B$3:$I$203,8)</f>
        <v xml:space="preserve">Chantry academy </v>
      </c>
      <c r="M23" s="7">
        <f>VLOOKUP($A23,Entries!$B$3:$J$203,9)</f>
        <v>4030804</v>
      </c>
      <c r="N23" s="29"/>
    </row>
    <row r="24" spans="1:14" x14ac:dyDescent="0.25">
      <c r="A24" s="7">
        <v>39</v>
      </c>
      <c r="B24" s="110">
        <v>14</v>
      </c>
      <c r="D24" s="7">
        <v>4</v>
      </c>
      <c r="E24" t="str">
        <f>VLOOKUP($A24,Entries!$B$3:$J$203,2)</f>
        <v>Benjamin</v>
      </c>
      <c r="F24" t="str">
        <f>VLOOKUP($A24,Entries!$B$3:$J$203,3)</f>
        <v>Ryder</v>
      </c>
      <c r="G24" t="str">
        <f>VLOOKUP($A24,Entries!$B$3:$F$203,5)</f>
        <v>Chelmsford AC</v>
      </c>
      <c r="H24" s="27">
        <f t="shared" si="0"/>
        <v>14</v>
      </c>
      <c r="J24" s="7" t="str">
        <f>VLOOKUP($A24,Entries!$B$3:$G$203,6)</f>
        <v>c</v>
      </c>
      <c r="K24" s="7" t="str">
        <f>VLOOKUP($A24,Entries!$B$3:$FH222,7)</f>
        <v/>
      </c>
      <c r="L24" s="7" t="str">
        <f>VLOOKUP($A24,Entries!$B$3:$I$203,8)</f>
        <v/>
      </c>
      <c r="M24" s="7">
        <f>VLOOKUP($A24,Entries!$B$3:$J$203,9)</f>
        <v>3563893</v>
      </c>
      <c r="N24" s="29"/>
    </row>
    <row r="25" spans="1:14" x14ac:dyDescent="0.25">
      <c r="A25" s="7" t="s">
        <v>25</v>
      </c>
      <c r="B25" s="110" t="s">
        <v>25</v>
      </c>
      <c r="D25" s="7">
        <v>5</v>
      </c>
      <c r="E25" t="str">
        <f>VLOOKUP($A25,Entries!$B$3:$J$203,2)</f>
        <v/>
      </c>
      <c r="F25" t="str">
        <f>VLOOKUP($A25,Entries!$B$3:$J$203,3)</f>
        <v/>
      </c>
      <c r="G25" t="str">
        <f>VLOOKUP($A25,Entries!$B$3:$F$203,5)</f>
        <v/>
      </c>
      <c r="H25" s="27" t="str">
        <f t="shared" si="0"/>
        <v xml:space="preserve"> </v>
      </c>
      <c r="J25" s="7" t="str">
        <f>VLOOKUP($A25,Entries!$B$3:$G$203,6)</f>
        <v/>
      </c>
      <c r="K25" s="7" t="str">
        <f>VLOOKUP($A25,Entries!$B$3:$FH223,7)</f>
        <v/>
      </c>
      <c r="L25" s="7" t="str">
        <f>VLOOKUP($A25,Entries!$B$3:$I$203,8)</f>
        <v/>
      </c>
      <c r="M25" s="7" t="str">
        <f>VLOOKUP($A25,Entries!$B$3:$J$203,9)</f>
        <v/>
      </c>
      <c r="N25" s="29"/>
    </row>
    <row r="26" spans="1:14" x14ac:dyDescent="0.25">
      <c r="A26" s="7" t="s">
        <v>25</v>
      </c>
      <c r="B26" s="110" t="s">
        <v>25</v>
      </c>
      <c r="D26" s="7">
        <v>6</v>
      </c>
      <c r="E26" t="str">
        <f>VLOOKUP($A26,Entries!$B$3:$J$203,2)</f>
        <v/>
      </c>
      <c r="F26" t="str">
        <f>VLOOKUP($A26,Entries!$B$3:$J$203,3)</f>
        <v/>
      </c>
      <c r="G26" t="str">
        <f>VLOOKUP($A26,Entries!$B$3:$F$203,5)</f>
        <v/>
      </c>
      <c r="H26" s="27" t="str">
        <f t="shared" si="0"/>
        <v xml:space="preserve"> </v>
      </c>
      <c r="J26" s="7" t="str">
        <f>VLOOKUP($A26,Entries!$B$3:$G$203,6)</f>
        <v/>
      </c>
      <c r="K26" s="7" t="str">
        <f>VLOOKUP($A26,Entries!$B$3:$FH224,7)</f>
        <v/>
      </c>
      <c r="L26" s="7" t="str">
        <f>VLOOKUP($A26,Entries!$B$3:$I$203,8)</f>
        <v/>
      </c>
      <c r="M26" s="7" t="str">
        <f>VLOOKUP($A26,Entries!$B$3:$J$203,9)</f>
        <v/>
      </c>
      <c r="N26" s="29"/>
    </row>
    <row r="27" spans="1:14" x14ac:dyDescent="0.25">
      <c r="A27" s="7" t="s">
        <v>25</v>
      </c>
      <c r="B27" s="110" t="s">
        <v>25</v>
      </c>
      <c r="D27" s="7">
        <v>7</v>
      </c>
      <c r="E27" t="str">
        <f>VLOOKUP($A27,Entries!$B$3:$J$203,2)</f>
        <v/>
      </c>
      <c r="F27" t="str">
        <f>VLOOKUP($A27,Entries!$B$3:$J$203,3)</f>
        <v/>
      </c>
      <c r="G27" t="str">
        <f>VLOOKUP($A27,Entries!$B$3:$F$203,5)</f>
        <v/>
      </c>
      <c r="H27" s="27" t="str">
        <f t="shared" si="0"/>
        <v xml:space="preserve"> </v>
      </c>
      <c r="J27" s="7" t="str">
        <f>VLOOKUP($A27,Entries!$B$3:$G$203,6)</f>
        <v/>
      </c>
      <c r="K27" s="7" t="str">
        <f>VLOOKUP($A27,Entries!$B$3:$FH225,7)</f>
        <v/>
      </c>
      <c r="L27" s="7" t="str">
        <f>VLOOKUP($A27,Entries!$B$3:$I$203,8)</f>
        <v/>
      </c>
      <c r="M27" s="7" t="str">
        <f>VLOOKUP($A27,Entries!$B$3:$J$203,9)</f>
        <v/>
      </c>
      <c r="N27" s="29"/>
    </row>
    <row r="28" spans="1:14" x14ac:dyDescent="0.25">
      <c r="A28" s="7" t="s">
        <v>25</v>
      </c>
      <c r="B28" s="110" t="s">
        <v>25</v>
      </c>
      <c r="D28" s="7">
        <v>8</v>
      </c>
      <c r="E28" t="str">
        <f>VLOOKUP($A28,Entries!$B$3:$J$203,2)</f>
        <v/>
      </c>
      <c r="F28" t="str">
        <f>VLOOKUP($A28,Entries!$B$3:$J$203,3)</f>
        <v/>
      </c>
      <c r="G28" t="str">
        <f>VLOOKUP($A28,Entries!$B$3:$F$203,5)</f>
        <v/>
      </c>
      <c r="H28" s="27" t="str">
        <f t="shared" si="0"/>
        <v xml:space="preserve"> </v>
      </c>
      <c r="J28" s="7" t="str">
        <f>VLOOKUP($A28,Entries!$B$3:$G$203,6)</f>
        <v/>
      </c>
      <c r="K28" s="7" t="str">
        <f>VLOOKUP($A28,Entries!$B$3:$FH226,7)</f>
        <v/>
      </c>
      <c r="L28" s="7" t="str">
        <f>VLOOKUP($A28,Entries!$B$3:$I$203,8)</f>
        <v/>
      </c>
      <c r="M28" s="7" t="str">
        <f>VLOOKUP($A28,Entries!$B$3:$J$203,9)</f>
        <v/>
      </c>
      <c r="N28" s="29"/>
    </row>
    <row r="29" spans="1:14" x14ac:dyDescent="0.25">
      <c r="A29" s="7" t="s">
        <v>25</v>
      </c>
      <c r="B29" s="110" t="s">
        <v>25</v>
      </c>
      <c r="C29" t="s">
        <v>271</v>
      </c>
      <c r="D29" s="7">
        <v>1</v>
      </c>
      <c r="E29" t="str">
        <f>VLOOKUP($A29,Entries!$B$3:$J$203,2)</f>
        <v/>
      </c>
      <c r="F29" t="str">
        <f>VLOOKUP($A29,Entries!$B$3:$J$203,3)</f>
        <v/>
      </c>
      <c r="G29" t="str">
        <f>VLOOKUP($A29,Entries!$B$3:$F$203,5)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 t="str">
        <f>VLOOKUP($A29,Entries!$B$3:$G$203,6)</f>
        <v/>
      </c>
      <c r="K29" s="7" t="str">
        <f>VLOOKUP($A29,Entries!$B$3:$FH227,7)</f>
        <v/>
      </c>
      <c r="L29" s="7" t="str">
        <f>VLOOKUP($A29,Entries!$B$3:$I$203,8)</f>
        <v/>
      </c>
      <c r="M29" s="7" t="str">
        <f>VLOOKUP($A29,Entries!$B$3:$J$203,9)</f>
        <v/>
      </c>
      <c r="N29" s="29">
        <v>24.1</v>
      </c>
    </row>
    <row r="30" spans="1:14" x14ac:dyDescent="0.25">
      <c r="A30" s="7" t="s">
        <v>25</v>
      </c>
      <c r="B30" s="110" t="s">
        <v>25</v>
      </c>
      <c r="D30" s="7">
        <v>2</v>
      </c>
      <c r="E30" t="str">
        <f>VLOOKUP($A30,Entries!$B$3:$J$203,2)</f>
        <v/>
      </c>
      <c r="F30" t="str">
        <f>VLOOKUP($A30,Entries!$B$3:$J$203,3)</f>
        <v/>
      </c>
      <c r="G30" t="str">
        <f>VLOOKUP($A30,Entries!$B$3:$F$203,5)</f>
        <v/>
      </c>
      <c r="H30" s="27" t="str">
        <f t="shared" si="0"/>
        <v xml:space="preserve"> </v>
      </c>
      <c r="I30" s="7"/>
      <c r="J30" s="7" t="str">
        <f>VLOOKUP($A30,Entries!$B$3:$G$203,6)</f>
        <v/>
      </c>
      <c r="K30" s="7" t="str">
        <f>VLOOKUP($A30,Entries!$B$3:$FH228,7)</f>
        <v/>
      </c>
      <c r="L30" s="7" t="str">
        <f>VLOOKUP($A30,Entries!$B$3:$I$203,8)</f>
        <v/>
      </c>
      <c r="M30" s="7" t="str">
        <f>VLOOKUP($A30,Entries!$B$3:$J$203,9)</f>
        <v/>
      </c>
      <c r="N30" s="29"/>
    </row>
    <row r="31" spans="1:14" x14ac:dyDescent="0.25">
      <c r="A31" s="7" t="s">
        <v>25</v>
      </c>
      <c r="B31" s="110" t="s">
        <v>25</v>
      </c>
      <c r="D31" s="7">
        <v>3</v>
      </c>
      <c r="E31" t="str">
        <f>VLOOKUP($A31,Entries!$B$3:$J$203,2)</f>
        <v/>
      </c>
      <c r="F31" t="str">
        <f>VLOOKUP($A31,Entries!$B$3:$J$203,3)</f>
        <v/>
      </c>
      <c r="G31" t="str">
        <f>VLOOKUP($A31,Entries!$B$3:$F$203,5)</f>
        <v/>
      </c>
      <c r="H31" s="27" t="str">
        <f t="shared" si="0"/>
        <v xml:space="preserve"> </v>
      </c>
      <c r="I31" s="7"/>
      <c r="J31" s="7" t="str">
        <f>VLOOKUP($A31,Entries!$B$3:$G$203,6)</f>
        <v/>
      </c>
      <c r="K31" s="7" t="str">
        <f>VLOOKUP($A31,Entries!$B$3:$FH229,7)</f>
        <v/>
      </c>
      <c r="L31" s="7" t="str">
        <f>VLOOKUP($A31,Entries!$B$3:$I$203,8)</f>
        <v/>
      </c>
      <c r="M31" s="7" t="str">
        <f>VLOOKUP($A31,Entries!$B$3:$J$203,9)</f>
        <v/>
      </c>
      <c r="N31" s="29"/>
    </row>
    <row r="32" spans="1:14" x14ac:dyDescent="0.25">
      <c r="A32" s="7" t="s">
        <v>25</v>
      </c>
      <c r="B32" s="110" t="s">
        <v>25</v>
      </c>
      <c r="D32" s="7">
        <v>4</v>
      </c>
      <c r="E32" t="str">
        <f>VLOOKUP($A32,Entries!$B$3:$J$203,2)</f>
        <v/>
      </c>
      <c r="F32" t="str">
        <f>VLOOKUP($A32,Entries!$B$3:$J$203,3)</f>
        <v/>
      </c>
      <c r="G32" t="str">
        <f>VLOOKUP($A32,Entries!$B$3:$F$203,5)</f>
        <v/>
      </c>
      <c r="H32" s="27" t="str">
        <f t="shared" si="0"/>
        <v xml:space="preserve"> </v>
      </c>
      <c r="I32" s="7"/>
      <c r="J32" s="7" t="str">
        <f>VLOOKUP($A32,Entries!$B$3:$G$203,6)</f>
        <v/>
      </c>
      <c r="K32" s="7" t="str">
        <f>VLOOKUP($A32,Entries!$B$3:$FH230,7)</f>
        <v/>
      </c>
      <c r="L32" s="7" t="str">
        <f>VLOOKUP($A32,Entries!$B$3:$I$203,8)</f>
        <v/>
      </c>
      <c r="M32" s="7" t="str">
        <f>VLOOKUP($A32,Entries!$B$3:$J$203,9)</f>
        <v/>
      </c>
      <c r="N32" s="29"/>
    </row>
    <row r="33" spans="1:14" x14ac:dyDescent="0.25">
      <c r="A33" s="7" t="s">
        <v>25</v>
      </c>
      <c r="B33" s="110" t="s">
        <v>25</v>
      </c>
      <c r="D33" s="7">
        <v>5</v>
      </c>
      <c r="E33" t="str">
        <f>VLOOKUP($A33,Entries!$B$3:$J$203,2)</f>
        <v/>
      </c>
      <c r="F33" t="str">
        <f>VLOOKUP($A33,Entries!$B$3:$J$203,3)</f>
        <v/>
      </c>
      <c r="G33" t="str">
        <f>VLOOKUP($A33,Entries!$B$3:$F$203,5)</f>
        <v/>
      </c>
      <c r="H33" s="27" t="str">
        <f t="shared" si="0"/>
        <v xml:space="preserve"> </v>
      </c>
      <c r="I33" s="7"/>
      <c r="J33" s="7" t="str">
        <f>VLOOKUP($A33,Entries!$B$3:$G$203,6)</f>
        <v/>
      </c>
      <c r="K33" s="7" t="str">
        <f>VLOOKUP($A33,Entries!$B$3:$FH231,7)</f>
        <v/>
      </c>
      <c r="L33" s="7" t="str">
        <f>VLOOKUP($A33,Entries!$B$3:$I$203,8)</f>
        <v/>
      </c>
      <c r="M33" s="7" t="str">
        <f>VLOOKUP($A33,Entries!$B$3:$J$203,9)</f>
        <v/>
      </c>
      <c r="N33" s="29"/>
    </row>
    <row r="34" spans="1:14" x14ac:dyDescent="0.25">
      <c r="A34" s="7" t="s">
        <v>25</v>
      </c>
      <c r="B34" s="110" t="s">
        <v>25</v>
      </c>
      <c r="D34" s="7">
        <v>6</v>
      </c>
      <c r="E34" t="str">
        <f>VLOOKUP($A34,Entries!$B$3:$J$203,2)</f>
        <v/>
      </c>
      <c r="F34" t="str">
        <f>VLOOKUP($A34,Entries!$B$3:$J$203,3)</f>
        <v/>
      </c>
      <c r="G34" t="str">
        <f>VLOOKUP($A34,Entries!$B$3:$F$203,5)</f>
        <v/>
      </c>
      <c r="H34" s="27" t="str">
        <f t="shared" si="0"/>
        <v xml:space="preserve"> </v>
      </c>
      <c r="I34" s="7"/>
      <c r="J34" s="7" t="str">
        <f>VLOOKUP($A34,Entries!$B$3:$G$203,6)</f>
        <v/>
      </c>
      <c r="K34" s="7" t="str">
        <f>VLOOKUP($A34,Entries!$B$3:$FH232,7)</f>
        <v/>
      </c>
      <c r="L34" s="7" t="str">
        <f>VLOOKUP($A34,Entries!$B$3:$I$203,8)</f>
        <v/>
      </c>
      <c r="M34" s="7" t="str">
        <f>VLOOKUP($A34,Entries!$B$3:$J$203,9)</f>
        <v/>
      </c>
      <c r="N34" s="29"/>
    </row>
    <row r="35" spans="1:14" x14ac:dyDescent="0.25">
      <c r="A35" s="7" t="s">
        <v>25</v>
      </c>
      <c r="B35" s="110" t="s">
        <v>25</v>
      </c>
      <c r="D35" s="7">
        <v>7</v>
      </c>
      <c r="E35" t="str">
        <f>VLOOKUP($A35,Entries!$B$3:$J$203,2)</f>
        <v/>
      </c>
      <c r="F35" t="str">
        <f>VLOOKUP($A35,Entries!$B$3:$J$203,3)</f>
        <v/>
      </c>
      <c r="G35" t="str">
        <f>VLOOKUP($A35,Entries!$B$3:$F$203,5)</f>
        <v/>
      </c>
      <c r="H35" s="27" t="str">
        <f t="shared" si="0"/>
        <v xml:space="preserve"> </v>
      </c>
      <c r="I35" s="7"/>
      <c r="J35" s="7" t="str">
        <f>VLOOKUP($A35,Entries!$B$3:$G$203,6)</f>
        <v/>
      </c>
      <c r="K35" s="7" t="str">
        <f>VLOOKUP($A35,Entries!$B$3:$FH233,7)</f>
        <v/>
      </c>
      <c r="L35" s="7" t="str">
        <f>VLOOKUP($A35,Entries!$B$3:$I$203,8)</f>
        <v/>
      </c>
      <c r="M35" s="7" t="str">
        <f>VLOOKUP($A35,Entries!$B$3:$J$203,9)</f>
        <v/>
      </c>
      <c r="N35" s="29"/>
    </row>
    <row r="36" spans="1:14" x14ac:dyDescent="0.25">
      <c r="A36" s="7" t="s">
        <v>25</v>
      </c>
      <c r="B36" s="110" t="s">
        <v>25</v>
      </c>
      <c r="D36" s="7">
        <v>8</v>
      </c>
      <c r="E36" t="str">
        <f>VLOOKUP($A36,Entries!$B$3:$J$203,2)</f>
        <v/>
      </c>
      <c r="F36" t="str">
        <f>VLOOKUP($A36,Entries!$B$3:$J$203,3)</f>
        <v/>
      </c>
      <c r="G36" t="str">
        <f>VLOOKUP($A36,Entries!$B$3:$F$203,5)</f>
        <v/>
      </c>
      <c r="H36" s="27" t="str">
        <f t="shared" si="0"/>
        <v xml:space="preserve"> </v>
      </c>
      <c r="I36" s="7"/>
      <c r="J36" s="7" t="str">
        <f>VLOOKUP($A36,Entries!$B$3:$G$203,6)</f>
        <v/>
      </c>
      <c r="K36" s="7" t="str">
        <f>VLOOKUP($A36,Entries!$B$3:$FH234,7)</f>
        <v/>
      </c>
      <c r="L36" s="7" t="str">
        <f>VLOOKUP($A36,Entries!$B$3:$I$203,8)</f>
        <v/>
      </c>
      <c r="M36" s="7" t="str">
        <f>VLOOKUP($A36,Entries!$B$3:$J$203,9)</f>
        <v/>
      </c>
      <c r="N36" s="29"/>
    </row>
    <row r="37" spans="1:14" x14ac:dyDescent="0.25">
      <c r="A37" s="7" t="s">
        <v>25</v>
      </c>
      <c r="B37" s="110" t="s">
        <v>25</v>
      </c>
      <c r="C37" t="s">
        <v>272</v>
      </c>
      <c r="D37" s="7">
        <v>1</v>
      </c>
      <c r="E37" t="str">
        <f>VLOOKUP($A37,Entries!$B$3:$J$203,2)</f>
        <v/>
      </c>
      <c r="F37" t="str">
        <f>VLOOKUP($A37,Entries!$B$3:$J$203,3)</f>
        <v/>
      </c>
      <c r="G37" t="str">
        <f>VLOOKUP($A37,Entries!$B$3:$F$203,5)</f>
        <v/>
      </c>
      <c r="H37" s="27" t="str">
        <f t="shared" si="0"/>
        <v xml:space="preserve"> </v>
      </c>
      <c r="I37" s="7" t="str">
        <f t="shared" ref="I37" si="2">IF(H37=" "," ",IF(H37&lt;N37,"CBP",IF(H37=N37,"=CBP"," ")))</f>
        <v xml:space="preserve"> </v>
      </c>
      <c r="J37" s="7" t="str">
        <f>VLOOKUP($A37,Entries!$B$3:$G$203,6)</f>
        <v/>
      </c>
      <c r="K37" s="7" t="str">
        <f>VLOOKUP($A37,Entries!$B$3:$FH235,7)</f>
        <v/>
      </c>
      <c r="L37" s="7" t="str">
        <f>VLOOKUP($A37,Entries!$B$3:$I$203,8)</f>
        <v/>
      </c>
      <c r="M37" s="7" t="str">
        <f>VLOOKUP($A37,Entries!$B$3:$J$203,9)</f>
        <v/>
      </c>
      <c r="N37" s="29">
        <f>IF(H29&lt;N29,H29,N29)</f>
        <v>24.1</v>
      </c>
    </row>
    <row r="38" spans="1:14" x14ac:dyDescent="0.25">
      <c r="A38" s="7" t="s">
        <v>25</v>
      </c>
      <c r="B38" s="110" t="s">
        <v>25</v>
      </c>
      <c r="D38" s="7">
        <v>2</v>
      </c>
      <c r="E38" t="str">
        <f>VLOOKUP($A38,Entries!$B$3:$J$203,2)</f>
        <v/>
      </c>
      <c r="F38" t="str">
        <f>VLOOKUP($A38,Entries!$B$3:$J$203,3)</f>
        <v/>
      </c>
      <c r="G38" t="str">
        <f>VLOOKUP($A38,Entries!$B$3:$F$203,5)</f>
        <v/>
      </c>
      <c r="H38" s="27" t="str">
        <f t="shared" si="0"/>
        <v xml:space="preserve"> </v>
      </c>
      <c r="I38" s="7"/>
      <c r="J38" s="7" t="str">
        <f>VLOOKUP($A38,Entries!$B$3:$G$203,6)</f>
        <v/>
      </c>
      <c r="K38" s="7" t="str">
        <f>VLOOKUP($A38,Entries!$B$3:$FH236,7)</f>
        <v/>
      </c>
      <c r="L38" s="7" t="str">
        <f>VLOOKUP($A38,Entries!$B$3:$I$203,8)</f>
        <v/>
      </c>
      <c r="M38" s="7" t="str">
        <f>VLOOKUP($A38,Entries!$B$3:$J$203,9)</f>
        <v/>
      </c>
      <c r="N38" s="29"/>
    </row>
    <row r="39" spans="1:14" x14ac:dyDescent="0.25">
      <c r="A39" s="7" t="s">
        <v>25</v>
      </c>
      <c r="B39" s="110" t="s">
        <v>25</v>
      </c>
      <c r="D39" s="7">
        <v>3</v>
      </c>
      <c r="E39" t="str">
        <f>VLOOKUP($A39,Entries!$B$3:$J$203,2)</f>
        <v/>
      </c>
      <c r="F39" t="str">
        <f>VLOOKUP($A39,Entries!$B$3:$J$203,3)</f>
        <v/>
      </c>
      <c r="G39" t="str">
        <f>VLOOKUP($A39,Entries!$B$3:$F$203,5)</f>
        <v/>
      </c>
      <c r="H39" s="27" t="str">
        <f t="shared" si="0"/>
        <v xml:space="preserve"> </v>
      </c>
      <c r="I39" s="7"/>
      <c r="J39" s="7" t="str">
        <f>VLOOKUP($A39,Entries!$B$3:$G$203,6)</f>
        <v/>
      </c>
      <c r="K39" s="7" t="str">
        <f>VLOOKUP($A39,Entries!$B$3:$FH237,7)</f>
        <v/>
      </c>
      <c r="L39" s="7" t="str">
        <f>VLOOKUP($A39,Entries!$B$3:$I$203,8)</f>
        <v/>
      </c>
      <c r="M39" s="7" t="str">
        <f>VLOOKUP($A39,Entries!$B$3:$J$203,9)</f>
        <v/>
      </c>
      <c r="N39" s="29"/>
    </row>
    <row r="40" spans="1:14" x14ac:dyDescent="0.25">
      <c r="A40" s="7" t="s">
        <v>25</v>
      </c>
      <c r="B40" s="110" t="s">
        <v>25</v>
      </c>
      <c r="D40" s="7">
        <v>4</v>
      </c>
      <c r="E40" t="str">
        <f>VLOOKUP($A40,Entries!$B$3:$J$203,2)</f>
        <v/>
      </c>
      <c r="F40" t="str">
        <f>VLOOKUP($A40,Entries!$B$3:$J$203,3)</f>
        <v/>
      </c>
      <c r="G40" t="str">
        <f>VLOOKUP($A40,Entries!$B$3:$F$203,5)</f>
        <v/>
      </c>
      <c r="H40" s="27" t="str">
        <f t="shared" si="0"/>
        <v xml:space="preserve"> </v>
      </c>
      <c r="I40" s="7"/>
      <c r="J40" s="7" t="str">
        <f>VLOOKUP($A40,Entries!$B$3:$G$203,6)</f>
        <v/>
      </c>
      <c r="K40" s="7" t="str">
        <f>VLOOKUP($A40,Entries!$B$3:$FH238,7)</f>
        <v/>
      </c>
      <c r="L40" s="7" t="str">
        <f>VLOOKUP($A40,Entries!$B$3:$I$203,8)</f>
        <v/>
      </c>
      <c r="M40" s="7" t="str">
        <f>VLOOKUP($A40,Entries!$B$3:$J$203,9)</f>
        <v/>
      </c>
      <c r="N40" s="29"/>
    </row>
    <row r="41" spans="1:14" x14ac:dyDescent="0.25">
      <c r="A41" s="7" t="s">
        <v>25</v>
      </c>
      <c r="B41" s="110" t="s">
        <v>25</v>
      </c>
      <c r="D41" s="7">
        <v>5</v>
      </c>
      <c r="E41" t="str">
        <f>VLOOKUP($A41,Entries!$B$3:$J$203,2)</f>
        <v/>
      </c>
      <c r="F41" t="str">
        <f>VLOOKUP($A41,Entries!$B$3:$J$203,3)</f>
        <v/>
      </c>
      <c r="G41" t="str">
        <f>VLOOKUP($A41,Entries!$B$3:$F$203,5)</f>
        <v/>
      </c>
      <c r="H41" s="27" t="str">
        <f t="shared" si="0"/>
        <v xml:space="preserve"> </v>
      </c>
      <c r="I41" s="7"/>
      <c r="J41" s="7" t="str">
        <f>VLOOKUP($A41,Entries!$B$3:$G$203,6)</f>
        <v/>
      </c>
      <c r="K41" s="7" t="str">
        <f>VLOOKUP($A41,Entries!$B$3:$FH239,7)</f>
        <v/>
      </c>
      <c r="L41" s="7" t="str">
        <f>VLOOKUP($A41,Entries!$B$3:$I$203,8)</f>
        <v/>
      </c>
      <c r="M41" s="7" t="str">
        <f>VLOOKUP($A41,Entries!$B$3:$J$203,9)</f>
        <v/>
      </c>
      <c r="N41" s="29"/>
    </row>
    <row r="42" spans="1:14" x14ac:dyDescent="0.25">
      <c r="A42" s="7" t="s">
        <v>25</v>
      </c>
      <c r="B42" s="110" t="s">
        <v>25</v>
      </c>
      <c r="D42" s="7">
        <v>6</v>
      </c>
      <c r="E42" t="str">
        <f>VLOOKUP($A42,Entries!$B$3:$J$203,2)</f>
        <v/>
      </c>
      <c r="F42" t="str">
        <f>VLOOKUP($A42,Entries!$B$3:$J$203,3)</f>
        <v/>
      </c>
      <c r="G42" t="str">
        <f>VLOOKUP($A42,Entries!$B$3:$F$203,5)</f>
        <v/>
      </c>
      <c r="H42" s="27" t="str">
        <f t="shared" si="0"/>
        <v xml:space="preserve"> </v>
      </c>
      <c r="I42" s="7"/>
      <c r="J42" s="7" t="str">
        <f>VLOOKUP($A42,Entries!$B$3:$G$203,6)</f>
        <v/>
      </c>
      <c r="K42" s="7" t="str">
        <f>VLOOKUP($A42,Entries!$B$3:$FH240,7)</f>
        <v/>
      </c>
      <c r="L42" s="7" t="str">
        <f>VLOOKUP($A42,Entries!$B$3:$I$203,8)</f>
        <v/>
      </c>
      <c r="M42" s="7" t="str">
        <f>VLOOKUP($A42,Entries!$B$3:$J$203,9)</f>
        <v/>
      </c>
      <c r="N42" s="29"/>
    </row>
    <row r="43" spans="1:14" x14ac:dyDescent="0.25">
      <c r="A43" s="7" t="s">
        <v>25</v>
      </c>
      <c r="B43" s="110" t="s">
        <v>25</v>
      </c>
      <c r="D43" s="7">
        <v>7</v>
      </c>
      <c r="E43" t="str">
        <f>VLOOKUP($A43,Entries!$B$3:$J$203,2)</f>
        <v/>
      </c>
      <c r="F43" t="str">
        <f>VLOOKUP($A43,Entries!$B$3:$J$203,3)</f>
        <v/>
      </c>
      <c r="G43" t="str">
        <f>VLOOKUP($A43,Entries!$B$3:$F$203,5)</f>
        <v/>
      </c>
      <c r="H43" s="27" t="str">
        <f t="shared" si="0"/>
        <v xml:space="preserve"> </v>
      </c>
      <c r="I43" s="7"/>
      <c r="J43" s="7" t="str">
        <f>VLOOKUP($A43,Entries!$B$3:$G$203,6)</f>
        <v/>
      </c>
      <c r="K43" s="7" t="str">
        <f>VLOOKUP($A43,Entries!$B$3:$FH241,7)</f>
        <v/>
      </c>
      <c r="L43" s="7" t="str">
        <f>VLOOKUP($A43,Entries!$B$3:$I$203,8)</f>
        <v/>
      </c>
      <c r="M43" s="7" t="str">
        <f>VLOOKUP($A43,Entries!$B$3:$J$203,9)</f>
        <v/>
      </c>
      <c r="N43" s="29"/>
    </row>
    <row r="44" spans="1:14" x14ac:dyDescent="0.25">
      <c r="A44" s="7" t="s">
        <v>25</v>
      </c>
      <c r="B44" s="110" t="s">
        <v>25</v>
      </c>
      <c r="D44" s="7">
        <v>8</v>
      </c>
      <c r="E44" t="str">
        <f>VLOOKUP($A44,Entries!$B$3:$J$203,2)</f>
        <v/>
      </c>
      <c r="F44" t="str">
        <f>VLOOKUP($A44,Entries!$B$3:$J$203,3)</f>
        <v/>
      </c>
      <c r="G44" t="str">
        <f>VLOOKUP($A44,Entries!$B$3:$F$203,5)</f>
        <v/>
      </c>
      <c r="H44" s="27" t="str">
        <f t="shared" si="0"/>
        <v xml:space="preserve"> </v>
      </c>
      <c r="I44" s="7"/>
      <c r="J44" s="7" t="str">
        <f>VLOOKUP($A44,Entries!$B$3:$G$203,6)</f>
        <v/>
      </c>
      <c r="K44" s="7" t="str">
        <f>VLOOKUP($A44,Entries!$B$3:$FH242,7)</f>
        <v/>
      </c>
      <c r="L44" s="7" t="str">
        <f>VLOOKUP($A44,Entries!$B$3:$I$203,8)</f>
        <v/>
      </c>
      <c r="M44" s="7" t="str">
        <f>VLOOKUP($A44,Entries!$B$3:$J$203,9)</f>
        <v/>
      </c>
      <c r="N44" s="29"/>
    </row>
    <row r="45" spans="1:14" x14ac:dyDescent="0.25">
      <c r="A45" s="7">
        <v>52</v>
      </c>
      <c r="B45" s="110">
        <v>25.1</v>
      </c>
      <c r="C45" t="s">
        <v>273</v>
      </c>
      <c r="D45" s="7">
        <v>1</v>
      </c>
      <c r="E45" t="str">
        <f>VLOOKUP($A45,Entries!$B$3:$J$203,2)</f>
        <v>Edward</v>
      </c>
      <c r="F45" t="str">
        <f>VLOOKUP($A45,Entries!$B$3:$J$203,3)</f>
        <v>Herd</v>
      </c>
      <c r="G45" t="str">
        <f>VLOOKUP($A45,Entries!$B$3:$F$203,5)</f>
        <v>Culford</v>
      </c>
      <c r="H45" s="27">
        <f t="shared" si="0"/>
        <v>25.1</v>
      </c>
      <c r="I45" s="7" t="str">
        <f t="shared" ref="I45" si="3">IF(H45=" "," ",IF(H45&lt;N45,"CBP",IF(H45=N45,"=CBP"," ")))</f>
        <v xml:space="preserve"> </v>
      </c>
      <c r="J45" s="7" t="str">
        <f>VLOOKUP($A45,Entries!$B$3:$G$203,6)</f>
        <v>c</v>
      </c>
      <c r="K45" s="7" t="str">
        <f>VLOOKUP($A45,Entries!$B$3:$FH243,7)</f>
        <v>s</v>
      </c>
      <c r="L45" s="7" t="str">
        <f>VLOOKUP($A45,Entries!$B$3:$I$203,8)</f>
        <v>Culford</v>
      </c>
      <c r="M45" s="7">
        <f>VLOOKUP($A45,Entries!$B$3:$J$203,9)</f>
        <v>0</v>
      </c>
      <c r="N45" s="29">
        <f>IF(H37&lt;N37,H37,N37)</f>
        <v>24.1</v>
      </c>
    </row>
    <row r="46" spans="1:14" x14ac:dyDescent="0.25">
      <c r="A46" s="7">
        <v>41</v>
      </c>
      <c r="B46" s="110">
        <v>29.9</v>
      </c>
      <c r="D46" s="7">
        <v>2</v>
      </c>
      <c r="E46" t="str">
        <f>VLOOKUP($A46,Entries!$B$3:$J$203,2)</f>
        <v>George</v>
      </c>
      <c r="F46" t="str">
        <f>VLOOKUP($A46,Entries!$B$3:$J$203,3)</f>
        <v>Trehearn</v>
      </c>
      <c r="G46" t="str">
        <f>VLOOKUP($A46,Entries!$B$3:$F$203,5)</f>
        <v>Ipswich Harriers</v>
      </c>
      <c r="H46" s="27">
        <f t="shared" si="0"/>
        <v>29.9</v>
      </c>
      <c r="J46" s="7" t="str">
        <f>VLOOKUP($A46,Entries!$B$3:$G$203,6)</f>
        <v>c</v>
      </c>
      <c r="K46" s="7" t="str">
        <f>VLOOKUP($A46,Entries!$B$3:$FH244,7)</f>
        <v/>
      </c>
      <c r="L46" s="7" t="str">
        <f>VLOOKUP($A46,Entries!$B$3:$I$203,8)</f>
        <v/>
      </c>
      <c r="M46" s="7">
        <f>VLOOKUP($A46,Entries!$B$3:$J$203,9)</f>
        <v>4100664</v>
      </c>
      <c r="N46" s="29"/>
    </row>
    <row r="47" spans="1:14" x14ac:dyDescent="0.25">
      <c r="A47" s="7" t="s">
        <v>25</v>
      </c>
      <c r="B47" s="110" t="s">
        <v>25</v>
      </c>
      <c r="D47" s="7">
        <v>3</v>
      </c>
      <c r="E47" t="str">
        <f>VLOOKUP($A47,Entries!$B$3:$J$203,2)</f>
        <v/>
      </c>
      <c r="F47" t="str">
        <f>VLOOKUP($A47,Entries!$B$3:$J$203,3)</f>
        <v/>
      </c>
      <c r="G47" t="str">
        <f>VLOOKUP($A47,Entries!$B$3:$F$203,5)</f>
        <v/>
      </c>
      <c r="H47" s="27" t="str">
        <f t="shared" si="0"/>
        <v xml:space="preserve"> </v>
      </c>
      <c r="J47" s="7" t="str">
        <f>VLOOKUP($A47,Entries!$B$3:$G$203,6)</f>
        <v/>
      </c>
      <c r="K47" s="7" t="str">
        <f>VLOOKUP($A47,Entries!$B$3:$FH245,7)</f>
        <v/>
      </c>
      <c r="L47" s="7" t="str">
        <f>VLOOKUP($A47,Entries!$B$3:$I$203,8)</f>
        <v/>
      </c>
      <c r="M47" s="7" t="str">
        <f>VLOOKUP($A47,Entries!$B$3:$J$203,9)</f>
        <v/>
      </c>
      <c r="N47" s="29"/>
    </row>
    <row r="48" spans="1:14" x14ac:dyDescent="0.25">
      <c r="A48" s="7" t="s">
        <v>25</v>
      </c>
      <c r="B48" s="110" t="s">
        <v>25</v>
      </c>
      <c r="D48" s="7">
        <v>4</v>
      </c>
      <c r="E48" t="str">
        <f>VLOOKUP($A48,Entries!$B$3:$J$203,2)</f>
        <v/>
      </c>
      <c r="F48" t="str">
        <f>VLOOKUP($A48,Entries!$B$3:$J$203,3)</f>
        <v/>
      </c>
      <c r="G48" t="str">
        <f>VLOOKUP($A48,Entries!$B$3:$F$203,5)</f>
        <v/>
      </c>
      <c r="H48" s="27" t="str">
        <f t="shared" si="0"/>
        <v xml:space="preserve"> </v>
      </c>
      <c r="J48" s="7" t="str">
        <f>VLOOKUP($A48,Entries!$B$3:$G$203,6)</f>
        <v/>
      </c>
      <c r="K48" s="7" t="str">
        <f>VLOOKUP($A48,Entries!$B$3:$FH246,7)</f>
        <v/>
      </c>
      <c r="L48" s="7" t="str">
        <f>VLOOKUP($A48,Entries!$B$3:$I$203,8)</f>
        <v/>
      </c>
      <c r="M48" s="7" t="str">
        <f>VLOOKUP($A48,Entries!$B$3:$J$203,9)</f>
        <v/>
      </c>
      <c r="N48" s="29"/>
    </row>
    <row r="49" spans="1:14" x14ac:dyDescent="0.25">
      <c r="A49" s="7" t="s">
        <v>25</v>
      </c>
      <c r="B49" s="110" t="s">
        <v>25</v>
      </c>
      <c r="D49" s="7">
        <v>5</v>
      </c>
      <c r="E49" t="str">
        <f>VLOOKUP($A49,Entries!$B$3:$J$203,2)</f>
        <v/>
      </c>
      <c r="F49" t="str">
        <f>VLOOKUP($A49,Entries!$B$3:$J$203,3)</f>
        <v/>
      </c>
      <c r="G49" t="str">
        <f>VLOOKUP($A49,Entries!$B$3:$F$203,5)</f>
        <v/>
      </c>
      <c r="H49" s="27" t="str">
        <f t="shared" si="0"/>
        <v xml:space="preserve"> </v>
      </c>
      <c r="J49" s="7" t="str">
        <f>VLOOKUP($A49,Entries!$B$3:$G$203,6)</f>
        <v/>
      </c>
      <c r="K49" s="7" t="str">
        <f>VLOOKUP($A49,Entries!$B$3:$FH247,7)</f>
        <v/>
      </c>
      <c r="L49" s="7" t="str">
        <f>VLOOKUP($A49,Entries!$B$3:$I$203,8)</f>
        <v/>
      </c>
      <c r="M49" s="7" t="str">
        <f>VLOOKUP($A49,Entries!$B$3:$J$203,9)</f>
        <v/>
      </c>
      <c r="N49" s="29"/>
    </row>
    <row r="50" spans="1:14" x14ac:dyDescent="0.25">
      <c r="A50" s="7" t="s">
        <v>25</v>
      </c>
      <c r="B50" s="110" t="s">
        <v>25</v>
      </c>
      <c r="D50" s="7">
        <v>6</v>
      </c>
      <c r="E50" t="str">
        <f>VLOOKUP($A50,Entries!$B$3:$J$203,2)</f>
        <v/>
      </c>
      <c r="F50" t="str">
        <f>VLOOKUP($A50,Entries!$B$3:$J$203,3)</f>
        <v/>
      </c>
      <c r="G50" t="str">
        <f>VLOOKUP($A50,Entries!$B$3:$F$203,5)</f>
        <v/>
      </c>
      <c r="H50" s="27" t="str">
        <f t="shared" si="0"/>
        <v xml:space="preserve"> </v>
      </c>
      <c r="J50" s="7" t="str">
        <f>VLOOKUP($A50,Entries!$B$3:$G$203,6)</f>
        <v/>
      </c>
      <c r="K50" s="7" t="str">
        <f>VLOOKUP($A50,Entries!$B$3:$FH248,7)</f>
        <v/>
      </c>
      <c r="L50" s="7" t="str">
        <f>VLOOKUP($A50,Entries!$B$3:$I$203,8)</f>
        <v/>
      </c>
      <c r="M50" s="7" t="str">
        <f>VLOOKUP($A50,Entries!$B$3:$J$203,9)</f>
        <v/>
      </c>
      <c r="N50" s="29"/>
    </row>
    <row r="51" spans="1:14" x14ac:dyDescent="0.25">
      <c r="A51" s="7" t="s">
        <v>25</v>
      </c>
      <c r="B51" s="110" t="s">
        <v>25</v>
      </c>
      <c r="D51" s="7">
        <v>7</v>
      </c>
      <c r="E51" t="str">
        <f>VLOOKUP($A51,Entries!$B$3:$J$203,2)</f>
        <v/>
      </c>
      <c r="F51" t="str">
        <f>VLOOKUP($A51,Entries!$B$3:$J$203,3)</f>
        <v/>
      </c>
      <c r="G51" t="str">
        <f>VLOOKUP($A51,Entries!$B$3:$F$203,5)</f>
        <v/>
      </c>
      <c r="H51" s="27" t="str">
        <f t="shared" si="0"/>
        <v xml:space="preserve"> </v>
      </c>
      <c r="J51" s="7" t="str">
        <f>VLOOKUP($A51,Entries!$B$3:$G$203,6)</f>
        <v/>
      </c>
      <c r="K51" s="7" t="str">
        <f>VLOOKUP($A51,Entries!$B$3:$FH249,7)</f>
        <v/>
      </c>
      <c r="L51" s="7" t="str">
        <f>VLOOKUP($A51,Entries!$B$3:$I$203,8)</f>
        <v/>
      </c>
      <c r="M51" s="7" t="str">
        <f>VLOOKUP($A51,Entries!$B$3:$J$203,9)</f>
        <v/>
      </c>
      <c r="N51" s="29"/>
    </row>
    <row r="52" spans="1:14" x14ac:dyDescent="0.25">
      <c r="A52" s="7" t="s">
        <v>25</v>
      </c>
      <c r="B52" s="110" t="s">
        <v>25</v>
      </c>
      <c r="D52" s="7">
        <v>8</v>
      </c>
      <c r="E52" t="str">
        <f>VLOOKUP($A52,Entries!$B$3:$J$203,2)</f>
        <v/>
      </c>
      <c r="F52" t="str">
        <f>VLOOKUP($A52,Entries!$B$3:$J$203,3)</f>
        <v/>
      </c>
      <c r="G52" t="str">
        <f>VLOOKUP($A52,Entries!$B$3:$F$203,5)</f>
        <v/>
      </c>
      <c r="H52" s="27" t="str">
        <f t="shared" si="0"/>
        <v xml:space="preserve"> </v>
      </c>
      <c r="J52" s="7" t="str">
        <f>VLOOKUP($A52,Entries!$B$3:$G$203,6)</f>
        <v/>
      </c>
      <c r="K52" s="7" t="str">
        <f>VLOOKUP($A52,Entries!$B$3:$FH250,7)</f>
        <v/>
      </c>
      <c r="L52" s="7" t="str">
        <f>VLOOKUP($A52,Entries!$B$3:$I$203,8)</f>
        <v/>
      </c>
      <c r="M52" s="7" t="str">
        <f>VLOOKUP($A52,Entries!$B$3:$J$203,9)</f>
        <v/>
      </c>
      <c r="N52" s="29"/>
    </row>
    <row r="53" spans="1:14" x14ac:dyDescent="0.25">
      <c r="A53" s="7">
        <v>47</v>
      </c>
      <c r="B53" s="110">
        <v>44.9</v>
      </c>
      <c r="C53" t="s">
        <v>274</v>
      </c>
      <c r="D53" s="7">
        <v>1</v>
      </c>
      <c r="E53" t="str">
        <f>VLOOKUP($A53,Entries!$B$3:$J$203,2)</f>
        <v>Riley</v>
      </c>
      <c r="F53" t="str">
        <f>VLOOKUP($A53,Entries!$B$3:$J$203,3)</f>
        <v>Easton</v>
      </c>
      <c r="G53" t="str">
        <f>VLOOKUP($A53,Entries!$B$3:$F$203,5)</f>
        <v>Ipswich Harriers</v>
      </c>
      <c r="H53" s="27">
        <f t="shared" si="0"/>
        <v>44.9</v>
      </c>
      <c r="J53" s="7" t="str">
        <f>VLOOKUP($A53,Entries!$B$3:$G$203,6)</f>
        <v>c</v>
      </c>
      <c r="K53" s="7" t="str">
        <f>VLOOKUP($A53,Entries!$B$3:$FH251,7)</f>
        <v/>
      </c>
      <c r="L53" s="7" t="str">
        <f>VLOOKUP($A53,Entries!$B$3:$I$203,8)</f>
        <v/>
      </c>
      <c r="M53" s="7">
        <f>VLOOKUP($A53,Entries!$B$3:$J$203,9)</f>
        <v>4016031</v>
      </c>
      <c r="N53" s="29">
        <v>38.6</v>
      </c>
    </row>
    <row r="54" spans="1:14" x14ac:dyDescent="0.25">
      <c r="A54" s="7" t="s">
        <v>25</v>
      </c>
      <c r="B54" s="110" t="s">
        <v>25</v>
      </c>
      <c r="D54" s="7">
        <v>2</v>
      </c>
      <c r="E54" t="str">
        <f>VLOOKUP($A54,Entries!$B$3:$J$203,2)</f>
        <v/>
      </c>
      <c r="F54" t="str">
        <f>VLOOKUP($A54,Entries!$B$3:$J$203,3)</f>
        <v/>
      </c>
      <c r="G54" t="str">
        <f>VLOOKUP($A54,Entries!$B$3:$F$203,5)</f>
        <v/>
      </c>
      <c r="H54" s="27" t="str">
        <f t="shared" si="0"/>
        <v xml:space="preserve"> </v>
      </c>
      <c r="J54" s="7" t="str">
        <f>VLOOKUP($A54,Entries!$B$3:$G$203,6)</f>
        <v/>
      </c>
      <c r="K54" s="7" t="str">
        <f>VLOOKUP($A54,Entries!$B$3:$FH252,7)</f>
        <v/>
      </c>
      <c r="L54" s="7" t="str">
        <f>VLOOKUP($A54,Entries!$B$3:$I$203,8)</f>
        <v/>
      </c>
      <c r="M54" s="7" t="str">
        <f>VLOOKUP($A54,Entries!$B$3:$J$203,9)</f>
        <v/>
      </c>
      <c r="N54" s="29"/>
    </row>
    <row r="55" spans="1:14" x14ac:dyDescent="0.25">
      <c r="A55" s="7" t="s">
        <v>25</v>
      </c>
      <c r="B55" s="110" t="s">
        <v>25</v>
      </c>
      <c r="D55" s="7">
        <v>3</v>
      </c>
      <c r="E55" t="str">
        <f>VLOOKUP($A55,Entries!$B$3:$J$203,2)</f>
        <v/>
      </c>
      <c r="F55" t="str">
        <f>VLOOKUP($A55,Entries!$B$3:$J$203,3)</f>
        <v/>
      </c>
      <c r="G55" t="str">
        <f>VLOOKUP($A55,Entries!$B$3:$F$203,5)</f>
        <v/>
      </c>
      <c r="H55" s="27" t="str">
        <f t="shared" si="0"/>
        <v xml:space="preserve"> </v>
      </c>
      <c r="J55" s="7" t="str">
        <f>VLOOKUP($A55,Entries!$B$3:$G$203,6)</f>
        <v/>
      </c>
      <c r="K55" s="7" t="str">
        <f>VLOOKUP($A55,Entries!$B$3:$FH253,7)</f>
        <v/>
      </c>
      <c r="L55" s="7" t="str">
        <f>VLOOKUP($A55,Entries!$B$3:$I$203,8)</f>
        <v/>
      </c>
      <c r="M55" s="7" t="str">
        <f>VLOOKUP($A55,Entries!$B$3:$J$203,9)</f>
        <v/>
      </c>
      <c r="N55" s="29"/>
    </row>
    <row r="56" spans="1:14" x14ac:dyDescent="0.25">
      <c r="A56" s="7" t="s">
        <v>25</v>
      </c>
      <c r="B56" s="110" t="s">
        <v>25</v>
      </c>
      <c r="D56" s="7">
        <v>4</v>
      </c>
      <c r="E56" t="str">
        <f>VLOOKUP($A56,Entries!$B$3:$J$203,2)</f>
        <v/>
      </c>
      <c r="F56" t="str">
        <f>VLOOKUP($A56,Entries!$B$3:$J$203,3)</f>
        <v/>
      </c>
      <c r="G56" t="str">
        <f>VLOOKUP($A56,Entries!$B$3:$F$203,5)</f>
        <v/>
      </c>
      <c r="H56" s="27" t="str">
        <f t="shared" si="0"/>
        <v xml:space="preserve"> </v>
      </c>
      <c r="J56" s="7" t="str">
        <f>VLOOKUP($A56,Entries!$B$3:$G$203,6)</f>
        <v/>
      </c>
      <c r="K56" s="7" t="str">
        <f>VLOOKUP($A56,Entries!$B$3:$FH254,7)</f>
        <v/>
      </c>
      <c r="L56" s="7" t="str">
        <f>VLOOKUP($A56,Entries!$B$3:$I$203,8)</f>
        <v/>
      </c>
      <c r="M56" s="7" t="str">
        <f>VLOOKUP($A56,Entries!$B$3:$J$203,9)</f>
        <v/>
      </c>
      <c r="N56" s="29"/>
    </row>
    <row r="57" spans="1:14" x14ac:dyDescent="0.25">
      <c r="A57" s="7" t="s">
        <v>25</v>
      </c>
      <c r="B57" s="110" t="s">
        <v>25</v>
      </c>
      <c r="D57" s="7">
        <v>5</v>
      </c>
      <c r="E57" t="str">
        <f>VLOOKUP($A57,Entries!$B$3:$J$203,2)</f>
        <v/>
      </c>
      <c r="F57" t="str">
        <f>VLOOKUP($A57,Entries!$B$3:$J$203,3)</f>
        <v/>
      </c>
      <c r="G57" t="str">
        <f>VLOOKUP($A57,Entries!$B$3:$F$203,5)</f>
        <v/>
      </c>
      <c r="H57" s="27" t="str">
        <f t="shared" si="0"/>
        <v xml:space="preserve"> </v>
      </c>
      <c r="J57" s="7" t="str">
        <f>VLOOKUP($A57,Entries!$B$3:$G$203,6)</f>
        <v/>
      </c>
      <c r="K57" s="7" t="str">
        <f>VLOOKUP($A57,Entries!$B$3:$FH255,7)</f>
        <v/>
      </c>
      <c r="L57" s="7" t="str">
        <f>VLOOKUP($A57,Entries!$B$3:$I$203,8)</f>
        <v/>
      </c>
      <c r="M57" s="7" t="str">
        <f>VLOOKUP($A57,Entries!$B$3:$J$203,9)</f>
        <v/>
      </c>
      <c r="N57" s="29"/>
    </row>
    <row r="58" spans="1:14" x14ac:dyDescent="0.25">
      <c r="A58" s="7" t="s">
        <v>25</v>
      </c>
      <c r="B58" s="110" t="s">
        <v>25</v>
      </c>
      <c r="D58" s="7">
        <v>6</v>
      </c>
      <c r="E58" t="str">
        <f>VLOOKUP($A58,Entries!$B$3:$J$203,2)</f>
        <v/>
      </c>
      <c r="F58" t="str">
        <f>VLOOKUP($A58,Entries!$B$3:$J$203,3)</f>
        <v/>
      </c>
      <c r="G58" t="str">
        <f>VLOOKUP($A58,Entries!$B$3:$F$203,5)</f>
        <v/>
      </c>
      <c r="H58" s="27" t="str">
        <f t="shared" si="0"/>
        <v xml:space="preserve"> </v>
      </c>
      <c r="J58" s="7" t="str">
        <f>VLOOKUP($A58,Entries!$B$3:$G$203,6)</f>
        <v/>
      </c>
      <c r="K58" s="7" t="str">
        <f>VLOOKUP($A58,Entries!$B$3:$FH256,7)</f>
        <v/>
      </c>
      <c r="L58" s="7" t="str">
        <f>VLOOKUP($A58,Entries!$B$3:$I$203,8)</f>
        <v/>
      </c>
      <c r="M58" s="7" t="str">
        <f>VLOOKUP($A58,Entries!$B$3:$J$203,9)</f>
        <v/>
      </c>
      <c r="N58" s="29"/>
    </row>
    <row r="59" spans="1:14" x14ac:dyDescent="0.25">
      <c r="A59" s="7" t="s">
        <v>25</v>
      </c>
      <c r="B59" s="110" t="s">
        <v>25</v>
      </c>
      <c r="D59" s="7">
        <v>7</v>
      </c>
      <c r="E59" t="str">
        <f>VLOOKUP($A59,Entries!$B$3:$J$203,2)</f>
        <v/>
      </c>
      <c r="F59" t="str">
        <f>VLOOKUP($A59,Entries!$B$3:$J$203,3)</f>
        <v/>
      </c>
      <c r="G59" t="str">
        <f>VLOOKUP($A59,Entries!$B$3:$F$203,5)</f>
        <v/>
      </c>
      <c r="H59" s="27" t="str">
        <f t="shared" si="0"/>
        <v xml:space="preserve"> </v>
      </c>
      <c r="J59" s="7" t="str">
        <f>VLOOKUP($A59,Entries!$B$3:$G$203,6)</f>
        <v/>
      </c>
      <c r="K59" s="7" t="str">
        <f>VLOOKUP($A59,Entries!$B$3:$FH257,7)</f>
        <v/>
      </c>
      <c r="L59" s="7" t="str">
        <f>VLOOKUP($A59,Entries!$B$3:$I$203,8)</f>
        <v/>
      </c>
      <c r="M59" s="7" t="str">
        <f>VLOOKUP($A59,Entries!$B$3:$J$203,9)</f>
        <v/>
      </c>
      <c r="N59" s="29"/>
    </row>
    <row r="60" spans="1:14" x14ac:dyDescent="0.25">
      <c r="A60" s="7" t="s">
        <v>25</v>
      </c>
      <c r="B60" s="110" t="s">
        <v>25</v>
      </c>
      <c r="D60" s="7">
        <v>8</v>
      </c>
      <c r="E60" t="str">
        <f>VLOOKUP($A60,Entries!$B$3:$J$203,2)</f>
        <v/>
      </c>
      <c r="F60" t="str">
        <f>VLOOKUP($A60,Entries!$B$3:$J$203,3)</f>
        <v/>
      </c>
      <c r="G60" t="str">
        <f>VLOOKUP($A60,Entries!$B$3:$F$203,5)</f>
        <v/>
      </c>
      <c r="H60" s="27" t="str">
        <f t="shared" si="0"/>
        <v xml:space="preserve"> </v>
      </c>
      <c r="J60" s="7" t="str">
        <f>VLOOKUP($A60,Entries!$B$3:$G$203,6)</f>
        <v/>
      </c>
      <c r="K60" s="7" t="str">
        <f>VLOOKUP($A60,Entries!$B$3:$FH258,7)</f>
        <v/>
      </c>
      <c r="L60" s="7" t="str">
        <f>VLOOKUP($A60,Entries!$B$3:$I$203,8)</f>
        <v/>
      </c>
      <c r="M60" s="7" t="str">
        <f>VLOOKUP($A60,Entries!$B$3:$J$203,9)</f>
        <v/>
      </c>
      <c r="N60" s="29"/>
    </row>
    <row r="61" spans="1:14" x14ac:dyDescent="0.25">
      <c r="A61" s="7">
        <v>55</v>
      </c>
      <c r="B61" s="110" t="s">
        <v>1281</v>
      </c>
      <c r="C61" t="s">
        <v>275</v>
      </c>
      <c r="D61" s="7">
        <v>1</v>
      </c>
      <c r="E61" t="str">
        <f>VLOOKUP($A61,Entries!$B$3:$J$203,2)</f>
        <v>Jason</v>
      </c>
      <c r="F61" t="str">
        <f>VLOOKUP($A61,Entries!$B$3:$J$203,3)</f>
        <v>Georgalas</v>
      </c>
      <c r="G61" t="str">
        <f>VLOOKUP($A61,Entries!$B$3:$F$203,5)</f>
        <v>Ipswich Jaffa RC</v>
      </c>
      <c r="H61" s="27" t="str">
        <f t="shared" si="0"/>
        <v>2.14.6</v>
      </c>
      <c r="J61" s="7" t="str">
        <f>VLOOKUP($A61,Entries!$B$3:$G$203,6)</f>
        <v>c</v>
      </c>
      <c r="K61" s="7" t="str">
        <f>VLOOKUP($A61,Entries!$B$3:$FH259,7)</f>
        <v>s</v>
      </c>
      <c r="L61" s="7" t="str">
        <f>VLOOKUP($A61,Entries!$B$3:$I$203,8)</f>
        <v>Kesgrave High School</v>
      </c>
      <c r="M61" s="7">
        <f>VLOOKUP($A61,Entries!$B$3:$J$203,9)</f>
        <v>3680089</v>
      </c>
      <c r="N61" s="29" t="s">
        <v>164</v>
      </c>
    </row>
    <row r="62" spans="1:14" x14ac:dyDescent="0.25">
      <c r="A62" s="7">
        <v>50</v>
      </c>
      <c r="B62" s="110" t="s">
        <v>1282</v>
      </c>
      <c r="D62" s="7">
        <v>2</v>
      </c>
      <c r="E62" t="str">
        <f>VLOOKUP($A62,Entries!$B$3:$J$203,2)</f>
        <v>Alfie</v>
      </c>
      <c r="F62" t="str">
        <f>VLOOKUP($A62,Entries!$B$3:$J$203,3)</f>
        <v>Kelly</v>
      </c>
      <c r="G62" t="str">
        <f>VLOOKUP($A62,Entries!$B$3:$F$203,5)</f>
        <v>Ipswich Jaffa RC</v>
      </c>
      <c r="H62" s="27" t="str">
        <f t="shared" si="0"/>
        <v>2.17.2</v>
      </c>
      <c r="J62" s="7" t="str">
        <f>VLOOKUP($A62,Entries!$B$3:$G$203,6)</f>
        <v>c</v>
      </c>
      <c r="K62" s="7" t="str">
        <f>VLOOKUP($A62,Entries!$B$3:$FH260,7)</f>
        <v>s</v>
      </c>
      <c r="L62" s="7" t="str">
        <f>VLOOKUP($A62,Entries!$B$3:$I$203,8)</f>
        <v xml:space="preserve">Chantry academy </v>
      </c>
      <c r="M62" s="7">
        <f>VLOOKUP($A62,Entries!$B$3:$J$203,9)</f>
        <v>4030804</v>
      </c>
      <c r="N62" s="29"/>
    </row>
    <row r="63" spans="1:14" x14ac:dyDescent="0.25">
      <c r="A63" s="7">
        <v>49</v>
      </c>
      <c r="B63" s="110" t="s">
        <v>1283</v>
      </c>
      <c r="D63" s="7">
        <v>3</v>
      </c>
      <c r="E63" t="str">
        <f>VLOOKUP($A63,Entries!$B$3:$J$203,2)</f>
        <v>Oliver</v>
      </c>
      <c r="F63" t="str">
        <f>VLOOKUP($A63,Entries!$B$3:$J$203,3)</f>
        <v>Skinner</v>
      </c>
      <c r="G63" t="str">
        <f>VLOOKUP($A63,Entries!$B$3:$F$203,5)</f>
        <v>Finborough School</v>
      </c>
      <c r="H63" s="27" t="str">
        <f t="shared" si="0"/>
        <v>2.18.5</v>
      </c>
      <c r="J63" s="7" t="str">
        <f>VLOOKUP($A63,Entries!$B$3:$G$203,6)</f>
        <v>c</v>
      </c>
      <c r="K63" s="7" t="str">
        <f>VLOOKUP($A63,Entries!$B$3:$FH261,7)</f>
        <v>s</v>
      </c>
      <c r="L63" s="7" t="str">
        <f>VLOOKUP($A63,Entries!$B$3:$I$203,8)</f>
        <v xml:space="preserve">Finborough </v>
      </c>
      <c r="M63" s="7">
        <f>VLOOKUP($A63,Entries!$B$3:$J$203,9)</f>
        <v>0</v>
      </c>
      <c r="N63" s="29"/>
    </row>
    <row r="64" spans="1:14" x14ac:dyDescent="0.25">
      <c r="A64" s="7">
        <v>56</v>
      </c>
      <c r="B64" s="110" t="s">
        <v>1284</v>
      </c>
      <c r="D64" s="7">
        <v>4</v>
      </c>
      <c r="E64" t="str">
        <f>VLOOKUP($A64,Entries!$B$3:$J$203,2)</f>
        <v>Alex</v>
      </c>
      <c r="F64" t="str">
        <f>VLOOKUP($A64,Entries!$B$3:$J$203,3)</f>
        <v>Georgalas</v>
      </c>
      <c r="G64" t="str">
        <f>VLOOKUP($A64,Entries!$B$3:$F$203,5)</f>
        <v>Ipswich Jaffa RC</v>
      </c>
      <c r="H64" s="27" t="str">
        <f t="shared" si="0"/>
        <v>2.18.7</v>
      </c>
      <c r="J64" s="7" t="str">
        <f>VLOOKUP($A64,Entries!$B$3:$G$203,6)</f>
        <v>c</v>
      </c>
      <c r="K64" s="7" t="str">
        <f>VLOOKUP($A64,Entries!$B$3:$FH262,7)</f>
        <v>s</v>
      </c>
      <c r="L64" s="7" t="str">
        <f>VLOOKUP($A64,Entries!$B$3:$I$203,8)</f>
        <v>Kesgrave High School</v>
      </c>
      <c r="M64" s="7">
        <f>VLOOKUP($A64,Entries!$B$3:$J$203,9)</f>
        <v>3679992</v>
      </c>
      <c r="N64" s="29"/>
    </row>
    <row r="65" spans="1:14" x14ac:dyDescent="0.25">
      <c r="A65" s="7">
        <v>47</v>
      </c>
      <c r="B65" s="110" t="s">
        <v>1285</v>
      </c>
      <c r="D65" s="7">
        <v>5</v>
      </c>
      <c r="E65" t="str">
        <f>VLOOKUP($A65,Entries!$B$3:$J$203,2)</f>
        <v>Riley</v>
      </c>
      <c r="F65" t="str">
        <f>VLOOKUP($A65,Entries!$B$3:$J$203,3)</f>
        <v>Easton</v>
      </c>
      <c r="G65" t="str">
        <f>VLOOKUP($A65,Entries!$B$3:$F$203,5)</f>
        <v>Ipswich Harriers</v>
      </c>
      <c r="H65" s="27" t="str">
        <f t="shared" si="0"/>
        <v>2.27.5</v>
      </c>
      <c r="J65" s="7" t="str">
        <f>VLOOKUP($A65,Entries!$B$3:$G$203,6)</f>
        <v>c</v>
      </c>
      <c r="K65" s="7" t="str">
        <f>VLOOKUP($A65,Entries!$B$3:$FH263,7)</f>
        <v/>
      </c>
      <c r="L65" s="7" t="str">
        <f>VLOOKUP($A65,Entries!$B$3:$I$203,8)</f>
        <v/>
      </c>
      <c r="M65" s="7">
        <f>VLOOKUP($A65,Entries!$B$3:$J$203,9)</f>
        <v>4016031</v>
      </c>
      <c r="N65" s="29"/>
    </row>
    <row r="66" spans="1:14" x14ac:dyDescent="0.25">
      <c r="A66" s="7">
        <v>43</v>
      </c>
      <c r="B66" s="110" t="s">
        <v>1286</v>
      </c>
      <c r="D66" s="7">
        <v>6</v>
      </c>
      <c r="E66" t="str">
        <f>VLOOKUP($A66,Entries!$B$3:$J$203,2)</f>
        <v>Elliot</v>
      </c>
      <c r="F66" t="str">
        <f>VLOOKUP($A66,Entries!$B$3:$J$203,3)</f>
        <v>Hobson</v>
      </c>
      <c r="G66" t="str">
        <f>VLOOKUP($A66,Entries!$B$3:$F$203,5)</f>
        <v>Ipswich Jaffa RC</v>
      </c>
      <c r="H66" s="27" t="str">
        <f t="shared" si="0"/>
        <v>2.50.5</v>
      </c>
      <c r="J66" s="7" t="str">
        <f>VLOOKUP($A66,Entries!$B$3:$G$203,6)</f>
        <v>c</v>
      </c>
      <c r="K66" s="7" t="str">
        <f>VLOOKUP($A66,Entries!$B$3:$FH264,7)</f>
        <v/>
      </c>
      <c r="L66" s="7" t="str">
        <f>VLOOKUP($A66,Entries!$B$3:$I$203,8)</f>
        <v/>
      </c>
      <c r="M66" s="7">
        <f>VLOOKUP($A66,Entries!$B$3:$J$203,9)</f>
        <v>3586875</v>
      </c>
      <c r="N66" s="29"/>
    </row>
    <row r="67" spans="1:14" x14ac:dyDescent="0.25">
      <c r="A67" s="7" t="s">
        <v>25</v>
      </c>
      <c r="B67" s="110" t="s">
        <v>25</v>
      </c>
      <c r="D67" s="7">
        <v>7</v>
      </c>
      <c r="E67" t="str">
        <f>VLOOKUP($A67,Entries!$B$3:$J$203,2)</f>
        <v/>
      </c>
      <c r="F67" t="str">
        <f>VLOOKUP($A67,Entries!$B$3:$J$203,3)</f>
        <v/>
      </c>
      <c r="G67" t="str">
        <f>VLOOKUP($A67,Entries!$B$3:$F$203,5)</f>
        <v/>
      </c>
      <c r="H67" s="27" t="str">
        <f t="shared" si="0"/>
        <v xml:space="preserve"> </v>
      </c>
      <c r="J67" s="7" t="str">
        <f>VLOOKUP($A67,Entries!$B$3:$G$203,6)</f>
        <v/>
      </c>
      <c r="K67" s="7" t="str">
        <f>VLOOKUP($A67,Entries!$B$3:$FH265,7)</f>
        <v/>
      </c>
      <c r="L67" s="7" t="str">
        <f>VLOOKUP($A67,Entries!$B$3:$I$203,8)</f>
        <v/>
      </c>
      <c r="M67" s="7" t="str">
        <f>VLOOKUP($A67,Entries!$B$3:$J$203,9)</f>
        <v/>
      </c>
      <c r="N67" s="29"/>
    </row>
    <row r="68" spans="1:14" x14ac:dyDescent="0.25">
      <c r="A68" s="7" t="s">
        <v>25</v>
      </c>
      <c r="B68" s="110" t="s">
        <v>25</v>
      </c>
      <c r="D68" s="7">
        <v>8</v>
      </c>
      <c r="E68" t="str">
        <f>VLOOKUP($A68,Entries!$B$3:$J$203,2)</f>
        <v/>
      </c>
      <c r="F68" t="str">
        <f>VLOOKUP($A68,Entries!$B$3:$J$203,3)</f>
        <v/>
      </c>
      <c r="G68" t="str">
        <f>VLOOKUP($A68,Entries!$B$3:$F$203,5)</f>
        <v/>
      </c>
      <c r="H68" s="27" t="str">
        <f t="shared" si="0"/>
        <v xml:space="preserve"> </v>
      </c>
      <c r="J68" s="7" t="str">
        <f>VLOOKUP($A68,Entries!$B$3:$G$203,6)</f>
        <v/>
      </c>
      <c r="K68" s="7" t="str">
        <f>VLOOKUP($A68,Entries!$B$3:$FH266,7)</f>
        <v/>
      </c>
      <c r="L68" s="7" t="str">
        <f>VLOOKUP($A68,Entries!$B$3:$I$203,8)</f>
        <v/>
      </c>
      <c r="M68" s="7" t="str">
        <f>VLOOKUP($A68,Entries!$B$3:$J$203,9)</f>
        <v/>
      </c>
      <c r="N68" s="29"/>
    </row>
    <row r="69" spans="1:14" x14ac:dyDescent="0.25">
      <c r="A69" s="7">
        <v>37</v>
      </c>
      <c r="B69" s="110" t="s">
        <v>1323</v>
      </c>
      <c r="C69" t="s">
        <v>276</v>
      </c>
      <c r="D69" s="7">
        <v>1</v>
      </c>
      <c r="E69" t="str">
        <f>VLOOKUP($A69,Entries!$B$3:$J$203,2)</f>
        <v>Mason</v>
      </c>
      <c r="F69" t="str">
        <f>VLOOKUP($A69,Entries!$B$3:$J$203,3)</f>
        <v>Bramhald</v>
      </c>
      <c r="G69" t="str">
        <f>VLOOKUP($A69,Entries!$B$3:$F$203,5)</f>
        <v>Ipswich Harriers</v>
      </c>
      <c r="H69" s="27" t="str">
        <f t="shared" si="0"/>
        <v>4.25.2</v>
      </c>
      <c r="J69" s="7" t="str">
        <f>VLOOKUP($A69,Entries!$B$3:$G$203,6)</f>
        <v>c</v>
      </c>
      <c r="K69" s="7" t="str">
        <f>VLOOKUP($A69,Entries!$B$3:$FH267,7)</f>
        <v>s</v>
      </c>
      <c r="L69" s="7" t="str">
        <f>VLOOKUP($A69,Entries!$B$3:$I$203,8)</f>
        <v>Farlingaye</v>
      </c>
      <c r="M69" s="7">
        <f>VLOOKUP($A69,Entries!$B$3:$J$203,9)</f>
        <v>4017843</v>
      </c>
      <c r="N69" s="29" t="s">
        <v>166</v>
      </c>
    </row>
    <row r="70" spans="1:14" x14ac:dyDescent="0.25">
      <c r="A70" s="7">
        <v>40</v>
      </c>
      <c r="B70" s="110" t="s">
        <v>1324</v>
      </c>
      <c r="D70" s="7">
        <v>2</v>
      </c>
      <c r="E70" t="str">
        <f>VLOOKUP($A70,Entries!$B$3:$J$203,2)</f>
        <v>Digby</v>
      </c>
      <c r="F70" t="str">
        <f>VLOOKUP($A70,Entries!$B$3:$J$203,3)</f>
        <v>Pearson</v>
      </c>
      <c r="G70" t="str">
        <f>VLOOKUP($A70,Entries!$B$3:$F$203,5)</f>
        <v>Saint Edmund Pacers</v>
      </c>
      <c r="H70" s="27" t="str">
        <f t="shared" ref="H70:H151" si="4">B70</f>
        <v>4.38.1</v>
      </c>
      <c r="J70" s="7" t="str">
        <f>VLOOKUP($A70,Entries!$B$3:$G$203,6)</f>
        <v>c</v>
      </c>
      <c r="K70" s="7" t="str">
        <f>VLOOKUP($A70,Entries!$B$3:$FH268,7)</f>
        <v>s</v>
      </c>
      <c r="L70" s="7" t="str">
        <f>VLOOKUP($A70,Entries!$B$3:$I$203,8)</f>
        <v>Woodbridge School</v>
      </c>
      <c r="M70" s="7">
        <f>VLOOKUP($A70,Entries!$B$3:$J$203,9)</f>
        <v>4123504</v>
      </c>
      <c r="N70" s="29"/>
    </row>
    <row r="71" spans="1:14" x14ac:dyDescent="0.25">
      <c r="A71" s="7">
        <v>38</v>
      </c>
      <c r="B71" s="110" t="s">
        <v>1325</v>
      </c>
      <c r="D71" s="7">
        <v>3</v>
      </c>
      <c r="E71" t="str">
        <f>VLOOKUP($A71,Entries!$B$3:$J$203,2)</f>
        <v>Harvey</v>
      </c>
      <c r="F71" t="str">
        <f>VLOOKUP($A71,Entries!$B$3:$J$203,3)</f>
        <v>Thomas</v>
      </c>
      <c r="G71" t="str">
        <f>VLOOKUP($A71,Entries!$B$3:$F$203,5)</f>
        <v>Newmarket Joggers</v>
      </c>
      <c r="H71" s="27" t="str">
        <f t="shared" si="4"/>
        <v>5.06.4</v>
      </c>
      <c r="J71" s="7" t="str">
        <f>VLOOKUP($A71,Entries!$B$3:$G$203,6)</f>
        <v>c</v>
      </c>
      <c r="K71" s="7" t="str">
        <f>VLOOKUP($A71,Entries!$B$3:$FH269,7)</f>
        <v/>
      </c>
      <c r="L71" s="7" t="str">
        <f>VLOOKUP($A71,Entries!$B$3:$I$203,8)</f>
        <v/>
      </c>
      <c r="M71" s="7">
        <f>VLOOKUP($A71,Entries!$B$3:$J$203,9)</f>
        <v>3904620</v>
      </c>
      <c r="N71" s="29"/>
    </row>
    <row r="72" spans="1:14" x14ac:dyDescent="0.25">
      <c r="A72" s="7">
        <v>44</v>
      </c>
      <c r="B72" s="110" t="s">
        <v>1326</v>
      </c>
      <c r="D72" s="7">
        <v>4</v>
      </c>
      <c r="E72" t="str">
        <f>VLOOKUP($A72,Entries!$B$3:$J$203,2)</f>
        <v>Oliver</v>
      </c>
      <c r="F72" t="str">
        <f>VLOOKUP($A72,Entries!$B$3:$J$203,3)</f>
        <v>Lambert</v>
      </c>
      <c r="G72" t="str">
        <f>VLOOKUP($A72,Entries!$B$3:$F$203,5)</f>
        <v>Saint Edmund Pacers</v>
      </c>
      <c r="H72" s="27" t="str">
        <f t="shared" si="4"/>
        <v>5.06.9</v>
      </c>
      <c r="J72" s="7" t="str">
        <f>VLOOKUP($A72,Entries!$B$3:$G$203,6)</f>
        <v>c</v>
      </c>
      <c r="K72" s="7" t="str">
        <f>VLOOKUP($A72,Entries!$B$3:$FH270,7)</f>
        <v>s</v>
      </c>
      <c r="L72" s="7" t="str">
        <f>VLOOKUP($A72,Entries!$B$3:$I$203,8)</f>
        <v xml:space="preserve">Thurston Community College </v>
      </c>
      <c r="M72" s="7">
        <f>VLOOKUP($A72,Entries!$B$3:$J$203,9)</f>
        <v>3941321</v>
      </c>
      <c r="N72" s="29"/>
    </row>
    <row r="73" spans="1:14" x14ac:dyDescent="0.25">
      <c r="A73" s="7">
        <v>45</v>
      </c>
      <c r="B73" s="110" t="s">
        <v>1327</v>
      </c>
      <c r="D73" s="7">
        <v>5</v>
      </c>
      <c r="E73" t="str">
        <f>VLOOKUP($A73,Entries!$B$3:$J$203,2)</f>
        <v>Riley</v>
      </c>
      <c r="F73" t="str">
        <f>VLOOKUP($A73,Entries!$B$3:$J$203,3)</f>
        <v>Cozens</v>
      </c>
      <c r="G73" t="str">
        <f>VLOOKUP($A73,Entries!$B$3:$F$203,5)</f>
        <v>Saint Edmund Pacers</v>
      </c>
      <c r="H73" s="27" t="str">
        <f t="shared" si="4"/>
        <v>5.15.9</v>
      </c>
      <c r="J73" s="7" t="str">
        <f>VLOOKUP($A73,Entries!$B$3:$G$203,6)</f>
        <v>c</v>
      </c>
      <c r="K73" s="7" t="str">
        <f>VLOOKUP($A73,Entries!$B$3:$FH271,7)</f>
        <v/>
      </c>
      <c r="L73" s="7" t="str">
        <f>VLOOKUP($A73,Entries!$B$3:$I$203,8)</f>
        <v/>
      </c>
      <c r="M73" s="7">
        <f>VLOOKUP($A73,Entries!$B$3:$J$203,9)</f>
        <v>4034106</v>
      </c>
      <c r="N73" s="29"/>
    </row>
    <row r="74" spans="1:14" x14ac:dyDescent="0.25">
      <c r="A74" s="7">
        <v>51</v>
      </c>
      <c r="B74" s="110" t="s">
        <v>1328</v>
      </c>
      <c r="D74" s="7">
        <v>6</v>
      </c>
      <c r="E74" t="str">
        <f>VLOOKUP($A74,Entries!$B$3:$J$203,2)</f>
        <v>Oliver</v>
      </c>
      <c r="F74" t="str">
        <f>VLOOKUP($A74,Entries!$B$3:$J$203,3)</f>
        <v>Gale</v>
      </c>
      <c r="G74" t="str">
        <f>VLOOKUP($A74,Entries!$B$3:$F$203,5)</f>
        <v>Finborough School</v>
      </c>
      <c r="H74" s="27" t="str">
        <f t="shared" si="4"/>
        <v>6.44.9</v>
      </c>
      <c r="J74" s="7" t="str">
        <f>VLOOKUP($A74,Entries!$B$3:$G$203,6)</f>
        <v>c</v>
      </c>
      <c r="K74" s="7" t="str">
        <f>VLOOKUP($A74,Entries!$B$3:$FH272,7)</f>
        <v>s</v>
      </c>
      <c r="L74" s="7" t="str">
        <f>VLOOKUP($A74,Entries!$B$3:$I$203,8)</f>
        <v>Finborough</v>
      </c>
      <c r="M74" s="7">
        <f>VLOOKUP($A74,Entries!$B$3:$J$203,9)</f>
        <v>0</v>
      </c>
      <c r="N74" s="29"/>
    </row>
    <row r="75" spans="1:14" x14ac:dyDescent="0.25">
      <c r="A75" s="7" t="s">
        <v>25</v>
      </c>
      <c r="B75" s="110" t="s">
        <v>25</v>
      </c>
      <c r="D75" s="7">
        <v>7</v>
      </c>
      <c r="E75" t="str">
        <f>VLOOKUP($A75,Entries!$B$3:$J$203,2)</f>
        <v/>
      </c>
      <c r="F75" t="str">
        <f>VLOOKUP($A75,Entries!$B$3:$J$203,3)</f>
        <v/>
      </c>
      <c r="G75" t="str">
        <f>VLOOKUP($A75,Entries!$B$3:$F$203,5)</f>
        <v/>
      </c>
      <c r="H75" s="27" t="str">
        <f t="shared" si="4"/>
        <v xml:space="preserve"> </v>
      </c>
      <c r="J75" s="7" t="str">
        <f>VLOOKUP($A75,Entries!$B$3:$G$203,6)</f>
        <v/>
      </c>
      <c r="K75" s="7" t="str">
        <f>VLOOKUP($A75,Entries!$B$3:$FH273,7)</f>
        <v/>
      </c>
      <c r="L75" s="7" t="str">
        <f>VLOOKUP($A75,Entries!$B$3:$I$203,8)</f>
        <v/>
      </c>
      <c r="M75" s="7" t="str">
        <f>VLOOKUP($A75,Entries!$B$3:$J$203,9)</f>
        <v/>
      </c>
      <c r="N75" s="29"/>
    </row>
    <row r="76" spans="1:14" x14ac:dyDescent="0.25">
      <c r="A76" s="7" t="s">
        <v>25</v>
      </c>
      <c r="B76" s="110" t="s">
        <v>25</v>
      </c>
      <c r="D76" s="7">
        <v>8</v>
      </c>
      <c r="E76" t="str">
        <f>VLOOKUP($A76,Entries!$B$3:$J$203,2)</f>
        <v/>
      </c>
      <c r="F76" t="str">
        <f>VLOOKUP($A76,Entries!$B$3:$J$203,3)</f>
        <v/>
      </c>
      <c r="G76" t="str">
        <f>VLOOKUP($A76,Entries!$B$3:$F$203,5)</f>
        <v/>
      </c>
      <c r="H76" s="27" t="str">
        <f t="shared" si="4"/>
        <v xml:space="preserve"> </v>
      </c>
      <c r="J76" s="7" t="str">
        <f>VLOOKUP($A76,Entries!$B$3:$G$203,6)</f>
        <v/>
      </c>
      <c r="K76" s="7" t="str">
        <f>VLOOKUP($A76,Entries!$B$3:$FH272,7)</f>
        <v/>
      </c>
      <c r="L76" s="7" t="str">
        <f>VLOOKUP($A76,Entries!$B$3:$I$203,8)</f>
        <v/>
      </c>
      <c r="M76" s="7" t="str">
        <f>VLOOKUP($A76,Entries!$B$3:$J$203,9)</f>
        <v/>
      </c>
      <c r="N76" s="29"/>
    </row>
    <row r="77" spans="1:14" x14ac:dyDescent="0.25">
      <c r="A77" s="7" t="s">
        <v>25</v>
      </c>
      <c r="B77" s="110" t="s">
        <v>25</v>
      </c>
      <c r="D77" s="7">
        <v>9</v>
      </c>
      <c r="E77" t="str">
        <f>VLOOKUP($A77,Entries!$B$3:$J$203,2)</f>
        <v/>
      </c>
      <c r="F77" t="str">
        <f>VLOOKUP($A77,Entries!$B$3:$J$203,3)</f>
        <v/>
      </c>
      <c r="G77" t="str">
        <f>VLOOKUP($A77,Entries!$B$3:$F$203,5)</f>
        <v/>
      </c>
      <c r="H77" s="27" t="str">
        <f t="shared" ref="H77" si="5">B77</f>
        <v xml:space="preserve"> </v>
      </c>
      <c r="J77" s="7" t="str">
        <f>VLOOKUP($A77,Entries!$B$3:$G$203,6)</f>
        <v/>
      </c>
      <c r="K77" s="7" t="str">
        <f>VLOOKUP($A77,Entries!$B$3:$FH273,7)</f>
        <v/>
      </c>
      <c r="L77" s="7" t="str">
        <f>VLOOKUP($A77,Entries!$B$3:$I$203,8)</f>
        <v/>
      </c>
      <c r="M77" s="7" t="str">
        <f>VLOOKUP($A77,Entries!$B$3:$J$203,9)</f>
        <v/>
      </c>
      <c r="N77" s="29"/>
    </row>
    <row r="78" spans="1:14" x14ac:dyDescent="0.25">
      <c r="A78" s="7" t="s">
        <v>25</v>
      </c>
      <c r="B78" s="110" t="s">
        <v>25</v>
      </c>
      <c r="D78" s="7">
        <v>10</v>
      </c>
      <c r="E78" t="str">
        <f>VLOOKUP($A78,Entries!$B$3:$J$203,2)</f>
        <v/>
      </c>
      <c r="F78" t="str">
        <f>VLOOKUP($A78,Entries!$B$3:$J$203,3)</f>
        <v/>
      </c>
      <c r="G78" t="str">
        <f>VLOOKUP($A78,Entries!$B$3:$F$203,5)</f>
        <v/>
      </c>
      <c r="H78" s="27" t="str">
        <f t="shared" si="4"/>
        <v xml:space="preserve"> </v>
      </c>
      <c r="J78" s="7" t="str">
        <f>VLOOKUP($A78,Entries!$B$3:$G$203,6)</f>
        <v/>
      </c>
      <c r="K78" s="7" t="str">
        <f>VLOOKUP($A78,Entries!$B$3:$FH274,7)</f>
        <v/>
      </c>
      <c r="L78" s="7" t="str">
        <f>VLOOKUP($A78,Entries!$B$3:$I$203,8)</f>
        <v/>
      </c>
      <c r="M78" s="7" t="str">
        <f>VLOOKUP($A78,Entries!$B$3:$J$203,9)</f>
        <v/>
      </c>
      <c r="N78" s="29"/>
    </row>
    <row r="79" spans="1:14" x14ac:dyDescent="0.25">
      <c r="A79" s="7" t="s">
        <v>25</v>
      </c>
      <c r="B79" s="110" t="s">
        <v>25</v>
      </c>
      <c r="C79" t="s">
        <v>277</v>
      </c>
      <c r="D79" s="7">
        <v>1</v>
      </c>
      <c r="E79" t="str">
        <f>VLOOKUP($A79,Entries!$B$3:$J$203,2)</f>
        <v/>
      </c>
      <c r="F79" t="str">
        <f>VLOOKUP($A79,Entries!$B$3:$J$203,3)</f>
        <v/>
      </c>
      <c r="G79" t="str">
        <f>VLOOKUP($A79,Entries!$B$3:$F$203,5)</f>
        <v/>
      </c>
      <c r="H79" s="27" t="str">
        <f t="shared" si="4"/>
        <v xml:space="preserve"> </v>
      </c>
      <c r="J79" s="7" t="str">
        <f>VLOOKUP($A79,Entries!$B$3:$G$203,6)</f>
        <v/>
      </c>
      <c r="K79" s="7" t="str">
        <f>VLOOKUP($A79,Entries!$B$3:$FH275,7)</f>
        <v/>
      </c>
      <c r="L79" s="7" t="str">
        <f>VLOOKUP($A79,Entries!$B$3:$I$203,8)</f>
        <v/>
      </c>
      <c r="M79" s="7" t="str">
        <f>VLOOKUP($A79,Entries!$B$3:$J$203,9)</f>
        <v/>
      </c>
      <c r="N79" s="29">
        <v>0</v>
      </c>
    </row>
    <row r="80" spans="1:14" x14ac:dyDescent="0.25">
      <c r="A80" s="7" t="s">
        <v>25</v>
      </c>
      <c r="B80" s="110" t="s">
        <v>25</v>
      </c>
      <c r="D80" s="7">
        <v>2</v>
      </c>
      <c r="E80" t="str">
        <f>VLOOKUP($A80,Entries!$B$3:$J$203,2)</f>
        <v/>
      </c>
      <c r="F80" t="str">
        <f>VLOOKUP($A80,Entries!$B$3:$J$203,3)</f>
        <v/>
      </c>
      <c r="G80" t="str">
        <f>VLOOKUP($A80,Entries!$B$3:$F$203,5)</f>
        <v/>
      </c>
      <c r="H80" s="27" t="str">
        <f t="shared" si="4"/>
        <v xml:space="preserve"> </v>
      </c>
      <c r="J80" s="7" t="str">
        <f>VLOOKUP($A80,Entries!$B$3:$G$203,6)</f>
        <v/>
      </c>
      <c r="K80" s="7" t="str">
        <f>VLOOKUP($A80,Entries!$B$3:$FH276,7)</f>
        <v/>
      </c>
      <c r="L80" s="7" t="str">
        <f>VLOOKUP($A80,Entries!$B$3:$I$203,8)</f>
        <v/>
      </c>
      <c r="M80" s="7" t="str">
        <f>VLOOKUP($A80,Entries!$B$3:$J$203,9)</f>
        <v/>
      </c>
      <c r="N80" s="29"/>
    </row>
    <row r="81" spans="1:14" x14ac:dyDescent="0.25">
      <c r="A81" s="7" t="s">
        <v>25</v>
      </c>
      <c r="B81" s="110" t="s">
        <v>25</v>
      </c>
      <c r="D81" s="7">
        <v>3</v>
      </c>
      <c r="E81" t="str">
        <f>VLOOKUP($A81,Entries!$B$3:$J$203,2)</f>
        <v/>
      </c>
      <c r="F81" t="str">
        <f>VLOOKUP($A81,Entries!$B$3:$J$203,3)</f>
        <v/>
      </c>
      <c r="G81" t="str">
        <f>VLOOKUP($A81,Entries!$B$3:$F$203,5)</f>
        <v/>
      </c>
      <c r="H81" s="27" t="str">
        <f t="shared" si="4"/>
        <v xml:space="preserve"> </v>
      </c>
      <c r="J81" s="7" t="str">
        <f>VLOOKUP($A81,Entries!$B$3:$G$203,6)</f>
        <v/>
      </c>
      <c r="K81" s="7" t="str">
        <f>VLOOKUP($A81,Entries!$B$3:$FH277,7)</f>
        <v/>
      </c>
      <c r="L81" s="7" t="str">
        <f>VLOOKUP($A81,Entries!$B$3:$I$203,8)</f>
        <v/>
      </c>
      <c r="M81" s="7" t="str">
        <f>VLOOKUP($A81,Entries!$B$3:$J$203,9)</f>
        <v/>
      </c>
      <c r="N81" s="29"/>
    </row>
    <row r="82" spans="1:14" x14ac:dyDescent="0.25">
      <c r="A82" s="7" t="s">
        <v>25</v>
      </c>
      <c r="B82" s="110" t="s">
        <v>25</v>
      </c>
      <c r="D82" s="7">
        <v>4</v>
      </c>
      <c r="E82" t="str">
        <f>VLOOKUP($A82,Entries!$B$3:$J$203,2)</f>
        <v/>
      </c>
      <c r="F82" t="str">
        <f>VLOOKUP($A82,Entries!$B$3:$J$203,3)</f>
        <v/>
      </c>
      <c r="G82" t="str">
        <f>VLOOKUP($A82,Entries!$B$3:$F$203,5)</f>
        <v/>
      </c>
      <c r="H82" s="27" t="str">
        <f t="shared" si="4"/>
        <v xml:space="preserve"> </v>
      </c>
      <c r="J82" s="7" t="str">
        <f>VLOOKUP($A82,Entries!$B$3:$G$203,6)</f>
        <v/>
      </c>
      <c r="K82" s="7" t="str">
        <f>VLOOKUP($A82,Entries!$B$3:$FH278,7)</f>
        <v/>
      </c>
      <c r="L82" s="7" t="str">
        <f>VLOOKUP($A82,Entries!$B$3:$I$203,8)</f>
        <v/>
      </c>
      <c r="M82" s="7" t="str">
        <f>VLOOKUP($A82,Entries!$B$3:$J$203,9)</f>
        <v/>
      </c>
      <c r="N82" s="29"/>
    </row>
    <row r="83" spans="1:14" x14ac:dyDescent="0.25">
      <c r="A83" s="7" t="s">
        <v>25</v>
      </c>
      <c r="B83" s="110" t="s">
        <v>25</v>
      </c>
      <c r="D83" s="7">
        <v>5</v>
      </c>
      <c r="E83" t="str">
        <f>VLOOKUP($A83,Entries!$B$3:$J$203,2)</f>
        <v/>
      </c>
      <c r="F83" t="str">
        <f>VLOOKUP($A83,Entries!$B$3:$J$203,3)</f>
        <v/>
      </c>
      <c r="G83" t="str">
        <f>VLOOKUP($A83,Entries!$B$3:$F$203,5)</f>
        <v/>
      </c>
      <c r="H83" s="27" t="str">
        <f t="shared" si="4"/>
        <v xml:space="preserve"> </v>
      </c>
      <c r="J83" s="7" t="str">
        <f>VLOOKUP($A83,Entries!$B$3:$G$203,6)</f>
        <v/>
      </c>
      <c r="K83" s="7" t="str">
        <f>VLOOKUP($A83,Entries!$B$3:$FH279,7)</f>
        <v/>
      </c>
      <c r="L83" s="7" t="str">
        <f>VLOOKUP($A83,Entries!$B$3:$I$203,8)</f>
        <v/>
      </c>
      <c r="M83" s="7" t="str">
        <f>VLOOKUP($A83,Entries!$B$3:$J$203,9)</f>
        <v/>
      </c>
      <c r="N83" s="29"/>
    </row>
    <row r="84" spans="1:14" x14ac:dyDescent="0.25">
      <c r="A84" s="7" t="s">
        <v>25</v>
      </c>
      <c r="B84" s="110" t="s">
        <v>25</v>
      </c>
      <c r="D84" s="7">
        <v>6</v>
      </c>
      <c r="E84" t="str">
        <f>VLOOKUP($A84,Entries!$B$3:$J$203,2)</f>
        <v/>
      </c>
      <c r="F84" t="str">
        <f>VLOOKUP($A84,Entries!$B$3:$J$203,3)</f>
        <v/>
      </c>
      <c r="G84" t="str">
        <f>VLOOKUP($A84,Entries!$B$3:$F$203,5)</f>
        <v/>
      </c>
      <c r="H84" s="27" t="str">
        <f t="shared" si="4"/>
        <v xml:space="preserve"> </v>
      </c>
      <c r="J84" s="7" t="str">
        <f>VLOOKUP($A84,Entries!$B$3:$G$203,6)</f>
        <v/>
      </c>
      <c r="K84" s="7" t="str">
        <f>VLOOKUP($A84,Entries!$B$3:$FH280,7)</f>
        <v/>
      </c>
      <c r="L84" s="7" t="str">
        <f>VLOOKUP($A84,Entries!$B$3:$I$203,8)</f>
        <v/>
      </c>
      <c r="M84" s="7" t="str">
        <f>VLOOKUP($A84,Entries!$B$3:$J$203,9)</f>
        <v/>
      </c>
      <c r="N84" s="29"/>
    </row>
    <row r="85" spans="1:14" x14ac:dyDescent="0.25">
      <c r="A85" s="7" t="s">
        <v>25</v>
      </c>
      <c r="B85" s="110" t="s">
        <v>25</v>
      </c>
      <c r="D85" s="7">
        <v>7</v>
      </c>
      <c r="E85" t="str">
        <f>VLOOKUP($A85,Entries!$B$3:$J$203,2)</f>
        <v/>
      </c>
      <c r="F85" t="str">
        <f>VLOOKUP($A85,Entries!$B$3:$J$203,3)</f>
        <v/>
      </c>
      <c r="G85" t="str">
        <f>VLOOKUP($A85,Entries!$B$3:$F$203,5)</f>
        <v/>
      </c>
      <c r="H85" s="27" t="str">
        <f t="shared" si="4"/>
        <v xml:space="preserve"> </v>
      </c>
      <c r="J85" s="7" t="str">
        <f>VLOOKUP($A85,Entries!$B$3:$G$203,6)</f>
        <v/>
      </c>
      <c r="K85" s="7" t="str">
        <f>VLOOKUP($A85,Entries!$B$3:$FH281,7)</f>
        <v/>
      </c>
      <c r="L85" s="7" t="str">
        <f>VLOOKUP($A85,Entries!$B$3:$I$203,8)</f>
        <v/>
      </c>
      <c r="M85" s="7" t="str">
        <f>VLOOKUP($A85,Entries!$B$3:$J$203,9)</f>
        <v/>
      </c>
      <c r="N85" s="29"/>
    </row>
    <row r="86" spans="1:14" x14ac:dyDescent="0.25">
      <c r="A86" s="7" t="s">
        <v>25</v>
      </c>
      <c r="B86" s="110" t="s">
        <v>25</v>
      </c>
      <c r="D86" s="7">
        <v>8</v>
      </c>
      <c r="E86" t="str">
        <f>VLOOKUP($A86,Entries!$B$3:$J$203,2)</f>
        <v/>
      </c>
      <c r="F86" t="str">
        <f>VLOOKUP($A86,Entries!$B$3:$J$203,3)</f>
        <v/>
      </c>
      <c r="G86" t="str">
        <f>VLOOKUP($A86,Entries!$B$3:$F$203,5)</f>
        <v/>
      </c>
      <c r="H86" s="27" t="str">
        <f t="shared" si="4"/>
        <v xml:space="preserve"> </v>
      </c>
      <c r="J86" s="7" t="str">
        <f>VLOOKUP($A86,Entries!$B$3:$G$203,6)</f>
        <v/>
      </c>
      <c r="K86" s="7" t="str">
        <f>VLOOKUP($A86,Entries!$B$3:$FH282,7)</f>
        <v/>
      </c>
      <c r="L86" s="7" t="str">
        <f>VLOOKUP($A86,Entries!$B$3:$I$203,8)</f>
        <v/>
      </c>
      <c r="M86" s="7" t="str">
        <f>VLOOKUP($A86,Entries!$B$3:$J$203,9)</f>
        <v/>
      </c>
      <c r="N86" s="29"/>
    </row>
    <row r="87" spans="1:14" x14ac:dyDescent="0.25">
      <c r="A87" s="7" t="s">
        <v>25</v>
      </c>
      <c r="B87" s="110" t="s">
        <v>25</v>
      </c>
      <c r="C87" t="s">
        <v>396</v>
      </c>
      <c r="D87" s="7">
        <v>1</v>
      </c>
      <c r="E87" t="str">
        <f>VLOOKUP($A87,Entries!$B$3:$J$203,2)</f>
        <v/>
      </c>
      <c r="F87" t="str">
        <f>VLOOKUP($A87,Entries!$B$3:$J$203,3)</f>
        <v/>
      </c>
      <c r="G87" t="str">
        <f>VLOOKUP($A87,Entries!$B$3:$F$203,5)</f>
        <v/>
      </c>
      <c r="H87" s="27" t="str">
        <f t="shared" ref="H87:H102" si="6">B87</f>
        <v xml:space="preserve"> </v>
      </c>
      <c r="J87" s="7" t="str">
        <f>VLOOKUP($A87,Entries!$B$3:$G$203,6)</f>
        <v/>
      </c>
      <c r="K87" s="7" t="str">
        <f>VLOOKUP($A87,Entries!$B$3:$FH283,7)</f>
        <v/>
      </c>
      <c r="L87" s="7" t="str">
        <f>VLOOKUP($A87,Entries!$B$3:$I$203,8)</f>
        <v/>
      </c>
      <c r="M87" s="7" t="str">
        <f>VLOOKUP($A87,Entries!$B$3:$J$203,9)</f>
        <v/>
      </c>
      <c r="N87" s="29">
        <v>0</v>
      </c>
    </row>
    <row r="88" spans="1:14" x14ac:dyDescent="0.25">
      <c r="A88" s="7" t="s">
        <v>25</v>
      </c>
      <c r="B88" s="110" t="s">
        <v>25</v>
      </c>
      <c r="D88" s="7">
        <v>2</v>
      </c>
      <c r="E88" t="str">
        <f>VLOOKUP($A88,Entries!$B$3:$J$203,2)</f>
        <v/>
      </c>
      <c r="F88" t="str">
        <f>VLOOKUP($A88,Entries!$B$3:$J$203,3)</f>
        <v/>
      </c>
      <c r="G88" t="str">
        <f>VLOOKUP($A88,Entries!$B$3:$F$203,5)</f>
        <v/>
      </c>
      <c r="H88" s="27" t="str">
        <f t="shared" si="6"/>
        <v xml:space="preserve"> </v>
      </c>
      <c r="J88" s="7" t="str">
        <f>VLOOKUP($A88,Entries!$B$3:$G$203,6)</f>
        <v/>
      </c>
      <c r="K88" s="7" t="str">
        <f>VLOOKUP($A88,Entries!$B$3:$FH284,7)</f>
        <v/>
      </c>
      <c r="L88" s="7" t="str">
        <f>VLOOKUP($A88,Entries!$B$3:$I$203,8)</f>
        <v/>
      </c>
      <c r="M88" s="7" t="str">
        <f>VLOOKUP($A88,Entries!$B$3:$J$203,9)</f>
        <v/>
      </c>
      <c r="N88" s="29"/>
    </row>
    <row r="89" spans="1:14" x14ac:dyDescent="0.25">
      <c r="A89" s="7" t="s">
        <v>25</v>
      </c>
      <c r="B89" s="110" t="s">
        <v>25</v>
      </c>
      <c r="D89" s="7">
        <v>3</v>
      </c>
      <c r="E89" t="str">
        <f>VLOOKUP($A89,Entries!$B$3:$J$203,2)</f>
        <v/>
      </c>
      <c r="F89" t="str">
        <f>VLOOKUP($A89,Entries!$B$3:$J$203,3)</f>
        <v/>
      </c>
      <c r="G89" t="str">
        <f>VLOOKUP($A89,Entries!$B$3:$F$203,5)</f>
        <v/>
      </c>
      <c r="H89" s="27" t="str">
        <f t="shared" si="6"/>
        <v xml:space="preserve"> </v>
      </c>
      <c r="J89" s="7" t="str">
        <f>VLOOKUP($A89,Entries!$B$3:$G$203,6)</f>
        <v/>
      </c>
      <c r="K89" s="7" t="str">
        <f>VLOOKUP($A89,Entries!$B$3:$FH285,7)</f>
        <v/>
      </c>
      <c r="L89" s="7" t="str">
        <f>VLOOKUP($A89,Entries!$B$3:$I$203,8)</f>
        <v/>
      </c>
      <c r="M89" s="7" t="str">
        <f>VLOOKUP($A89,Entries!$B$3:$J$203,9)</f>
        <v/>
      </c>
      <c r="N89" s="29"/>
    </row>
    <row r="90" spans="1:14" x14ac:dyDescent="0.25">
      <c r="A90" s="7" t="s">
        <v>25</v>
      </c>
      <c r="B90" s="110" t="s">
        <v>25</v>
      </c>
      <c r="D90" s="7">
        <v>4</v>
      </c>
      <c r="E90" t="str">
        <f>VLOOKUP($A90,Entries!$B$3:$J$203,2)</f>
        <v/>
      </c>
      <c r="F90" t="str">
        <f>VLOOKUP($A90,Entries!$B$3:$J$203,3)</f>
        <v/>
      </c>
      <c r="G90" t="str">
        <f>VLOOKUP($A90,Entries!$B$3:$F$203,5)</f>
        <v/>
      </c>
      <c r="H90" s="27" t="str">
        <f t="shared" si="6"/>
        <v xml:space="preserve"> </v>
      </c>
      <c r="J90" s="7" t="str">
        <f>VLOOKUP($A90,Entries!$B$3:$G$203,6)</f>
        <v/>
      </c>
      <c r="K90" s="7" t="str">
        <f>VLOOKUP($A90,Entries!$B$3:$FH286,7)</f>
        <v/>
      </c>
      <c r="L90" s="7" t="str">
        <f>VLOOKUP($A90,Entries!$B$3:$I$203,8)</f>
        <v/>
      </c>
      <c r="M90" s="7" t="str">
        <f>VLOOKUP($A90,Entries!$B$3:$J$203,9)</f>
        <v/>
      </c>
      <c r="N90" s="29"/>
    </row>
    <row r="91" spans="1:14" x14ac:dyDescent="0.25">
      <c r="A91" s="7" t="s">
        <v>25</v>
      </c>
      <c r="B91" s="110" t="s">
        <v>25</v>
      </c>
      <c r="D91" s="7">
        <v>5</v>
      </c>
      <c r="E91" t="str">
        <f>VLOOKUP($A91,Entries!$B$3:$J$203,2)</f>
        <v/>
      </c>
      <c r="F91" t="str">
        <f>VLOOKUP($A91,Entries!$B$3:$J$203,3)</f>
        <v/>
      </c>
      <c r="G91" t="str">
        <f>VLOOKUP($A91,Entries!$B$3:$F$203,5)</f>
        <v/>
      </c>
      <c r="H91" s="27" t="str">
        <f t="shared" si="6"/>
        <v xml:space="preserve"> </v>
      </c>
      <c r="J91" s="7" t="str">
        <f>VLOOKUP($A91,Entries!$B$3:$G$203,6)</f>
        <v/>
      </c>
      <c r="K91" s="7" t="str">
        <f>VLOOKUP($A91,Entries!$B$3:$FH287,7)</f>
        <v/>
      </c>
      <c r="L91" s="7" t="str">
        <f>VLOOKUP($A91,Entries!$B$3:$I$203,8)</f>
        <v/>
      </c>
      <c r="M91" s="7" t="str">
        <f>VLOOKUP($A91,Entries!$B$3:$J$203,9)</f>
        <v/>
      </c>
      <c r="N91" s="29"/>
    </row>
    <row r="92" spans="1:14" x14ac:dyDescent="0.25">
      <c r="A92" s="7" t="s">
        <v>25</v>
      </c>
      <c r="B92" s="110" t="s">
        <v>25</v>
      </c>
      <c r="D92" s="7">
        <v>6</v>
      </c>
      <c r="E92" t="str">
        <f>VLOOKUP($A92,Entries!$B$3:$J$203,2)</f>
        <v/>
      </c>
      <c r="F92" t="str">
        <f>VLOOKUP($A92,Entries!$B$3:$J$203,3)</f>
        <v/>
      </c>
      <c r="G92" t="str">
        <f>VLOOKUP($A92,Entries!$B$3:$F$203,5)</f>
        <v/>
      </c>
      <c r="H92" s="27" t="str">
        <f t="shared" si="6"/>
        <v xml:space="preserve"> </v>
      </c>
      <c r="J92" s="7" t="str">
        <f>VLOOKUP($A92,Entries!$B$3:$G$203,6)</f>
        <v/>
      </c>
      <c r="K92" s="7" t="str">
        <f>VLOOKUP($A92,Entries!$B$3:$FH288,7)</f>
        <v/>
      </c>
      <c r="L92" s="7" t="str">
        <f>VLOOKUP($A92,Entries!$B$3:$I$203,8)</f>
        <v/>
      </c>
      <c r="M92" s="7" t="str">
        <f>VLOOKUP($A92,Entries!$B$3:$J$203,9)</f>
        <v/>
      </c>
      <c r="N92" s="29"/>
    </row>
    <row r="93" spans="1:14" x14ac:dyDescent="0.25">
      <c r="A93" s="7" t="s">
        <v>25</v>
      </c>
      <c r="B93" s="110" t="s">
        <v>25</v>
      </c>
      <c r="D93" s="7">
        <v>7</v>
      </c>
      <c r="E93" t="str">
        <f>VLOOKUP($A93,Entries!$B$3:$J$203,2)</f>
        <v/>
      </c>
      <c r="F93" t="str">
        <f>VLOOKUP($A93,Entries!$B$3:$J$203,3)</f>
        <v/>
      </c>
      <c r="G93" t="str">
        <f>VLOOKUP($A93,Entries!$B$3:$F$203,5)</f>
        <v/>
      </c>
      <c r="H93" s="27" t="str">
        <f t="shared" si="6"/>
        <v xml:space="preserve"> </v>
      </c>
      <c r="J93" s="7" t="str">
        <f>VLOOKUP($A93,Entries!$B$3:$G$203,6)</f>
        <v/>
      </c>
      <c r="K93" s="7" t="str">
        <f>VLOOKUP($A93,Entries!$B$3:$FH289,7)</f>
        <v/>
      </c>
      <c r="L93" s="7" t="str">
        <f>VLOOKUP($A93,Entries!$B$3:$I$203,8)</f>
        <v/>
      </c>
      <c r="M93" s="7" t="str">
        <f>VLOOKUP($A93,Entries!$B$3:$J$203,9)</f>
        <v/>
      </c>
      <c r="N93" s="29"/>
    </row>
    <row r="94" spans="1:14" x14ac:dyDescent="0.25">
      <c r="A94" s="7" t="s">
        <v>25</v>
      </c>
      <c r="B94" s="110" t="s">
        <v>25</v>
      </c>
      <c r="D94" s="7">
        <v>8</v>
      </c>
      <c r="E94" t="str">
        <f>VLOOKUP($A94,Entries!$B$3:$J$203,2)</f>
        <v/>
      </c>
      <c r="F94" t="str">
        <f>VLOOKUP($A94,Entries!$B$3:$J$203,3)</f>
        <v/>
      </c>
      <c r="G94" t="str">
        <f>VLOOKUP($A94,Entries!$B$3:$F$203,5)</f>
        <v/>
      </c>
      <c r="H94" s="27" t="str">
        <f t="shared" si="6"/>
        <v xml:space="preserve"> </v>
      </c>
      <c r="J94" s="7" t="str">
        <f>VLOOKUP($A94,Entries!$B$3:$G$203,6)</f>
        <v/>
      </c>
      <c r="K94" s="7" t="str">
        <f>VLOOKUP($A94,Entries!$B$3:$FH290,7)</f>
        <v/>
      </c>
      <c r="L94" s="7" t="str">
        <f>VLOOKUP($A94,Entries!$B$3:$I$203,8)</f>
        <v/>
      </c>
      <c r="M94" s="7" t="str">
        <f>VLOOKUP($A94,Entries!$B$3:$J$203,9)</f>
        <v/>
      </c>
      <c r="N94" s="29"/>
    </row>
    <row r="95" spans="1:14" x14ac:dyDescent="0.25">
      <c r="A95" s="7" t="s">
        <v>25</v>
      </c>
      <c r="B95" s="110" t="s">
        <v>25</v>
      </c>
      <c r="C95" t="s">
        <v>111</v>
      </c>
      <c r="D95" s="7">
        <v>1</v>
      </c>
      <c r="E95" t="str">
        <f>VLOOKUP($A95,Entries!$B$3:$J$203,2)</f>
        <v/>
      </c>
      <c r="F95" t="str">
        <f>VLOOKUP($A95,Entries!$B$3:$J$203,3)</f>
        <v/>
      </c>
      <c r="G95" t="str">
        <f>VLOOKUP($A95,Entries!$B$3:$F$203,5)</f>
        <v/>
      </c>
      <c r="H95" s="27" t="str">
        <f t="shared" si="6"/>
        <v xml:space="preserve"> </v>
      </c>
      <c r="J95" s="7" t="str">
        <f>VLOOKUP($A95,Entries!$B$3:$G$203,6)</f>
        <v/>
      </c>
      <c r="K95" s="7" t="str">
        <f>VLOOKUP($A95,Entries!$B$3:$FH291,7)</f>
        <v/>
      </c>
      <c r="L95" s="7" t="str">
        <f>VLOOKUP($A95,Entries!$B$3:$I$203,8)</f>
        <v/>
      </c>
      <c r="M95" s="7" t="str">
        <f>VLOOKUP($A95,Entries!$B$3:$J$203,9)</f>
        <v/>
      </c>
      <c r="N95" s="29" t="s">
        <v>174</v>
      </c>
    </row>
    <row r="96" spans="1:14" x14ac:dyDescent="0.25">
      <c r="A96" s="7" t="s">
        <v>25</v>
      </c>
      <c r="B96" s="110" t="s">
        <v>25</v>
      </c>
      <c r="D96" s="7">
        <v>2</v>
      </c>
      <c r="E96" t="str">
        <f>VLOOKUP($A96,Entries!$B$3:$J$203,2)</f>
        <v/>
      </c>
      <c r="F96" t="str">
        <f>VLOOKUP($A96,Entries!$B$3:$J$203,3)</f>
        <v/>
      </c>
      <c r="G96" t="str">
        <f>VLOOKUP($A96,Entries!$B$3:$F$203,5)</f>
        <v/>
      </c>
      <c r="H96" s="27" t="str">
        <f t="shared" si="6"/>
        <v xml:space="preserve"> </v>
      </c>
      <c r="J96" s="7" t="str">
        <f>VLOOKUP($A96,Entries!$B$3:$G$203,6)</f>
        <v/>
      </c>
      <c r="K96" s="7" t="str">
        <f>VLOOKUP($A96,Entries!$B$3:$FH292,7)</f>
        <v/>
      </c>
      <c r="L96" s="7" t="str">
        <f>VLOOKUP($A96,Entries!$B$3:$I$203,8)</f>
        <v/>
      </c>
      <c r="M96" s="7" t="str">
        <f>VLOOKUP($A96,Entries!$B$3:$J$203,9)</f>
        <v/>
      </c>
      <c r="N96" s="29"/>
    </row>
    <row r="97" spans="1:14" x14ac:dyDescent="0.25">
      <c r="A97" s="7" t="s">
        <v>25</v>
      </c>
      <c r="B97" s="110" t="s">
        <v>25</v>
      </c>
      <c r="D97" s="7">
        <v>3</v>
      </c>
      <c r="E97" t="str">
        <f>VLOOKUP($A97,Entries!$B$3:$J$203,2)</f>
        <v/>
      </c>
      <c r="F97" t="str">
        <f>VLOOKUP($A97,Entries!$B$3:$J$203,3)</f>
        <v/>
      </c>
      <c r="G97" t="str">
        <f>VLOOKUP($A97,Entries!$B$3:$F$203,5)</f>
        <v/>
      </c>
      <c r="H97" s="27" t="str">
        <f t="shared" si="6"/>
        <v xml:space="preserve"> </v>
      </c>
      <c r="J97" s="7" t="str">
        <f>VLOOKUP($A97,Entries!$B$3:$G$203,6)</f>
        <v/>
      </c>
      <c r="K97" s="7" t="str">
        <f>VLOOKUP($A97,Entries!$B$3:$FH293,7)</f>
        <v/>
      </c>
      <c r="L97" s="7" t="str">
        <f>VLOOKUP($A97,Entries!$B$3:$I$203,8)</f>
        <v/>
      </c>
      <c r="M97" s="7" t="str">
        <f>VLOOKUP($A97,Entries!$B$3:$J$203,9)</f>
        <v/>
      </c>
      <c r="N97" s="29"/>
    </row>
    <row r="98" spans="1:14" x14ac:dyDescent="0.25">
      <c r="A98" s="7" t="s">
        <v>25</v>
      </c>
      <c r="B98" s="110" t="s">
        <v>25</v>
      </c>
      <c r="D98" s="7">
        <v>4</v>
      </c>
      <c r="E98" t="str">
        <f>VLOOKUP($A98,Entries!$B$3:$J$203,2)</f>
        <v/>
      </c>
      <c r="F98" t="str">
        <f>VLOOKUP($A98,Entries!$B$3:$J$203,3)</f>
        <v/>
      </c>
      <c r="G98" t="str">
        <f>VLOOKUP($A98,Entries!$B$3:$F$203,5)</f>
        <v/>
      </c>
      <c r="H98" s="27" t="str">
        <f t="shared" si="6"/>
        <v xml:space="preserve"> </v>
      </c>
      <c r="J98" s="7" t="str">
        <f>VLOOKUP($A98,Entries!$B$3:$G$203,6)</f>
        <v/>
      </c>
      <c r="K98" s="7" t="str">
        <f>VLOOKUP($A98,Entries!$B$3:$FH294,7)</f>
        <v/>
      </c>
      <c r="L98" s="7" t="str">
        <f>VLOOKUP($A98,Entries!$B$3:$I$203,8)</f>
        <v/>
      </c>
      <c r="M98" s="7" t="str">
        <f>VLOOKUP($A98,Entries!$B$3:$J$203,9)</f>
        <v/>
      </c>
      <c r="N98" s="29"/>
    </row>
    <row r="99" spans="1:14" x14ac:dyDescent="0.25">
      <c r="A99" s="7" t="s">
        <v>25</v>
      </c>
      <c r="B99" s="110" t="s">
        <v>25</v>
      </c>
      <c r="D99" s="7">
        <v>5</v>
      </c>
      <c r="E99" t="str">
        <f>VLOOKUP($A99,Entries!$B$3:$J$203,2)</f>
        <v/>
      </c>
      <c r="F99" t="str">
        <f>VLOOKUP($A99,Entries!$B$3:$J$203,3)</f>
        <v/>
      </c>
      <c r="G99" t="str">
        <f>VLOOKUP($A99,Entries!$B$3:$F$203,5)</f>
        <v/>
      </c>
      <c r="H99" s="27" t="str">
        <f t="shared" si="6"/>
        <v xml:space="preserve"> </v>
      </c>
      <c r="J99" s="7" t="str">
        <f>VLOOKUP($A99,Entries!$B$3:$G$203,6)</f>
        <v/>
      </c>
      <c r="K99" s="7" t="str">
        <f>VLOOKUP($A99,Entries!$B$3:$FH295,7)</f>
        <v/>
      </c>
      <c r="L99" s="7" t="str">
        <f>VLOOKUP($A99,Entries!$B$3:$I$203,8)</f>
        <v/>
      </c>
      <c r="M99" s="7" t="str">
        <f>VLOOKUP($A99,Entries!$B$3:$J$203,9)</f>
        <v/>
      </c>
      <c r="N99" s="29"/>
    </row>
    <row r="100" spans="1:14" x14ac:dyDescent="0.25">
      <c r="A100" s="7" t="s">
        <v>25</v>
      </c>
      <c r="B100" s="110" t="s">
        <v>25</v>
      </c>
      <c r="D100" s="7">
        <v>6</v>
      </c>
      <c r="E100" t="str">
        <f>VLOOKUP($A100,Entries!$B$3:$J$203,2)</f>
        <v/>
      </c>
      <c r="F100" t="str">
        <f>VLOOKUP($A100,Entries!$B$3:$J$203,3)</f>
        <v/>
      </c>
      <c r="G100" t="str">
        <f>VLOOKUP($A100,Entries!$B$3:$F$203,5)</f>
        <v/>
      </c>
      <c r="H100" s="27" t="str">
        <f t="shared" si="6"/>
        <v xml:space="preserve"> </v>
      </c>
      <c r="J100" s="7" t="str">
        <f>VLOOKUP($A100,Entries!$B$3:$G$203,6)</f>
        <v/>
      </c>
      <c r="K100" s="7" t="str">
        <f>VLOOKUP($A100,Entries!$B$3:$FH296,7)</f>
        <v/>
      </c>
      <c r="L100" s="7" t="str">
        <f>VLOOKUP($A100,Entries!$B$3:$I$203,8)</f>
        <v/>
      </c>
      <c r="M100" s="7" t="str">
        <f>VLOOKUP($A100,Entries!$B$3:$J$203,9)</f>
        <v/>
      </c>
      <c r="N100" s="29"/>
    </row>
    <row r="101" spans="1:14" x14ac:dyDescent="0.25">
      <c r="A101" s="7" t="s">
        <v>25</v>
      </c>
      <c r="B101" s="110" t="s">
        <v>25</v>
      </c>
      <c r="D101" s="7">
        <v>7</v>
      </c>
      <c r="E101" t="str">
        <f>VLOOKUP($A101,Entries!$B$3:$J$203,2)</f>
        <v/>
      </c>
      <c r="F101" t="str">
        <f>VLOOKUP($A101,Entries!$B$3:$J$203,3)</f>
        <v/>
      </c>
      <c r="G101" t="str">
        <f>VLOOKUP($A101,Entries!$B$3:$F$203,5)</f>
        <v/>
      </c>
      <c r="H101" s="27" t="str">
        <f t="shared" si="6"/>
        <v xml:space="preserve"> </v>
      </c>
      <c r="J101" s="7" t="str">
        <f>VLOOKUP($A101,Entries!$B$3:$G$203,6)</f>
        <v/>
      </c>
      <c r="K101" s="7" t="str">
        <f>VLOOKUP($A101,Entries!$B$3:$FH297,7)</f>
        <v/>
      </c>
      <c r="L101" s="7" t="str">
        <f>VLOOKUP($A101,Entries!$B$3:$I$203,8)</f>
        <v/>
      </c>
      <c r="M101" s="7" t="str">
        <f>VLOOKUP($A101,Entries!$B$3:$J$203,9)</f>
        <v/>
      </c>
      <c r="N101" s="29"/>
    </row>
    <row r="102" spans="1:14" x14ac:dyDescent="0.25">
      <c r="A102" s="7" t="s">
        <v>25</v>
      </c>
      <c r="B102" s="110" t="s">
        <v>25</v>
      </c>
      <c r="D102" s="7">
        <v>8</v>
      </c>
      <c r="E102" t="str">
        <f>VLOOKUP($A102,Entries!$B$3:$J$203,2)</f>
        <v/>
      </c>
      <c r="F102" t="str">
        <f>VLOOKUP($A102,Entries!$B$3:$J$203,3)</f>
        <v/>
      </c>
      <c r="G102" t="str">
        <f>VLOOKUP($A102,Entries!$B$3:$F$203,5)</f>
        <v/>
      </c>
      <c r="H102" s="27" t="str">
        <f t="shared" si="6"/>
        <v xml:space="preserve"> </v>
      </c>
      <c r="J102" s="7" t="str">
        <f>VLOOKUP($A102,Entries!$B$3:$G$203,6)</f>
        <v/>
      </c>
      <c r="K102" s="7" t="str">
        <f>VLOOKUP($A102,Entries!$B$3:$FH298,7)</f>
        <v/>
      </c>
      <c r="L102" s="7" t="str">
        <f>VLOOKUP($A102,Entries!$B$3:$I$203,8)</f>
        <v/>
      </c>
      <c r="M102" s="7" t="str">
        <f>VLOOKUP($A102,Entries!$B$3:$J$203,9)</f>
        <v/>
      </c>
      <c r="N102" s="29"/>
    </row>
    <row r="103" spans="1:14" x14ac:dyDescent="0.25">
      <c r="A103" s="7" t="s">
        <v>25</v>
      </c>
      <c r="B103" s="110" t="s">
        <v>25</v>
      </c>
      <c r="C103" t="s">
        <v>387</v>
      </c>
      <c r="D103" s="7">
        <v>1</v>
      </c>
      <c r="E103" t="str">
        <f>VLOOKUP($A103,Entries!$B$3:$J$203,2)</f>
        <v/>
      </c>
      <c r="F103" t="str">
        <f>VLOOKUP($A103,Entries!$B$3:$J$203,3)</f>
        <v/>
      </c>
      <c r="G103" t="str">
        <f>VLOOKUP($A103,Entries!$B$3:$F$203,5)</f>
        <v/>
      </c>
      <c r="H103" s="27" t="str">
        <f t="shared" si="4"/>
        <v xml:space="preserve"> </v>
      </c>
      <c r="I103" s="7" t="str">
        <f>IF(H103=" "," ",IF(H103&lt;N103,"CBP",IF(H103=N103,"=CBP"," ")))</f>
        <v xml:space="preserve"> </v>
      </c>
      <c r="J103" s="7" t="str">
        <f>VLOOKUP($A103,Entries!$B$3:$G$203,6)</f>
        <v/>
      </c>
      <c r="K103" s="7" t="str">
        <f>VLOOKUP($A103,Entries!$B$3:$FH299,7)</f>
        <v/>
      </c>
      <c r="L103" s="7" t="str">
        <f>VLOOKUP($A103,Entries!$B$3:$I$203,8)</f>
        <v/>
      </c>
      <c r="M103" s="7" t="str">
        <f>VLOOKUP($A103,Entries!$B$3:$J$203,9)</f>
        <v/>
      </c>
      <c r="N103" s="29">
        <v>11.9</v>
      </c>
    </row>
    <row r="104" spans="1:14" x14ac:dyDescent="0.25">
      <c r="A104" s="7" t="s">
        <v>25</v>
      </c>
      <c r="B104" s="110" t="s">
        <v>25</v>
      </c>
      <c r="D104" s="7">
        <v>2</v>
      </c>
      <c r="E104" t="str">
        <f>VLOOKUP($A104,Entries!$B$3:$J$203,2)</f>
        <v/>
      </c>
      <c r="F104" t="str">
        <f>VLOOKUP($A104,Entries!$B$3:$J$203,3)</f>
        <v/>
      </c>
      <c r="G104" t="str">
        <f>VLOOKUP($A104,Entries!$B$3:$F$203,5)</f>
        <v/>
      </c>
      <c r="H104" s="27" t="str">
        <f t="shared" si="4"/>
        <v xml:space="preserve"> </v>
      </c>
      <c r="J104" s="7" t="str">
        <f>VLOOKUP($A104,Entries!$B$3:$G$203,6)</f>
        <v/>
      </c>
      <c r="K104" s="7" t="str">
        <f>VLOOKUP($A104,Entries!$B$3:$FH300,7)</f>
        <v/>
      </c>
      <c r="L104" s="7" t="str">
        <f>VLOOKUP($A104,Entries!$B$3:$I$203,8)</f>
        <v/>
      </c>
      <c r="M104" s="7" t="str">
        <f>VLOOKUP($A104,Entries!$B$3:$J$203,9)</f>
        <v/>
      </c>
      <c r="N104" s="29"/>
    </row>
    <row r="105" spans="1:14" x14ac:dyDescent="0.25">
      <c r="A105" s="7" t="s">
        <v>25</v>
      </c>
      <c r="B105" s="110" t="s">
        <v>25</v>
      </c>
      <c r="D105" s="7">
        <v>3</v>
      </c>
      <c r="E105" t="str">
        <f>VLOOKUP($A105,Entries!$B$3:$J$203,2)</f>
        <v/>
      </c>
      <c r="F105" t="str">
        <f>VLOOKUP($A105,Entries!$B$3:$J$203,3)</f>
        <v/>
      </c>
      <c r="G105" t="str">
        <f>VLOOKUP($A105,Entries!$B$3:$F$203,5)</f>
        <v/>
      </c>
      <c r="H105" s="27" t="str">
        <f t="shared" si="4"/>
        <v xml:space="preserve"> </v>
      </c>
      <c r="J105" s="7" t="str">
        <f>VLOOKUP($A105,Entries!$B$3:$G$203,6)</f>
        <v/>
      </c>
      <c r="K105" s="7" t="str">
        <f>VLOOKUP($A105,Entries!$B$3:$FH301,7)</f>
        <v/>
      </c>
      <c r="L105" s="7" t="str">
        <f>VLOOKUP($A105,Entries!$B$3:$I$203,8)</f>
        <v/>
      </c>
      <c r="M105" s="7" t="str">
        <f>VLOOKUP($A105,Entries!$B$3:$J$203,9)</f>
        <v/>
      </c>
      <c r="N105" s="29"/>
    </row>
    <row r="106" spans="1:14" x14ac:dyDescent="0.25">
      <c r="A106" s="7" t="s">
        <v>25</v>
      </c>
      <c r="B106" s="110" t="s">
        <v>25</v>
      </c>
      <c r="D106" s="7">
        <v>4</v>
      </c>
      <c r="E106" t="str">
        <f>VLOOKUP($A106,Entries!$B$3:$J$203,2)</f>
        <v/>
      </c>
      <c r="F106" t="str">
        <f>VLOOKUP($A106,Entries!$B$3:$J$203,3)</f>
        <v/>
      </c>
      <c r="G106" t="str">
        <f>VLOOKUP($A106,Entries!$B$3:$F$203,5)</f>
        <v/>
      </c>
      <c r="H106" s="27" t="str">
        <f t="shared" si="4"/>
        <v xml:space="preserve"> </v>
      </c>
      <c r="J106" s="7" t="str">
        <f>VLOOKUP($A106,Entries!$B$3:$G$203,6)</f>
        <v/>
      </c>
      <c r="K106" s="7" t="str">
        <f>VLOOKUP($A106,Entries!$B$3:$FH302,7)</f>
        <v/>
      </c>
      <c r="L106" s="7" t="str">
        <f>VLOOKUP($A106,Entries!$B$3:$I$203,8)</f>
        <v/>
      </c>
      <c r="M106" s="7" t="str">
        <f>VLOOKUP($A106,Entries!$B$3:$J$203,9)</f>
        <v/>
      </c>
      <c r="N106" s="29"/>
    </row>
    <row r="107" spans="1:14" x14ac:dyDescent="0.25">
      <c r="A107" s="7" t="s">
        <v>25</v>
      </c>
      <c r="B107" s="110" t="s">
        <v>25</v>
      </c>
      <c r="D107" s="7">
        <v>5</v>
      </c>
      <c r="E107" t="str">
        <f>VLOOKUP($A107,Entries!$B$3:$J$203,2)</f>
        <v/>
      </c>
      <c r="F107" t="str">
        <f>VLOOKUP($A107,Entries!$B$3:$J$203,3)</f>
        <v/>
      </c>
      <c r="G107" t="str">
        <f>VLOOKUP($A107,Entries!$B$3:$F$203,5)</f>
        <v/>
      </c>
      <c r="H107" s="27" t="str">
        <f t="shared" si="4"/>
        <v xml:space="preserve"> </v>
      </c>
      <c r="J107" s="7" t="str">
        <f>VLOOKUP($A107,Entries!$B$3:$G$203,6)</f>
        <v/>
      </c>
      <c r="K107" s="7" t="str">
        <f>VLOOKUP($A107,Entries!$B$3:$FH303,7)</f>
        <v/>
      </c>
      <c r="L107" s="7" t="str">
        <f>VLOOKUP($A107,Entries!$B$3:$I$203,8)</f>
        <v/>
      </c>
      <c r="M107" s="7" t="str">
        <f>VLOOKUP($A107,Entries!$B$3:$J$203,9)</f>
        <v/>
      </c>
      <c r="N107" s="29"/>
    </row>
    <row r="108" spans="1:14" x14ac:dyDescent="0.25">
      <c r="A108" s="7" t="s">
        <v>25</v>
      </c>
      <c r="B108" s="110" t="s">
        <v>25</v>
      </c>
      <c r="D108" s="7">
        <v>6</v>
      </c>
      <c r="E108" t="str">
        <f>VLOOKUP($A108,Entries!$B$3:$J$203,2)</f>
        <v/>
      </c>
      <c r="F108" t="str">
        <f>VLOOKUP($A108,Entries!$B$3:$J$203,3)</f>
        <v/>
      </c>
      <c r="G108" t="str">
        <f>VLOOKUP($A108,Entries!$B$3:$F$203,5)</f>
        <v/>
      </c>
      <c r="H108" s="27" t="str">
        <f t="shared" si="4"/>
        <v xml:space="preserve"> </v>
      </c>
      <c r="J108" s="7" t="str">
        <f>VLOOKUP($A108,Entries!$B$3:$G$203,6)</f>
        <v/>
      </c>
      <c r="K108" s="7" t="str">
        <f>VLOOKUP($A108,Entries!$B$3:$FH304,7)</f>
        <v/>
      </c>
      <c r="L108" s="7" t="str">
        <f>VLOOKUP($A108,Entries!$B$3:$I$203,8)</f>
        <v/>
      </c>
      <c r="M108" s="7" t="str">
        <f>VLOOKUP($A108,Entries!$B$3:$J$203,9)</f>
        <v/>
      </c>
      <c r="N108" s="29"/>
    </row>
    <row r="109" spans="1:14" x14ac:dyDescent="0.25">
      <c r="A109" s="7" t="s">
        <v>25</v>
      </c>
      <c r="B109" s="110" t="s">
        <v>25</v>
      </c>
      <c r="D109" s="7">
        <v>7</v>
      </c>
      <c r="E109" t="str">
        <f>VLOOKUP($A109,Entries!$B$3:$J$203,2)</f>
        <v/>
      </c>
      <c r="F109" t="str">
        <f>VLOOKUP($A109,Entries!$B$3:$J$203,3)</f>
        <v/>
      </c>
      <c r="G109" t="str">
        <f>VLOOKUP($A109,Entries!$B$3:$F$203,5)</f>
        <v/>
      </c>
      <c r="H109" s="27" t="str">
        <f t="shared" si="4"/>
        <v xml:space="preserve"> </v>
      </c>
      <c r="J109" s="7" t="str">
        <f>VLOOKUP($A109,Entries!$B$3:$G$203,6)</f>
        <v/>
      </c>
      <c r="K109" s="7" t="str">
        <f>VLOOKUP($A109,Entries!$B$3:$FH305,7)</f>
        <v/>
      </c>
      <c r="L109" s="7" t="str">
        <f>VLOOKUP($A109,Entries!$B$3:$I$203,8)</f>
        <v/>
      </c>
      <c r="M109" s="7" t="str">
        <f>VLOOKUP($A109,Entries!$B$3:$J$203,9)</f>
        <v/>
      </c>
      <c r="N109" s="29"/>
    </row>
    <row r="110" spans="1:14" x14ac:dyDescent="0.25">
      <c r="A110" s="7" t="s">
        <v>25</v>
      </c>
      <c r="B110" s="110" t="s">
        <v>25</v>
      </c>
      <c r="D110" s="7">
        <v>8</v>
      </c>
      <c r="E110" t="str">
        <f>VLOOKUP($A110,Entries!$B$3:$J$203,2)</f>
        <v/>
      </c>
      <c r="F110" t="str">
        <f>VLOOKUP($A110,Entries!$B$3:$J$203,3)</f>
        <v/>
      </c>
      <c r="G110" t="str">
        <f>VLOOKUP($A110,Entries!$B$3:$F$203,5)</f>
        <v/>
      </c>
      <c r="H110" s="27" t="str">
        <f t="shared" si="4"/>
        <v xml:space="preserve"> </v>
      </c>
      <c r="J110" s="7" t="str">
        <f>VLOOKUP($A110,Entries!$B$3:$G$203,6)</f>
        <v/>
      </c>
      <c r="K110" s="7" t="str">
        <f>VLOOKUP($A110,Entries!$B$3:$FH306,7)</f>
        <v/>
      </c>
      <c r="L110" s="7" t="str">
        <f>VLOOKUP($A110,Entries!$B$3:$I$203,8)</f>
        <v/>
      </c>
      <c r="M110" s="7" t="str">
        <f>VLOOKUP($A110,Entries!$B$3:$J$203,9)</f>
        <v/>
      </c>
      <c r="N110" s="29"/>
    </row>
    <row r="111" spans="1:14" x14ac:dyDescent="0.25">
      <c r="A111" s="7" t="s">
        <v>25</v>
      </c>
      <c r="B111" s="110" t="s">
        <v>25</v>
      </c>
      <c r="C111" t="s">
        <v>279</v>
      </c>
      <c r="D111" s="7">
        <v>1</v>
      </c>
      <c r="E111" t="str">
        <f>VLOOKUP($A111,Entries!$B$3:$J$203,2)</f>
        <v/>
      </c>
      <c r="F111" t="str">
        <f>VLOOKUP($A111,Entries!$B$3:$J$203,3)</f>
        <v/>
      </c>
      <c r="G111" t="str">
        <f>VLOOKUP($A111,Entries!$B$3:$F$203,5)</f>
        <v/>
      </c>
      <c r="H111" s="27" t="str">
        <f t="shared" si="4"/>
        <v xml:space="preserve"> </v>
      </c>
      <c r="J111" s="7" t="str">
        <f>VLOOKUP($A111,Entries!$B$3:$G$203,6)</f>
        <v/>
      </c>
      <c r="K111" s="7" t="str">
        <f>VLOOKUP($A111,Entries!$B$3:$FH307,7)</f>
        <v/>
      </c>
      <c r="L111" s="7" t="str">
        <f>VLOOKUP($A111,Entries!$B$3:$I$203,8)</f>
        <v/>
      </c>
      <c r="M111" s="7" t="str">
        <f>VLOOKUP($A111,Entries!$B$3:$J$203,9)</f>
        <v/>
      </c>
      <c r="N111" s="29">
        <v>0</v>
      </c>
    </row>
    <row r="112" spans="1:14" x14ac:dyDescent="0.25">
      <c r="A112" s="7" t="s">
        <v>25</v>
      </c>
      <c r="B112" s="110" t="s">
        <v>25</v>
      </c>
      <c r="D112" s="7">
        <v>2</v>
      </c>
      <c r="E112" t="str">
        <f>VLOOKUP($A112,Entries!$B$3:$J$203,2)</f>
        <v/>
      </c>
      <c r="F112" t="str">
        <f>VLOOKUP($A112,Entries!$B$3:$J$203,3)</f>
        <v/>
      </c>
      <c r="G112" t="str">
        <f>VLOOKUP($A112,Entries!$B$3:$F$203,5)</f>
        <v/>
      </c>
      <c r="H112" s="27" t="str">
        <f t="shared" si="4"/>
        <v xml:space="preserve"> </v>
      </c>
      <c r="J112" s="7" t="str">
        <f>VLOOKUP($A112,Entries!$B$3:$G$203,6)</f>
        <v/>
      </c>
      <c r="K112" s="7" t="str">
        <f>VLOOKUP($A112,Entries!$B$3:$FH308,7)</f>
        <v/>
      </c>
      <c r="L112" s="7" t="str">
        <f>VLOOKUP($A112,Entries!$B$3:$I$203,8)</f>
        <v/>
      </c>
      <c r="M112" s="7" t="str">
        <f>VLOOKUP($A112,Entries!$B$3:$J$203,9)</f>
        <v/>
      </c>
      <c r="N112" s="29"/>
    </row>
    <row r="113" spans="1:14" x14ac:dyDescent="0.25">
      <c r="A113" s="7" t="s">
        <v>25</v>
      </c>
      <c r="B113" s="110" t="s">
        <v>25</v>
      </c>
      <c r="D113" s="7">
        <v>3</v>
      </c>
      <c r="E113" t="str">
        <f>VLOOKUP($A113,Entries!$B$3:$J$203,2)</f>
        <v/>
      </c>
      <c r="F113" t="str">
        <f>VLOOKUP($A113,Entries!$B$3:$J$203,3)</f>
        <v/>
      </c>
      <c r="G113" t="str">
        <f>VLOOKUP($A113,Entries!$B$3:$F$203,5)</f>
        <v/>
      </c>
      <c r="H113" s="27" t="str">
        <f t="shared" si="4"/>
        <v xml:space="preserve"> </v>
      </c>
      <c r="J113" s="7" t="str">
        <f>VLOOKUP($A113,Entries!$B$3:$G$203,6)</f>
        <v/>
      </c>
      <c r="K113" s="7" t="str">
        <f>VLOOKUP($A113,Entries!$B$3:$FH309,7)</f>
        <v/>
      </c>
      <c r="L113" s="7" t="str">
        <f>VLOOKUP($A113,Entries!$B$3:$I$203,8)</f>
        <v/>
      </c>
      <c r="M113" s="7" t="str">
        <f>VLOOKUP($A113,Entries!$B$3:$J$203,9)</f>
        <v/>
      </c>
      <c r="N113" s="29"/>
    </row>
    <row r="114" spans="1:14" x14ac:dyDescent="0.25">
      <c r="A114" s="7" t="s">
        <v>25</v>
      </c>
      <c r="B114" s="110" t="s">
        <v>25</v>
      </c>
      <c r="D114" s="7">
        <v>4</v>
      </c>
      <c r="E114" t="str">
        <f>VLOOKUP($A114,Entries!$B$3:$J$203,2)</f>
        <v/>
      </c>
      <c r="F114" t="str">
        <f>VLOOKUP($A114,Entries!$B$3:$J$203,3)</f>
        <v/>
      </c>
      <c r="G114" t="str">
        <f>VLOOKUP($A114,Entries!$B$3:$F$203,5)</f>
        <v/>
      </c>
      <c r="H114" s="27" t="str">
        <f t="shared" si="4"/>
        <v xml:space="preserve"> </v>
      </c>
      <c r="J114" s="7" t="str">
        <f>VLOOKUP($A114,Entries!$B$3:$G$203,6)</f>
        <v/>
      </c>
      <c r="K114" s="7" t="str">
        <f>VLOOKUP($A114,Entries!$B$3:$FH310,7)</f>
        <v/>
      </c>
      <c r="L114" s="7" t="str">
        <f>VLOOKUP($A114,Entries!$B$3:$I$203,8)</f>
        <v/>
      </c>
      <c r="M114" s="7" t="str">
        <f>VLOOKUP($A114,Entries!$B$3:$J$203,9)</f>
        <v/>
      </c>
      <c r="N114" s="29"/>
    </row>
    <row r="115" spans="1:14" x14ac:dyDescent="0.25">
      <c r="A115" s="7" t="s">
        <v>25</v>
      </c>
      <c r="B115" s="110" t="s">
        <v>25</v>
      </c>
      <c r="D115" s="7">
        <v>5</v>
      </c>
      <c r="E115" t="str">
        <f>VLOOKUP($A115,Entries!$B$3:$J$203,2)</f>
        <v/>
      </c>
      <c r="F115" t="str">
        <f>VLOOKUP($A115,Entries!$B$3:$J$203,3)</f>
        <v/>
      </c>
      <c r="G115" t="str">
        <f>VLOOKUP($A115,Entries!$B$3:$F$203,5)</f>
        <v/>
      </c>
      <c r="H115" s="27" t="str">
        <f t="shared" si="4"/>
        <v xml:space="preserve"> </v>
      </c>
      <c r="J115" s="7" t="str">
        <f>VLOOKUP($A115,Entries!$B$3:$G$203,6)</f>
        <v/>
      </c>
      <c r="K115" s="7" t="str">
        <f>VLOOKUP($A115,Entries!$B$3:$FH311,7)</f>
        <v/>
      </c>
      <c r="L115" s="7" t="str">
        <f>VLOOKUP($A115,Entries!$B$3:$I$203,8)</f>
        <v/>
      </c>
      <c r="M115" s="7" t="str">
        <f>VLOOKUP($A115,Entries!$B$3:$J$203,9)</f>
        <v/>
      </c>
      <c r="N115" s="29"/>
    </row>
    <row r="116" spans="1:14" x14ac:dyDescent="0.25">
      <c r="A116" s="7" t="s">
        <v>25</v>
      </c>
      <c r="B116" s="110" t="s">
        <v>25</v>
      </c>
      <c r="D116" s="7">
        <v>6</v>
      </c>
      <c r="E116" t="str">
        <f>VLOOKUP($A116,Entries!$B$3:$J$203,2)</f>
        <v/>
      </c>
      <c r="F116" t="str">
        <f>VLOOKUP($A116,Entries!$B$3:$J$203,3)</f>
        <v/>
      </c>
      <c r="G116" t="str">
        <f>VLOOKUP($A116,Entries!$B$3:$F$203,5)</f>
        <v/>
      </c>
      <c r="H116" s="27" t="str">
        <f t="shared" si="4"/>
        <v xml:space="preserve"> </v>
      </c>
      <c r="J116" s="7" t="str">
        <f>VLOOKUP($A116,Entries!$B$3:$G$203,6)</f>
        <v/>
      </c>
      <c r="K116" s="7" t="str">
        <f>VLOOKUP($A116,Entries!$B$3:$FH312,7)</f>
        <v/>
      </c>
      <c r="L116" s="7" t="str">
        <f>VLOOKUP($A116,Entries!$B$3:$I$203,8)</f>
        <v/>
      </c>
      <c r="M116" s="7" t="str">
        <f>VLOOKUP($A116,Entries!$B$3:$J$203,9)</f>
        <v/>
      </c>
      <c r="N116" s="29"/>
    </row>
    <row r="117" spans="1:14" x14ac:dyDescent="0.25">
      <c r="A117" s="7" t="s">
        <v>25</v>
      </c>
      <c r="B117" s="110" t="s">
        <v>25</v>
      </c>
      <c r="D117" s="7">
        <v>7</v>
      </c>
      <c r="E117" t="str">
        <f>VLOOKUP($A117,Entries!$B$3:$J$203,2)</f>
        <v/>
      </c>
      <c r="F117" t="str">
        <f>VLOOKUP($A117,Entries!$B$3:$J$203,3)</f>
        <v/>
      </c>
      <c r="G117" t="str">
        <f>VLOOKUP($A117,Entries!$B$3:$F$203,5)</f>
        <v/>
      </c>
      <c r="H117" s="27" t="str">
        <f t="shared" si="4"/>
        <v xml:space="preserve"> </v>
      </c>
      <c r="J117" s="7" t="str">
        <f>VLOOKUP($A117,Entries!$B$3:$G$203,6)</f>
        <v/>
      </c>
      <c r="K117" s="7" t="str">
        <f>VLOOKUP($A117,Entries!$B$3:$FH313,7)</f>
        <v/>
      </c>
      <c r="L117" s="7" t="str">
        <f>VLOOKUP($A117,Entries!$B$3:$I$203,8)</f>
        <v/>
      </c>
      <c r="M117" s="7" t="str">
        <f>VLOOKUP($A117,Entries!$B$3:$J$203,9)</f>
        <v/>
      </c>
      <c r="N117" s="29"/>
    </row>
    <row r="118" spans="1:14" x14ac:dyDescent="0.25">
      <c r="A118" s="7" t="s">
        <v>25</v>
      </c>
      <c r="B118" s="110" t="s">
        <v>25</v>
      </c>
      <c r="D118" s="7">
        <v>8</v>
      </c>
      <c r="E118" t="str">
        <f>VLOOKUP($A118,Entries!$B$3:$J$203,2)</f>
        <v/>
      </c>
      <c r="F118" t="str">
        <f>VLOOKUP($A118,Entries!$B$3:$J$203,3)</f>
        <v/>
      </c>
      <c r="G118" t="str">
        <f>VLOOKUP($A118,Entries!$B$3:$F$203,5)</f>
        <v/>
      </c>
      <c r="H118" s="27" t="str">
        <f t="shared" si="4"/>
        <v xml:space="preserve"> </v>
      </c>
      <c r="J118" s="7" t="str">
        <f>VLOOKUP($A118,Entries!$B$3:$G$203,6)</f>
        <v/>
      </c>
      <c r="K118" s="7" t="str">
        <f>VLOOKUP($A118,Entries!$B$3:$FH314,7)</f>
        <v/>
      </c>
      <c r="L118" s="7" t="str">
        <f>VLOOKUP($A118,Entries!$B$3:$I$203,8)</f>
        <v/>
      </c>
      <c r="M118" s="7" t="str">
        <f>VLOOKUP($A118,Entries!$B$3:$J$203,9)</f>
        <v/>
      </c>
      <c r="N118" s="29"/>
    </row>
    <row r="119" spans="1:14" x14ac:dyDescent="0.25">
      <c r="A119" s="7" t="s">
        <v>25</v>
      </c>
      <c r="B119" s="110" t="s">
        <v>25</v>
      </c>
      <c r="C119" t="s">
        <v>280</v>
      </c>
      <c r="D119" s="7">
        <v>1</v>
      </c>
      <c r="E119" t="str">
        <f>VLOOKUP($A119,Entries!$B$3:$J$203,2)</f>
        <v/>
      </c>
      <c r="F119" t="str">
        <f>VLOOKUP($A119,Entries!$B$3:$J$203,3)</f>
        <v/>
      </c>
      <c r="G119" t="str">
        <f>VLOOKUP($A119,Entries!$B$3:$F$203,5)</f>
        <v/>
      </c>
      <c r="H119" s="27" t="str">
        <f t="shared" si="4"/>
        <v xml:space="preserve"> </v>
      </c>
      <c r="J119" s="7" t="str">
        <f>VLOOKUP($A119,Entries!$B$3:$G$203,6)</f>
        <v/>
      </c>
      <c r="K119" s="7" t="str">
        <f>VLOOKUP($A119,Entries!$B$3:$FH315,7)</f>
        <v/>
      </c>
      <c r="L119" s="7" t="str">
        <f>VLOOKUP($A119,Entries!$B$3:$I$203,8)</f>
        <v/>
      </c>
      <c r="M119" s="7" t="str">
        <f>VLOOKUP($A119,Entries!$B$3:$J$203,9)</f>
        <v/>
      </c>
      <c r="N119" s="29">
        <v>0</v>
      </c>
    </row>
    <row r="120" spans="1:14" x14ac:dyDescent="0.25">
      <c r="A120" s="7" t="s">
        <v>25</v>
      </c>
      <c r="B120" s="110" t="s">
        <v>25</v>
      </c>
      <c r="D120" s="7">
        <v>2</v>
      </c>
      <c r="E120" t="str">
        <f>VLOOKUP($A120,Entries!$B$3:$J$203,2)</f>
        <v/>
      </c>
      <c r="F120" t="str">
        <f>VLOOKUP($A120,Entries!$B$3:$J$203,3)</f>
        <v/>
      </c>
      <c r="G120" t="str">
        <f>VLOOKUP($A120,Entries!$B$3:$F$203,5)</f>
        <v/>
      </c>
      <c r="H120" s="27" t="str">
        <f t="shared" si="4"/>
        <v xml:space="preserve"> </v>
      </c>
      <c r="J120" s="7" t="str">
        <f>VLOOKUP($A120,Entries!$B$3:$G$203,6)</f>
        <v/>
      </c>
      <c r="K120" s="7" t="str">
        <f>VLOOKUP($A120,Entries!$B$3:$FH316,7)</f>
        <v/>
      </c>
      <c r="L120" s="7" t="str">
        <f>VLOOKUP($A120,Entries!$B$3:$I$203,8)</f>
        <v/>
      </c>
      <c r="M120" s="7" t="str">
        <f>VLOOKUP($A120,Entries!$B$3:$J$203,9)</f>
        <v/>
      </c>
      <c r="N120" s="29"/>
    </row>
    <row r="121" spans="1:14" x14ac:dyDescent="0.25">
      <c r="A121" s="7" t="s">
        <v>25</v>
      </c>
      <c r="B121" s="110" t="s">
        <v>25</v>
      </c>
      <c r="D121" s="7">
        <v>3</v>
      </c>
      <c r="E121" t="str">
        <f>VLOOKUP($A121,Entries!$B$3:$J$203,2)</f>
        <v/>
      </c>
      <c r="F121" t="str">
        <f>VLOOKUP($A121,Entries!$B$3:$J$203,3)</f>
        <v/>
      </c>
      <c r="G121" t="str">
        <f>VLOOKUP($A121,Entries!$B$3:$F$203,5)</f>
        <v/>
      </c>
      <c r="H121" s="27" t="str">
        <f t="shared" si="4"/>
        <v xml:space="preserve"> </v>
      </c>
      <c r="J121" s="7" t="str">
        <f>VLOOKUP($A121,Entries!$B$3:$G$203,6)</f>
        <v/>
      </c>
      <c r="K121" s="7" t="str">
        <f>VLOOKUP($A121,Entries!$B$3:$FH317,7)</f>
        <v/>
      </c>
      <c r="L121" s="7" t="str">
        <f>VLOOKUP($A121,Entries!$B$3:$I$203,8)</f>
        <v/>
      </c>
      <c r="M121" s="7" t="str">
        <f>VLOOKUP($A121,Entries!$B$3:$J$203,9)</f>
        <v/>
      </c>
      <c r="N121" s="29"/>
    </row>
    <row r="122" spans="1:14" x14ac:dyDescent="0.25">
      <c r="A122" s="7" t="s">
        <v>25</v>
      </c>
      <c r="B122" s="110" t="s">
        <v>25</v>
      </c>
      <c r="D122" s="7">
        <v>4</v>
      </c>
      <c r="E122" t="str">
        <f>VLOOKUP($A122,Entries!$B$3:$J$203,2)</f>
        <v/>
      </c>
      <c r="F122" t="str">
        <f>VLOOKUP($A122,Entries!$B$3:$J$203,3)</f>
        <v/>
      </c>
      <c r="G122" t="str">
        <f>VLOOKUP($A122,Entries!$B$3:$F$203,5)</f>
        <v/>
      </c>
      <c r="H122" s="27" t="str">
        <f t="shared" si="4"/>
        <v xml:space="preserve"> </v>
      </c>
      <c r="J122" s="7" t="str">
        <f>VLOOKUP($A122,Entries!$B$3:$G$203,6)</f>
        <v/>
      </c>
      <c r="K122" s="7" t="str">
        <f>VLOOKUP($A122,Entries!$B$3:$FH318,7)</f>
        <v/>
      </c>
      <c r="L122" s="7" t="str">
        <f>VLOOKUP($A122,Entries!$B$3:$I$203,8)</f>
        <v/>
      </c>
      <c r="M122" s="7" t="str">
        <f>VLOOKUP($A122,Entries!$B$3:$J$203,9)</f>
        <v/>
      </c>
      <c r="N122" s="29"/>
    </row>
    <row r="123" spans="1:14" x14ac:dyDescent="0.25">
      <c r="A123" s="7" t="s">
        <v>25</v>
      </c>
      <c r="B123" s="110" t="s">
        <v>25</v>
      </c>
      <c r="D123" s="7">
        <v>5</v>
      </c>
      <c r="E123" t="str">
        <f>VLOOKUP($A123,Entries!$B$3:$J$203,2)</f>
        <v/>
      </c>
      <c r="F123" t="str">
        <f>VLOOKUP($A123,Entries!$B$3:$J$203,3)</f>
        <v/>
      </c>
      <c r="G123" t="str">
        <f>VLOOKUP($A123,Entries!$B$3:$F$203,5)</f>
        <v/>
      </c>
      <c r="H123" s="27" t="str">
        <f t="shared" si="4"/>
        <v xml:space="preserve"> </v>
      </c>
      <c r="J123" s="7" t="str">
        <f>VLOOKUP($A123,Entries!$B$3:$G$203,6)</f>
        <v/>
      </c>
      <c r="K123" s="7" t="str">
        <f>VLOOKUP($A123,Entries!$B$3:$FH319,7)</f>
        <v/>
      </c>
      <c r="L123" s="7" t="str">
        <f>VLOOKUP($A123,Entries!$B$3:$I$203,8)</f>
        <v/>
      </c>
      <c r="M123" s="7" t="str">
        <f>VLOOKUP($A123,Entries!$B$3:$J$203,9)</f>
        <v/>
      </c>
      <c r="N123" s="29"/>
    </row>
    <row r="124" spans="1:14" x14ac:dyDescent="0.25">
      <c r="A124" s="7" t="s">
        <v>25</v>
      </c>
      <c r="B124" s="110" t="s">
        <v>25</v>
      </c>
      <c r="D124" s="7">
        <v>6</v>
      </c>
      <c r="E124" t="str">
        <f>VLOOKUP($A124,Entries!$B$3:$J$203,2)</f>
        <v/>
      </c>
      <c r="F124" t="str">
        <f>VLOOKUP($A124,Entries!$B$3:$J$203,3)</f>
        <v/>
      </c>
      <c r="G124" t="str">
        <f>VLOOKUP($A124,Entries!$B$3:$F$203,5)</f>
        <v/>
      </c>
      <c r="H124" s="27" t="str">
        <f t="shared" si="4"/>
        <v xml:space="preserve"> </v>
      </c>
      <c r="J124" s="7" t="str">
        <f>VLOOKUP($A124,Entries!$B$3:$G$203,6)</f>
        <v/>
      </c>
      <c r="K124" s="7" t="str">
        <f>VLOOKUP($A124,Entries!$B$3:$FH320,7)</f>
        <v/>
      </c>
      <c r="L124" s="7" t="str">
        <f>VLOOKUP($A124,Entries!$B$3:$I$203,8)</f>
        <v/>
      </c>
      <c r="M124" s="7" t="str">
        <f>VLOOKUP($A124,Entries!$B$3:$J$203,9)</f>
        <v/>
      </c>
      <c r="N124" s="29"/>
    </row>
    <row r="125" spans="1:14" x14ac:dyDescent="0.25">
      <c r="A125" s="7" t="s">
        <v>25</v>
      </c>
      <c r="B125" s="110" t="s">
        <v>25</v>
      </c>
      <c r="D125" s="7">
        <v>7</v>
      </c>
      <c r="E125" t="str">
        <f>VLOOKUP($A125,Entries!$B$3:$J$203,2)</f>
        <v/>
      </c>
      <c r="F125" t="str">
        <f>VLOOKUP($A125,Entries!$B$3:$J$203,3)</f>
        <v/>
      </c>
      <c r="G125" t="str">
        <f>VLOOKUP($A125,Entries!$B$3:$F$203,5)</f>
        <v/>
      </c>
      <c r="H125" s="27" t="str">
        <f t="shared" si="4"/>
        <v xml:space="preserve"> </v>
      </c>
      <c r="J125" s="7" t="str">
        <f>VLOOKUP($A125,Entries!$B$3:$G$203,6)</f>
        <v/>
      </c>
      <c r="K125" s="7" t="str">
        <f>VLOOKUP($A125,Entries!$B$3:$FH321,7)</f>
        <v/>
      </c>
      <c r="L125" s="7" t="str">
        <f>VLOOKUP($A125,Entries!$B$3:$I$203,8)</f>
        <v/>
      </c>
      <c r="M125" s="7" t="str">
        <f>VLOOKUP($A125,Entries!$B$3:$J$203,9)</f>
        <v/>
      </c>
      <c r="N125" s="29"/>
    </row>
    <row r="126" spans="1:14" x14ac:dyDescent="0.25">
      <c r="A126" s="7" t="s">
        <v>25</v>
      </c>
      <c r="B126" s="110" t="s">
        <v>25</v>
      </c>
      <c r="D126" s="7">
        <v>8</v>
      </c>
      <c r="E126" t="str">
        <f>VLOOKUP($A126,Entries!$B$3:$J$203,2)</f>
        <v/>
      </c>
      <c r="F126" t="str">
        <f>VLOOKUP($A126,Entries!$B$3:$J$203,3)</f>
        <v/>
      </c>
      <c r="G126" t="str">
        <f>VLOOKUP($A126,Entries!$B$3:$F$203,5)</f>
        <v/>
      </c>
      <c r="H126" s="27" t="str">
        <f t="shared" si="4"/>
        <v xml:space="preserve"> </v>
      </c>
      <c r="J126" s="7" t="str">
        <f>VLOOKUP($A126,Entries!$B$3:$G$203,6)</f>
        <v/>
      </c>
      <c r="K126" s="7" t="str">
        <f>VLOOKUP($A126,Entries!$B$3:$FH322,7)</f>
        <v/>
      </c>
      <c r="L126" s="7" t="str">
        <f>VLOOKUP($A126,Entries!$B$3:$I$203,8)</f>
        <v/>
      </c>
      <c r="M126" s="7" t="str">
        <f>VLOOKUP($A126,Entries!$B$3:$J$203,9)</f>
        <v/>
      </c>
      <c r="N126" s="29"/>
    </row>
    <row r="127" spans="1:14" x14ac:dyDescent="0.25">
      <c r="A127" s="7">
        <v>54</v>
      </c>
      <c r="B127" s="110">
        <v>5.12</v>
      </c>
      <c r="C127" t="s">
        <v>138</v>
      </c>
      <c r="D127" s="7">
        <v>1</v>
      </c>
      <c r="E127" t="str">
        <f>VLOOKUP($A127,Entries!$B$3:$J$203,2)</f>
        <v>Zane</v>
      </c>
      <c r="F127" t="str">
        <f>VLOOKUP($A127,Entries!$B$3:$J$203,3)</f>
        <v>Landell</v>
      </c>
      <c r="G127" t="str">
        <f>VLOOKUP($A127,Entries!$B$3:$F$203,5)</f>
        <v>Royal Hospital School</v>
      </c>
      <c r="H127" s="109">
        <f t="shared" si="4"/>
        <v>5.12</v>
      </c>
      <c r="I127" s="109" t="str">
        <f>IF(H127=" "," ",IF(H127&gt;N127,"CBP",IF(H127=N127,"=CBP"," ")))</f>
        <v xml:space="preserve"> </v>
      </c>
      <c r="J127" s="7" t="str">
        <f>VLOOKUP($A127,Entries!$B$3:$G$203,6)</f>
        <v>c</v>
      </c>
      <c r="K127" s="7" t="str">
        <f>VLOOKUP($A127,Entries!$B$3:$FH323,7)</f>
        <v>s</v>
      </c>
      <c r="L127" s="7" t="str">
        <f>VLOOKUP($A127,Entries!$B$3:$I$203,8)</f>
        <v>Royal Hospital School</v>
      </c>
      <c r="M127" s="7">
        <f>VLOOKUP($A127,Entries!$B$3:$J$203,9)</f>
        <v>0</v>
      </c>
      <c r="N127" s="10">
        <v>6.26</v>
      </c>
    </row>
    <row r="128" spans="1:14" x14ac:dyDescent="0.25">
      <c r="A128" s="7">
        <v>39</v>
      </c>
      <c r="B128" s="110">
        <v>4.72</v>
      </c>
      <c r="D128" s="7">
        <v>2</v>
      </c>
      <c r="E128" t="str">
        <f>VLOOKUP($A128,Entries!$B$3:$J$203,2)</f>
        <v>Benjamin</v>
      </c>
      <c r="F128" t="str">
        <f>VLOOKUP($A128,Entries!$B$3:$J$203,3)</f>
        <v>Ryder</v>
      </c>
      <c r="G128" t="str">
        <f>VLOOKUP($A128,Entries!$B$3:$F$203,5)</f>
        <v>Chelmsford AC</v>
      </c>
      <c r="H128" s="109">
        <f t="shared" si="4"/>
        <v>4.72</v>
      </c>
      <c r="I128" s="10"/>
      <c r="J128" s="7" t="str">
        <f>VLOOKUP($A128,Entries!$B$3:$G$203,6)</f>
        <v>c</v>
      </c>
      <c r="K128" s="7" t="str">
        <f>VLOOKUP($A128,Entries!$B$3:$FH324,7)</f>
        <v/>
      </c>
      <c r="L128" s="7" t="str">
        <f>VLOOKUP($A128,Entries!$B$3:$I$203,8)</f>
        <v/>
      </c>
      <c r="M128" s="7">
        <f>VLOOKUP($A128,Entries!$B$3:$J$203,9)</f>
        <v>3563893</v>
      </c>
      <c r="N128" s="10"/>
    </row>
    <row r="129" spans="1:14" x14ac:dyDescent="0.25">
      <c r="A129" s="7">
        <v>57</v>
      </c>
      <c r="B129" s="110">
        <v>4.18</v>
      </c>
      <c r="D129" s="7">
        <v>3</v>
      </c>
      <c r="E129" t="str">
        <f>VLOOKUP($A129,Entries!$B$3:$J$203,2)</f>
        <v>Adam</v>
      </c>
      <c r="F129" t="str">
        <f>VLOOKUP($A129,Entries!$B$3:$J$203,3)</f>
        <v>Tomlin</v>
      </c>
      <c r="G129" t="str">
        <f>VLOOKUP($A129,Entries!$B$3:$F$203,5)</f>
        <v>Farlingaye High School</v>
      </c>
      <c r="H129" s="109">
        <f t="shared" si="4"/>
        <v>4.18</v>
      </c>
      <c r="I129" s="10"/>
      <c r="J129" s="7" t="str">
        <f>VLOOKUP($A129,Entries!$B$3:$G$203,6)</f>
        <v>c</v>
      </c>
      <c r="K129" s="7" t="str">
        <f>VLOOKUP($A129,Entries!$B$3:$FH325,7)</f>
        <v>s</v>
      </c>
      <c r="L129" s="7" t="str">
        <f>VLOOKUP($A129,Entries!$B$3:$I$203,8)</f>
        <v>Farlingaye High School</v>
      </c>
      <c r="M129" s="7">
        <f>VLOOKUP($A129,Entries!$B$3:$J$203,9)</f>
        <v>0</v>
      </c>
      <c r="N129" s="10"/>
    </row>
    <row r="130" spans="1:14" x14ac:dyDescent="0.25">
      <c r="A130" s="7">
        <v>51</v>
      </c>
      <c r="B130" s="110">
        <v>3.62</v>
      </c>
      <c r="D130" s="7">
        <v>4</v>
      </c>
      <c r="E130" t="str">
        <f>VLOOKUP($A130,Entries!$B$3:$J$203,2)</f>
        <v>Oliver</v>
      </c>
      <c r="F130" t="str">
        <f>VLOOKUP($A130,Entries!$B$3:$J$203,3)</f>
        <v>Gale</v>
      </c>
      <c r="G130" t="str">
        <f>VLOOKUP($A130,Entries!$B$3:$F$203,5)</f>
        <v>Finborough School</v>
      </c>
      <c r="H130" s="109">
        <f t="shared" si="4"/>
        <v>3.62</v>
      </c>
      <c r="I130" s="10"/>
      <c r="J130" s="7" t="str">
        <f>VLOOKUP($A130,Entries!$B$3:$G$203,6)</f>
        <v>c</v>
      </c>
      <c r="K130" s="7" t="str">
        <f>VLOOKUP($A130,Entries!$B$3:$FH326,7)</f>
        <v>s</v>
      </c>
      <c r="L130" s="7" t="str">
        <f>VLOOKUP($A130,Entries!$B$3:$I$203,8)</f>
        <v>Finborough</v>
      </c>
      <c r="M130" s="7">
        <f>VLOOKUP($A130,Entries!$B$3:$J$203,9)</f>
        <v>0</v>
      </c>
      <c r="N130" s="10"/>
    </row>
    <row r="131" spans="1:14" x14ac:dyDescent="0.25">
      <c r="A131" s="7">
        <v>43</v>
      </c>
      <c r="B131" s="110">
        <v>3.53</v>
      </c>
      <c r="D131" s="7">
        <v>5</v>
      </c>
      <c r="E131" t="str">
        <f>VLOOKUP($A131,Entries!$B$3:$J$203,2)</f>
        <v>Elliot</v>
      </c>
      <c r="F131" t="str">
        <f>VLOOKUP($A131,Entries!$B$3:$J$203,3)</f>
        <v>Hobson</v>
      </c>
      <c r="G131" t="str">
        <f>VLOOKUP($A131,Entries!$B$3:$F$203,5)</f>
        <v>Ipswich Jaffa RC</v>
      </c>
      <c r="H131" s="109">
        <f t="shared" si="4"/>
        <v>3.53</v>
      </c>
      <c r="I131" s="10"/>
      <c r="J131" s="7" t="str">
        <f>VLOOKUP($A131,Entries!$B$3:$G$203,6)</f>
        <v>c</v>
      </c>
      <c r="K131" s="7" t="str">
        <f>VLOOKUP($A131,Entries!$B$3:$FH327,7)</f>
        <v/>
      </c>
      <c r="L131" s="7" t="str">
        <f>VLOOKUP($A131,Entries!$B$3:$I$203,8)</f>
        <v/>
      </c>
      <c r="M131" s="7">
        <f>VLOOKUP($A131,Entries!$B$3:$J$203,9)</f>
        <v>3586875</v>
      </c>
      <c r="N131" s="10"/>
    </row>
    <row r="132" spans="1:14" x14ac:dyDescent="0.25">
      <c r="A132" s="7">
        <v>50</v>
      </c>
      <c r="B132" s="110">
        <v>3.43</v>
      </c>
      <c r="D132" s="7">
        <v>6</v>
      </c>
      <c r="E132" t="str">
        <f>VLOOKUP($A132,Entries!$B$3:$J$203,2)</f>
        <v>Alfie</v>
      </c>
      <c r="F132" t="str">
        <f>VLOOKUP($A132,Entries!$B$3:$J$203,3)</f>
        <v>Kelly</v>
      </c>
      <c r="G132" t="str">
        <f>VLOOKUP($A132,Entries!$B$3:$F$203,5)</f>
        <v>Ipswich Jaffa RC</v>
      </c>
      <c r="H132" s="109">
        <f t="shared" si="4"/>
        <v>3.43</v>
      </c>
      <c r="I132" s="10"/>
      <c r="J132" s="7" t="str">
        <f>VLOOKUP($A132,Entries!$B$3:$G$203,6)</f>
        <v>c</v>
      </c>
      <c r="K132" s="7" t="str">
        <f>VLOOKUP($A132,Entries!$B$3:$FH328,7)</f>
        <v>s</v>
      </c>
      <c r="L132" s="7" t="str">
        <f>VLOOKUP($A132,Entries!$B$3:$I$203,8)</f>
        <v xml:space="preserve">Chantry academy </v>
      </c>
      <c r="M132" s="7">
        <f>VLOOKUP($A132,Entries!$B$3:$J$203,9)</f>
        <v>4030804</v>
      </c>
      <c r="N132" s="10"/>
    </row>
    <row r="133" spans="1:14" x14ac:dyDescent="0.25">
      <c r="A133" s="7" t="s">
        <v>25</v>
      </c>
      <c r="B133" s="110" t="s">
        <v>25</v>
      </c>
      <c r="D133" s="7">
        <v>7</v>
      </c>
      <c r="E133" t="str">
        <f>VLOOKUP($A133,Entries!$B$3:$J$203,2)</f>
        <v/>
      </c>
      <c r="F133" t="str">
        <f>VLOOKUP($A133,Entries!$B$3:$J$203,3)</f>
        <v/>
      </c>
      <c r="G133" t="str">
        <f>VLOOKUP($A133,Entries!$B$3:$F$203,5)</f>
        <v/>
      </c>
      <c r="H133" s="109" t="str">
        <f t="shared" si="4"/>
        <v xml:space="preserve"> </v>
      </c>
      <c r="I133" s="10"/>
      <c r="J133" s="7" t="str">
        <f>VLOOKUP($A133,Entries!$B$3:$G$203,6)</f>
        <v/>
      </c>
      <c r="K133" s="7" t="str">
        <f>VLOOKUP($A133,Entries!$B$3:$FH329,7)</f>
        <v/>
      </c>
      <c r="L133" s="7" t="str">
        <f>VLOOKUP($A133,Entries!$B$3:$I$203,8)</f>
        <v/>
      </c>
      <c r="M133" s="7" t="str">
        <f>VLOOKUP($A133,Entries!$B$3:$J$203,9)</f>
        <v/>
      </c>
      <c r="N133" s="10"/>
    </row>
    <row r="134" spans="1:14" x14ac:dyDescent="0.25">
      <c r="A134" s="7" t="s">
        <v>25</v>
      </c>
      <c r="B134" s="110" t="s">
        <v>25</v>
      </c>
      <c r="D134" s="7">
        <v>8</v>
      </c>
      <c r="E134" t="str">
        <f>VLOOKUP($A134,Entries!$B$3:$J$203,2)</f>
        <v/>
      </c>
      <c r="F134" t="str">
        <f>VLOOKUP($A134,Entries!$B$3:$J$203,3)</f>
        <v/>
      </c>
      <c r="G134" t="str">
        <f>VLOOKUP($A134,Entries!$B$3:$F$203,5)</f>
        <v/>
      </c>
      <c r="H134" s="109" t="str">
        <f t="shared" si="4"/>
        <v xml:space="preserve"> </v>
      </c>
      <c r="I134" s="10"/>
      <c r="J134" s="7" t="str">
        <f>VLOOKUP($A134,Entries!$B$3:$G$203,6)</f>
        <v/>
      </c>
      <c r="K134" s="7" t="str">
        <f>VLOOKUP($A134,Entries!$B$3:$FH330,7)</f>
        <v/>
      </c>
      <c r="L134" s="7" t="str">
        <f>VLOOKUP($A134,Entries!$B$3:$I$203,8)</f>
        <v/>
      </c>
      <c r="M134" s="7" t="str">
        <f>VLOOKUP($A134,Entries!$B$3:$J$203,9)</f>
        <v/>
      </c>
      <c r="N134" s="10"/>
    </row>
    <row r="135" spans="1:14" x14ac:dyDescent="0.25">
      <c r="A135" s="7" t="s">
        <v>25</v>
      </c>
      <c r="B135" s="110" t="s">
        <v>25</v>
      </c>
      <c r="C135" t="s">
        <v>81</v>
      </c>
      <c r="D135" s="7">
        <v>1</v>
      </c>
      <c r="E135" t="str">
        <f>VLOOKUP($A135,Entries!$B$3:$J$203,2)</f>
        <v/>
      </c>
      <c r="F135" t="str">
        <f>VLOOKUP($A135,Entries!$B$3:$J$203,3)</f>
        <v/>
      </c>
      <c r="G135" t="str">
        <f>VLOOKUP($A135,Entries!$B$3:$F$203,5)</f>
        <v/>
      </c>
      <c r="H135" s="109" t="str">
        <f t="shared" si="4"/>
        <v xml:space="preserve"> </v>
      </c>
      <c r="I135" s="109" t="str">
        <f>IF(H135=" "," ",IF(H135&gt;N135,"CBP",IF(H135=N135,"=CBP"," ")))</f>
        <v xml:space="preserve"> </v>
      </c>
      <c r="J135" s="7" t="str">
        <f>VLOOKUP($A135,Entries!$B$3:$G$203,6)</f>
        <v/>
      </c>
      <c r="K135" s="7" t="str">
        <f>VLOOKUP($A135,Entries!$B$3:$FH331,7)</f>
        <v/>
      </c>
      <c r="L135" s="7" t="str">
        <f>VLOOKUP($A135,Entries!$B$3:$I$203,8)</f>
        <v/>
      </c>
      <c r="M135" s="7" t="str">
        <f>VLOOKUP($A135,Entries!$B$3:$J$203,9)</f>
        <v/>
      </c>
      <c r="N135" s="10">
        <v>12</v>
      </c>
    </row>
    <row r="136" spans="1:14" x14ac:dyDescent="0.25">
      <c r="A136" s="7" t="s">
        <v>25</v>
      </c>
      <c r="B136" s="110" t="s">
        <v>25</v>
      </c>
      <c r="D136" s="7">
        <v>2</v>
      </c>
      <c r="E136" t="str">
        <f>VLOOKUP($A136,Entries!$B$3:$J$203,2)</f>
        <v/>
      </c>
      <c r="F136" t="str">
        <f>VLOOKUP($A136,Entries!$B$3:$J$203,3)</f>
        <v/>
      </c>
      <c r="G136" t="str">
        <f>VLOOKUP($A136,Entries!$B$3:$F$203,5)</f>
        <v/>
      </c>
      <c r="H136" s="109" t="str">
        <f t="shared" si="4"/>
        <v xml:space="preserve"> </v>
      </c>
      <c r="I136" s="10"/>
      <c r="J136" s="7" t="str">
        <f>VLOOKUP($A136,Entries!$B$3:$G$203,6)</f>
        <v/>
      </c>
      <c r="K136" s="7" t="str">
        <f>VLOOKUP($A136,Entries!$B$3:$FH332,7)</f>
        <v/>
      </c>
      <c r="L136" s="7" t="str">
        <f>VLOOKUP($A136,Entries!$B$3:$I$203,8)</f>
        <v/>
      </c>
      <c r="M136" s="7" t="str">
        <f>VLOOKUP($A136,Entries!$B$3:$J$203,9)</f>
        <v/>
      </c>
      <c r="N136" s="10"/>
    </row>
    <row r="137" spans="1:14" x14ac:dyDescent="0.25">
      <c r="A137" s="7" t="s">
        <v>25</v>
      </c>
      <c r="B137" s="110" t="s">
        <v>25</v>
      </c>
      <c r="D137" s="7">
        <v>3</v>
      </c>
      <c r="E137" t="str">
        <f>VLOOKUP($A137,Entries!$B$3:$J$203,2)</f>
        <v/>
      </c>
      <c r="F137" t="str">
        <f>VLOOKUP($A137,Entries!$B$3:$J$203,3)</f>
        <v/>
      </c>
      <c r="G137" t="str">
        <f>VLOOKUP($A137,Entries!$B$3:$F$203,5)</f>
        <v/>
      </c>
      <c r="H137" s="109" t="str">
        <f t="shared" si="4"/>
        <v xml:space="preserve"> </v>
      </c>
      <c r="I137" s="10"/>
      <c r="J137" s="7" t="str">
        <f>VLOOKUP($A137,Entries!$B$3:$G$203,6)</f>
        <v/>
      </c>
      <c r="K137" s="7" t="str">
        <f>VLOOKUP($A137,Entries!$B$3:$FH333,7)</f>
        <v/>
      </c>
      <c r="L137" s="7" t="str">
        <f>VLOOKUP($A137,Entries!$B$3:$I$203,8)</f>
        <v/>
      </c>
      <c r="M137" s="7" t="str">
        <f>VLOOKUP($A137,Entries!$B$3:$J$203,9)</f>
        <v/>
      </c>
      <c r="N137" s="10"/>
    </row>
    <row r="138" spans="1:14" x14ac:dyDescent="0.25">
      <c r="A138" s="7" t="s">
        <v>25</v>
      </c>
      <c r="B138" s="110" t="s">
        <v>25</v>
      </c>
      <c r="D138" s="7">
        <v>4</v>
      </c>
      <c r="E138" t="str">
        <f>VLOOKUP($A138,Entries!$B$3:$J$203,2)</f>
        <v/>
      </c>
      <c r="F138" t="str">
        <f>VLOOKUP($A138,Entries!$B$3:$J$203,3)</f>
        <v/>
      </c>
      <c r="G138" t="str">
        <f>VLOOKUP($A138,Entries!$B$3:$F$203,5)</f>
        <v/>
      </c>
      <c r="H138" s="109" t="str">
        <f t="shared" si="4"/>
        <v xml:space="preserve"> </v>
      </c>
      <c r="I138" s="10"/>
      <c r="J138" s="7" t="str">
        <f>VLOOKUP($A138,Entries!$B$3:$G$203,6)</f>
        <v/>
      </c>
      <c r="K138" s="7" t="str">
        <f>VLOOKUP($A138,Entries!$B$3:$FH334,7)</f>
        <v/>
      </c>
      <c r="L138" s="7" t="str">
        <f>VLOOKUP($A138,Entries!$B$3:$I$203,8)</f>
        <v/>
      </c>
      <c r="M138" s="7" t="str">
        <f>VLOOKUP($A138,Entries!$B$3:$J$203,9)</f>
        <v/>
      </c>
      <c r="N138" s="10"/>
    </row>
    <row r="139" spans="1:14" x14ac:dyDescent="0.25">
      <c r="A139" s="7" t="s">
        <v>25</v>
      </c>
      <c r="B139" s="110" t="s">
        <v>25</v>
      </c>
      <c r="D139" s="7">
        <v>5</v>
      </c>
      <c r="E139" t="str">
        <f>VLOOKUP($A139,Entries!$B$3:$J$203,2)</f>
        <v/>
      </c>
      <c r="F139" t="str">
        <f>VLOOKUP($A139,Entries!$B$3:$J$203,3)</f>
        <v/>
      </c>
      <c r="G139" t="str">
        <f>VLOOKUP($A139,Entries!$B$3:$F$203,5)</f>
        <v/>
      </c>
      <c r="H139" s="109" t="str">
        <f t="shared" si="4"/>
        <v xml:space="preserve"> </v>
      </c>
      <c r="I139" s="10"/>
      <c r="J139" s="7" t="str">
        <f>VLOOKUP($A139,Entries!$B$3:$G$203,6)</f>
        <v/>
      </c>
      <c r="K139" s="7" t="str">
        <f>VLOOKUP($A139,Entries!$B$3:$FH335,7)</f>
        <v/>
      </c>
      <c r="L139" s="7" t="str">
        <f>VLOOKUP($A139,Entries!$B$3:$I$203,8)</f>
        <v/>
      </c>
      <c r="M139" s="7" t="str">
        <f>VLOOKUP($A139,Entries!$B$3:$J$203,9)</f>
        <v/>
      </c>
      <c r="N139" s="10"/>
    </row>
    <row r="140" spans="1:14" x14ac:dyDescent="0.25">
      <c r="A140" s="7" t="s">
        <v>25</v>
      </c>
      <c r="B140" s="110" t="s">
        <v>25</v>
      </c>
      <c r="D140" s="7">
        <v>6</v>
      </c>
      <c r="E140" t="str">
        <f>VLOOKUP($A140,Entries!$B$3:$J$203,2)</f>
        <v/>
      </c>
      <c r="F140" t="str">
        <f>VLOOKUP($A140,Entries!$B$3:$J$203,3)</f>
        <v/>
      </c>
      <c r="G140" t="str">
        <f>VLOOKUP($A140,Entries!$B$3:$F$203,5)</f>
        <v/>
      </c>
      <c r="H140" s="109" t="str">
        <f t="shared" si="4"/>
        <v xml:space="preserve"> </v>
      </c>
      <c r="I140" s="10"/>
      <c r="J140" s="7" t="str">
        <f>VLOOKUP($A140,Entries!$B$3:$G$203,6)</f>
        <v/>
      </c>
      <c r="K140" s="7" t="str">
        <f>VLOOKUP($A140,Entries!$B$3:$FH336,7)</f>
        <v/>
      </c>
      <c r="L140" s="7" t="str">
        <f>VLOOKUP($A140,Entries!$B$3:$I$203,8)</f>
        <v/>
      </c>
      <c r="M140" s="7" t="str">
        <f>VLOOKUP($A140,Entries!$B$3:$J$203,9)</f>
        <v/>
      </c>
      <c r="N140" s="10"/>
    </row>
    <row r="141" spans="1:14" x14ac:dyDescent="0.25">
      <c r="A141" s="7" t="s">
        <v>25</v>
      </c>
      <c r="B141" s="110" t="s">
        <v>25</v>
      </c>
      <c r="D141" s="7">
        <v>7</v>
      </c>
      <c r="E141" t="str">
        <f>VLOOKUP($A141,Entries!$B$3:$J$203,2)</f>
        <v/>
      </c>
      <c r="F141" t="str">
        <f>VLOOKUP($A141,Entries!$B$3:$J$203,3)</f>
        <v/>
      </c>
      <c r="G141" t="str">
        <f>VLOOKUP($A141,Entries!$B$3:$F$203,5)</f>
        <v/>
      </c>
      <c r="H141" s="109" t="str">
        <f t="shared" si="4"/>
        <v xml:space="preserve"> </v>
      </c>
      <c r="I141" s="10"/>
      <c r="J141" s="7" t="str">
        <f>VLOOKUP($A141,Entries!$B$3:$G$203,6)</f>
        <v/>
      </c>
      <c r="K141" s="7" t="str">
        <f>VLOOKUP($A141,Entries!$B$3:$FH337,7)</f>
        <v/>
      </c>
      <c r="L141" s="7" t="str">
        <f>VLOOKUP($A141,Entries!$B$3:$I$203,8)</f>
        <v/>
      </c>
      <c r="M141" s="7" t="str">
        <f>VLOOKUP($A141,Entries!$B$3:$J$203,9)</f>
        <v/>
      </c>
      <c r="N141" s="10"/>
    </row>
    <row r="142" spans="1:14" x14ac:dyDescent="0.25">
      <c r="A142" s="7" t="s">
        <v>25</v>
      </c>
      <c r="B142" s="110" t="s">
        <v>25</v>
      </c>
      <c r="D142" s="7">
        <v>8</v>
      </c>
      <c r="E142" t="str">
        <f>VLOOKUP($A142,Entries!$B$3:$J$203,2)</f>
        <v/>
      </c>
      <c r="F142" t="str">
        <f>VLOOKUP($A142,Entries!$B$3:$J$203,3)</f>
        <v/>
      </c>
      <c r="G142" t="str">
        <f>VLOOKUP($A142,Entries!$B$3:$F$203,5)</f>
        <v/>
      </c>
      <c r="H142" s="109" t="str">
        <f t="shared" si="4"/>
        <v xml:space="preserve"> </v>
      </c>
      <c r="I142" s="10"/>
      <c r="J142" s="7" t="str">
        <f>VLOOKUP($A142,Entries!$B$3:$G$203,6)</f>
        <v/>
      </c>
      <c r="K142" s="7" t="str">
        <f>VLOOKUP($A142,Entries!$B$3:$FH338,7)</f>
        <v/>
      </c>
      <c r="L142" s="7" t="str">
        <f>VLOOKUP($A142,Entries!$B$3:$I$203,8)</f>
        <v/>
      </c>
      <c r="M142" s="7" t="str">
        <f>VLOOKUP($A142,Entries!$B$3:$J$203,9)</f>
        <v/>
      </c>
      <c r="N142" s="10"/>
    </row>
    <row r="143" spans="1:14" x14ac:dyDescent="0.25">
      <c r="A143" s="7" t="s">
        <v>25</v>
      </c>
      <c r="B143" s="110" t="s">
        <v>25</v>
      </c>
      <c r="C143" t="s">
        <v>79</v>
      </c>
      <c r="D143" s="7">
        <v>1</v>
      </c>
      <c r="E143" t="str">
        <f>VLOOKUP($A143,Entries!$B$3:$J$203,2)</f>
        <v/>
      </c>
      <c r="F143" t="str">
        <f>VLOOKUP($A143,Entries!$B$3:$J$203,3)</f>
        <v/>
      </c>
      <c r="G143" t="str">
        <f>VLOOKUP($A143,Entries!$B$3:$F$203,5)</f>
        <v/>
      </c>
      <c r="H143" s="109" t="str">
        <f t="shared" si="4"/>
        <v xml:space="preserve"> </v>
      </c>
      <c r="I143" s="109" t="str">
        <f>IF(H143=" "," ",IF(H143&gt;N143,"CBP",IF(H143=N143,"=CBP"," ")))</f>
        <v xml:space="preserve"> </v>
      </c>
      <c r="J143" s="7" t="str">
        <f>VLOOKUP($A143,Entries!$B$3:$G$203,6)</f>
        <v/>
      </c>
      <c r="K143" s="7" t="str">
        <f>VLOOKUP($A143,Entries!$B$3:$FH339,7)</f>
        <v/>
      </c>
      <c r="L143" s="7" t="str">
        <f>VLOOKUP($A143,Entries!$B$3:$I$203,8)</f>
        <v/>
      </c>
      <c r="M143" s="7" t="str">
        <f>VLOOKUP($A143,Entries!$B$3:$J$203,9)</f>
        <v/>
      </c>
      <c r="N143" s="10">
        <v>1.77</v>
      </c>
    </row>
    <row r="144" spans="1:14" x14ac:dyDescent="0.25">
      <c r="A144" s="7" t="s">
        <v>25</v>
      </c>
      <c r="B144" s="110" t="s">
        <v>25</v>
      </c>
      <c r="D144" s="7">
        <v>2</v>
      </c>
      <c r="E144" t="str">
        <f>VLOOKUP($A144,Entries!$B$3:$J$203,2)</f>
        <v/>
      </c>
      <c r="F144" t="str">
        <f>VLOOKUP($A144,Entries!$B$3:$J$203,3)</f>
        <v/>
      </c>
      <c r="G144" t="str">
        <f>VLOOKUP($A144,Entries!$B$3:$F$203,5)</f>
        <v/>
      </c>
      <c r="H144" s="109" t="str">
        <f t="shared" si="4"/>
        <v xml:space="preserve"> </v>
      </c>
      <c r="I144" s="10"/>
      <c r="J144" s="7" t="str">
        <f>VLOOKUP($A144,Entries!$B$3:$G$203,6)</f>
        <v/>
      </c>
      <c r="K144" s="7" t="str">
        <f>VLOOKUP($A144,Entries!$B$3:$FH340,7)</f>
        <v/>
      </c>
      <c r="L144" s="7" t="str">
        <f>VLOOKUP($A144,Entries!$B$3:$I$203,8)</f>
        <v/>
      </c>
      <c r="M144" s="7" t="str">
        <f>VLOOKUP($A144,Entries!$B$3:$J$203,9)</f>
        <v/>
      </c>
      <c r="N144" s="10"/>
    </row>
    <row r="145" spans="1:14" x14ac:dyDescent="0.25">
      <c r="A145" s="7" t="s">
        <v>25</v>
      </c>
      <c r="B145" s="110" t="s">
        <v>25</v>
      </c>
      <c r="D145" s="7">
        <v>3</v>
      </c>
      <c r="E145" t="str">
        <f>VLOOKUP($A145,Entries!$B$3:$J$203,2)</f>
        <v/>
      </c>
      <c r="F145" t="str">
        <f>VLOOKUP($A145,Entries!$B$3:$J$203,3)</f>
        <v/>
      </c>
      <c r="G145" t="str">
        <f>VLOOKUP($A145,Entries!$B$3:$F$203,5)</f>
        <v/>
      </c>
      <c r="H145" s="109" t="str">
        <f t="shared" si="4"/>
        <v xml:space="preserve"> </v>
      </c>
      <c r="I145" s="10"/>
      <c r="J145" s="7" t="str">
        <f>VLOOKUP($A145,Entries!$B$3:$G$203,6)</f>
        <v/>
      </c>
      <c r="K145" s="7" t="str">
        <f>VLOOKUP($A145,Entries!$B$3:$FH341,7)</f>
        <v/>
      </c>
      <c r="L145" s="7" t="str">
        <f>VLOOKUP($A145,Entries!$B$3:$I$203,8)</f>
        <v/>
      </c>
      <c r="M145" s="7" t="str">
        <f>VLOOKUP($A145,Entries!$B$3:$J$203,9)</f>
        <v/>
      </c>
      <c r="N145" s="10"/>
    </row>
    <row r="146" spans="1:14" x14ac:dyDescent="0.25">
      <c r="A146" s="7" t="s">
        <v>25</v>
      </c>
      <c r="B146" s="110" t="s">
        <v>25</v>
      </c>
      <c r="D146" s="7">
        <v>4</v>
      </c>
      <c r="E146" t="str">
        <f>VLOOKUP($A146,Entries!$B$3:$J$203,2)</f>
        <v/>
      </c>
      <c r="F146" t="str">
        <f>VLOOKUP($A146,Entries!$B$3:$J$203,3)</f>
        <v/>
      </c>
      <c r="G146" t="str">
        <f>VLOOKUP($A146,Entries!$B$3:$F$203,5)</f>
        <v/>
      </c>
      <c r="H146" s="109" t="str">
        <f t="shared" si="4"/>
        <v xml:space="preserve"> </v>
      </c>
      <c r="I146" s="10"/>
      <c r="J146" s="7" t="str">
        <f>VLOOKUP($A146,Entries!$B$3:$G$203,6)</f>
        <v/>
      </c>
      <c r="K146" s="7" t="str">
        <f>VLOOKUP($A146,Entries!$B$3:$FH342,7)</f>
        <v/>
      </c>
      <c r="L146" s="7" t="str">
        <f>VLOOKUP($A146,Entries!$B$3:$I$203,8)</f>
        <v/>
      </c>
      <c r="M146" s="7" t="str">
        <f>VLOOKUP($A146,Entries!$B$3:$J$203,9)</f>
        <v/>
      </c>
      <c r="N146" s="10"/>
    </row>
    <row r="147" spans="1:14" x14ac:dyDescent="0.25">
      <c r="A147" s="7" t="s">
        <v>25</v>
      </c>
      <c r="B147" s="110" t="s">
        <v>25</v>
      </c>
      <c r="D147" s="7">
        <v>5</v>
      </c>
      <c r="E147" t="str">
        <f>VLOOKUP($A147,Entries!$B$3:$J$203,2)</f>
        <v/>
      </c>
      <c r="F147" t="str">
        <f>VLOOKUP($A147,Entries!$B$3:$J$203,3)</f>
        <v/>
      </c>
      <c r="G147" t="str">
        <f>VLOOKUP($A147,Entries!$B$3:$F$203,5)</f>
        <v/>
      </c>
      <c r="H147" s="109" t="str">
        <f t="shared" si="4"/>
        <v xml:space="preserve"> </v>
      </c>
      <c r="I147" s="10"/>
      <c r="J147" s="7" t="str">
        <f>VLOOKUP($A147,Entries!$B$3:$G$203,6)</f>
        <v/>
      </c>
      <c r="K147" s="7" t="str">
        <f>VLOOKUP($A147,Entries!$B$3:$FH343,7)</f>
        <v/>
      </c>
      <c r="L147" s="7" t="str">
        <f>VLOOKUP($A147,Entries!$B$3:$I$203,8)</f>
        <v/>
      </c>
      <c r="M147" s="7" t="str">
        <f>VLOOKUP($A147,Entries!$B$3:$J$203,9)</f>
        <v/>
      </c>
      <c r="N147" s="10"/>
    </row>
    <row r="148" spans="1:14" x14ac:dyDescent="0.25">
      <c r="A148" s="7" t="s">
        <v>25</v>
      </c>
      <c r="B148" s="110" t="s">
        <v>25</v>
      </c>
      <c r="D148" s="7">
        <v>6</v>
      </c>
      <c r="E148" t="str">
        <f>VLOOKUP($A148,Entries!$B$3:$J$203,2)</f>
        <v/>
      </c>
      <c r="F148" t="str">
        <f>VLOOKUP($A148,Entries!$B$3:$J$203,3)</f>
        <v/>
      </c>
      <c r="G148" t="str">
        <f>VLOOKUP($A148,Entries!$B$3:$F$203,5)</f>
        <v/>
      </c>
      <c r="H148" s="109" t="str">
        <f t="shared" si="4"/>
        <v xml:space="preserve"> </v>
      </c>
      <c r="I148" s="10"/>
      <c r="J148" s="7" t="str">
        <f>VLOOKUP($A148,Entries!$B$3:$G$203,6)</f>
        <v/>
      </c>
      <c r="K148" s="7" t="str">
        <f>VLOOKUP($A148,Entries!$B$3:$FH344,7)</f>
        <v/>
      </c>
      <c r="L148" s="7" t="str">
        <f>VLOOKUP($A148,Entries!$B$3:$I$203,8)</f>
        <v/>
      </c>
      <c r="M148" s="7" t="str">
        <f>VLOOKUP($A148,Entries!$B$3:$J$203,9)</f>
        <v/>
      </c>
      <c r="N148" s="10"/>
    </row>
    <row r="149" spans="1:14" x14ac:dyDescent="0.25">
      <c r="A149" s="7" t="s">
        <v>25</v>
      </c>
      <c r="B149" s="110" t="s">
        <v>25</v>
      </c>
      <c r="D149" s="7">
        <v>7</v>
      </c>
      <c r="E149" t="str">
        <f>VLOOKUP($A149,Entries!$B$3:$J$203,2)</f>
        <v/>
      </c>
      <c r="F149" t="str">
        <f>VLOOKUP($A149,Entries!$B$3:$J$203,3)</f>
        <v/>
      </c>
      <c r="G149" t="str">
        <f>VLOOKUP($A149,Entries!$B$3:$F$203,5)</f>
        <v/>
      </c>
      <c r="H149" s="109" t="str">
        <f t="shared" si="4"/>
        <v xml:space="preserve"> </v>
      </c>
      <c r="I149" s="10"/>
      <c r="J149" s="7" t="str">
        <f>VLOOKUP($A149,Entries!$B$3:$G$203,6)</f>
        <v/>
      </c>
      <c r="K149" s="7" t="str">
        <f>VLOOKUP($A149,Entries!$B$3:$FH345,7)</f>
        <v/>
      </c>
      <c r="L149" s="7" t="str">
        <f>VLOOKUP($A149,Entries!$B$3:$I$203,8)</f>
        <v/>
      </c>
      <c r="M149" s="7" t="str">
        <f>VLOOKUP($A149,Entries!$B$3:$J$203,9)</f>
        <v/>
      </c>
      <c r="N149" s="10"/>
    </row>
    <row r="150" spans="1:14" x14ac:dyDescent="0.25">
      <c r="A150" s="7" t="s">
        <v>25</v>
      </c>
      <c r="B150" s="110" t="s">
        <v>25</v>
      </c>
      <c r="D150" s="7">
        <v>8</v>
      </c>
      <c r="E150" t="str">
        <f>VLOOKUP($A150,Entries!$B$3:$J$203,2)</f>
        <v/>
      </c>
      <c r="F150" t="str">
        <f>VLOOKUP($A150,Entries!$B$3:$J$203,3)</f>
        <v/>
      </c>
      <c r="G150" t="str">
        <f>VLOOKUP($A150,Entries!$B$3:$F$203,5)</f>
        <v/>
      </c>
      <c r="H150" s="109" t="str">
        <f t="shared" si="4"/>
        <v xml:space="preserve"> </v>
      </c>
      <c r="I150" s="10"/>
      <c r="J150" s="7" t="str">
        <f>VLOOKUP($A150,Entries!$B$3:$G$203,6)</f>
        <v/>
      </c>
      <c r="K150" s="7" t="str">
        <f>VLOOKUP($A150,Entries!$B$3:$FH346,7)</f>
        <v/>
      </c>
      <c r="L150" s="7" t="str">
        <f>VLOOKUP($A150,Entries!$B$3:$I$203,8)</f>
        <v/>
      </c>
      <c r="M150" s="7" t="str">
        <f>VLOOKUP($A150,Entries!$B$3:$J$203,9)</f>
        <v/>
      </c>
      <c r="N150" s="10"/>
    </row>
    <row r="151" spans="1:14" x14ac:dyDescent="0.25">
      <c r="A151" s="7" t="s">
        <v>25</v>
      </c>
      <c r="B151" s="110" t="s">
        <v>25</v>
      </c>
      <c r="C151" t="s">
        <v>135</v>
      </c>
      <c r="D151" s="7">
        <v>1</v>
      </c>
      <c r="E151" t="str">
        <f>VLOOKUP($A151,Entries!$B$3:$J$203,2)</f>
        <v/>
      </c>
      <c r="F151" t="str">
        <f>VLOOKUP($A151,Entries!$B$3:$J$203,3)</f>
        <v/>
      </c>
      <c r="G151" t="str">
        <f>VLOOKUP($A151,Entries!$B$3:$F$203,5)</f>
        <v/>
      </c>
      <c r="H151" s="109" t="str">
        <f t="shared" si="4"/>
        <v xml:space="preserve"> </v>
      </c>
      <c r="I151" s="109" t="str">
        <f>IF(H151=" "," ",IF(H151&gt;N151,"CBP",IF(H151=N151,"=CBP"," ")))</f>
        <v xml:space="preserve"> </v>
      </c>
      <c r="J151" s="7" t="str">
        <f>VLOOKUP($A151,Entries!$B$3:$G$203,6)</f>
        <v/>
      </c>
      <c r="K151" s="7" t="str">
        <f>VLOOKUP($A151,Entries!$B$3:$FH347,7)</f>
        <v/>
      </c>
      <c r="L151" s="7" t="str">
        <f>VLOOKUP($A151,Entries!$B$3:$I$203,8)</f>
        <v/>
      </c>
      <c r="M151" s="7" t="str">
        <f>VLOOKUP($A151,Entries!$B$3:$J$203,9)</f>
        <v/>
      </c>
      <c r="N151" s="10">
        <v>2.9</v>
      </c>
    </row>
    <row r="152" spans="1:14" x14ac:dyDescent="0.25">
      <c r="A152" s="7" t="s">
        <v>25</v>
      </c>
      <c r="B152" s="110" t="s">
        <v>25</v>
      </c>
      <c r="D152" s="7">
        <v>2</v>
      </c>
      <c r="E152" t="str">
        <f>VLOOKUP($A152,Entries!$B$3:$J$203,2)</f>
        <v/>
      </c>
      <c r="F152" t="str">
        <f>VLOOKUP($A152,Entries!$B$3:$J$203,3)</f>
        <v/>
      </c>
      <c r="G152" t="str">
        <f>VLOOKUP($A152,Entries!$B$3:$F$203,5)</f>
        <v/>
      </c>
      <c r="H152" s="109" t="str">
        <f t="shared" ref="H152:H186" si="7">B152</f>
        <v xml:space="preserve"> </v>
      </c>
      <c r="I152" s="10"/>
      <c r="J152" s="7" t="str">
        <f>VLOOKUP($A152,Entries!$B$3:$G$203,6)</f>
        <v/>
      </c>
      <c r="K152" s="7" t="str">
        <f>VLOOKUP($A152,Entries!$B$3:$FH348,7)</f>
        <v/>
      </c>
      <c r="L152" s="7" t="str">
        <f>VLOOKUP($A152,Entries!$B$3:$I$203,8)</f>
        <v/>
      </c>
      <c r="M152" s="7" t="str">
        <f>VLOOKUP($A152,Entries!$B$3:$J$203,9)</f>
        <v/>
      </c>
      <c r="N152" s="10"/>
    </row>
    <row r="153" spans="1:14" x14ac:dyDescent="0.25">
      <c r="A153" s="7" t="s">
        <v>25</v>
      </c>
      <c r="B153" s="110" t="s">
        <v>25</v>
      </c>
      <c r="D153" s="7">
        <v>3</v>
      </c>
      <c r="E153" t="str">
        <f>VLOOKUP($A153,Entries!$B$3:$J$203,2)</f>
        <v/>
      </c>
      <c r="F153" t="str">
        <f>VLOOKUP($A153,Entries!$B$3:$J$203,3)</f>
        <v/>
      </c>
      <c r="G153" t="str">
        <f>VLOOKUP($A153,Entries!$B$3:$F$203,5)</f>
        <v/>
      </c>
      <c r="H153" s="109" t="str">
        <f t="shared" si="7"/>
        <v xml:space="preserve"> </v>
      </c>
      <c r="I153" s="10"/>
      <c r="J153" s="7" t="str">
        <f>VLOOKUP($A153,Entries!$B$3:$G$203,6)</f>
        <v/>
      </c>
      <c r="K153" s="7" t="str">
        <f>VLOOKUP($A153,Entries!$B$3:$FH349,7)</f>
        <v/>
      </c>
      <c r="L153" s="7" t="str">
        <f>VLOOKUP($A153,Entries!$B$3:$I$203,8)</f>
        <v/>
      </c>
      <c r="M153" s="7" t="str">
        <f>VLOOKUP($A153,Entries!$B$3:$J$203,9)</f>
        <v/>
      </c>
      <c r="N153" s="10"/>
    </row>
    <row r="154" spans="1:14" x14ac:dyDescent="0.25">
      <c r="A154" s="7" t="s">
        <v>25</v>
      </c>
      <c r="B154" s="110" t="s">
        <v>25</v>
      </c>
      <c r="D154" s="7">
        <v>4</v>
      </c>
      <c r="E154" t="str">
        <f>VLOOKUP($A154,Entries!$B$3:$J$203,2)</f>
        <v/>
      </c>
      <c r="F154" t="str">
        <f>VLOOKUP($A154,Entries!$B$3:$J$203,3)</f>
        <v/>
      </c>
      <c r="G154" t="str">
        <f>VLOOKUP($A154,Entries!$B$3:$F$203,5)</f>
        <v/>
      </c>
      <c r="H154" s="109" t="str">
        <f t="shared" si="7"/>
        <v xml:space="preserve"> </v>
      </c>
      <c r="I154" s="10"/>
      <c r="J154" s="7" t="str">
        <f>VLOOKUP($A154,Entries!$B$3:$G$203,6)</f>
        <v/>
      </c>
      <c r="K154" s="7" t="str">
        <f>VLOOKUP($A154,Entries!$B$3:$FH350,7)</f>
        <v/>
      </c>
      <c r="L154" s="7" t="str">
        <f>VLOOKUP($A154,Entries!$B$3:$I$203,8)</f>
        <v/>
      </c>
      <c r="M154" s="7" t="str">
        <f>VLOOKUP($A154,Entries!$B$3:$J$203,9)</f>
        <v/>
      </c>
      <c r="N154" s="10"/>
    </row>
    <row r="155" spans="1:14" x14ac:dyDescent="0.25">
      <c r="A155" s="7">
        <v>48</v>
      </c>
      <c r="B155" s="110">
        <v>9.98</v>
      </c>
      <c r="C155" t="s">
        <v>133</v>
      </c>
      <c r="D155" s="7">
        <v>1</v>
      </c>
      <c r="E155" t="str">
        <f>VLOOKUP($A155,Entries!$B$3:$J$203,2)</f>
        <v>Timothy</v>
      </c>
      <c r="F155" t="str">
        <f>VLOOKUP($A155,Entries!$B$3:$J$203,3)</f>
        <v>Page</v>
      </c>
      <c r="G155" t="str">
        <f>VLOOKUP($A155,Entries!$B$3:$F$203,5)</f>
        <v>Royal Hospital School</v>
      </c>
      <c r="H155" s="109">
        <f t="shared" si="7"/>
        <v>9.98</v>
      </c>
      <c r="I155" s="109" t="str">
        <f>IF(H155=" "," ",IF(H155&gt;N155,"CBP",IF(H155=N155,"=CBP"," ")))</f>
        <v xml:space="preserve"> </v>
      </c>
      <c r="J155" s="7" t="str">
        <f>VLOOKUP($A155,Entries!$B$3:$G$203,6)</f>
        <v>c</v>
      </c>
      <c r="K155" s="7" t="str">
        <f>VLOOKUP($A155,Entries!$B$3:$FH351,7)</f>
        <v>s</v>
      </c>
      <c r="L155" s="7" t="str">
        <f>VLOOKUP($A155,Entries!$B$3:$I$203,8)</f>
        <v>Royal Hospital School</v>
      </c>
      <c r="M155" s="7">
        <f>VLOOKUP($A155,Entries!$B$3:$J$203,9)</f>
        <v>0</v>
      </c>
      <c r="N155" s="10">
        <v>14.29</v>
      </c>
    </row>
    <row r="156" spans="1:14" x14ac:dyDescent="0.25">
      <c r="A156" s="7">
        <v>46</v>
      </c>
      <c r="B156" s="110">
        <v>9.75</v>
      </c>
      <c r="D156" s="7">
        <v>2</v>
      </c>
      <c r="E156" t="str">
        <f>VLOOKUP($A156,Entries!$B$3:$J$203,2)</f>
        <v>Deante</v>
      </c>
      <c r="F156" t="str">
        <f>VLOOKUP($A156,Entries!$B$3:$J$203,3)</f>
        <v>Mavimbela</v>
      </c>
      <c r="G156" t="str">
        <f>VLOOKUP($A156,Entries!$B$3:$F$203,5)</f>
        <v>Ipswich Harriers</v>
      </c>
      <c r="H156" s="109">
        <f t="shared" si="7"/>
        <v>9.75</v>
      </c>
      <c r="I156" s="10"/>
      <c r="J156" s="7" t="str">
        <f>VLOOKUP($A156,Entries!$B$3:$G$203,6)</f>
        <v>c</v>
      </c>
      <c r="K156" s="7" t="str">
        <f>VLOOKUP($A156,Entries!$B$3:$FH352,7)</f>
        <v>s</v>
      </c>
      <c r="L156" s="7" t="str">
        <f>VLOOKUP($A156,Entries!$B$3:$I$203,8)</f>
        <v>Copleston</v>
      </c>
      <c r="M156" s="7">
        <f>VLOOKUP($A156,Entries!$B$3:$J$203,9)</f>
        <v>4001636</v>
      </c>
      <c r="N156" s="10"/>
    </row>
    <row r="157" spans="1:14" x14ac:dyDescent="0.25">
      <c r="A157" s="7">
        <v>42</v>
      </c>
      <c r="B157" s="110">
        <v>6.51</v>
      </c>
      <c r="D157" s="7">
        <v>3</v>
      </c>
      <c r="E157" t="str">
        <f>VLOOKUP($A157,Entries!$B$3:$J$203,2)</f>
        <v>Miles</v>
      </c>
      <c r="F157" t="str">
        <f>VLOOKUP($A157,Entries!$B$3:$J$203,3)</f>
        <v>Lugo-Hankins</v>
      </c>
      <c r="G157" t="str">
        <f>VLOOKUP($A157,Entries!$B$3:$F$203,5)</f>
        <v>Ipswich Harriers</v>
      </c>
      <c r="H157" s="109">
        <f t="shared" si="7"/>
        <v>6.51</v>
      </c>
      <c r="I157" s="10"/>
      <c r="J157" s="7" t="str">
        <f>VLOOKUP($A157,Entries!$B$3:$G$203,6)</f>
        <v>c</v>
      </c>
      <c r="K157" s="7" t="str">
        <f>VLOOKUP($A157,Entries!$B$3:$FH353,7)</f>
        <v>s</v>
      </c>
      <c r="L157" s="7" t="str">
        <f>VLOOKUP($A157,Entries!$B$3:$I$203,8)</f>
        <v>Copleston High School</v>
      </c>
      <c r="M157" s="7">
        <f>VLOOKUP($A157,Entries!$B$3:$J$203,9)</f>
        <v>3937162</v>
      </c>
      <c r="N157" s="10"/>
    </row>
    <row r="158" spans="1:14" x14ac:dyDescent="0.25">
      <c r="A158" s="7">
        <v>43</v>
      </c>
      <c r="B158" s="110">
        <v>5.79</v>
      </c>
      <c r="D158" s="7">
        <v>4</v>
      </c>
      <c r="E158" t="str">
        <f>VLOOKUP($A158,Entries!$B$3:$J$203,2)</f>
        <v>Elliot</v>
      </c>
      <c r="F158" t="str">
        <f>VLOOKUP($A158,Entries!$B$3:$J$203,3)</f>
        <v>Hobson</v>
      </c>
      <c r="G158" t="str">
        <f>VLOOKUP($A158,Entries!$B$3:$F$203,5)</f>
        <v>Ipswich Jaffa RC</v>
      </c>
      <c r="H158" s="109">
        <f t="shared" si="7"/>
        <v>5.79</v>
      </c>
      <c r="I158" s="10"/>
      <c r="J158" s="7" t="str">
        <f>VLOOKUP($A158,Entries!$B$3:$G$203,6)</f>
        <v>c</v>
      </c>
      <c r="K158" s="7" t="str">
        <f>VLOOKUP($A158,Entries!$B$3:$FH354,7)</f>
        <v/>
      </c>
      <c r="L158" s="7" t="str">
        <f>VLOOKUP($A158,Entries!$B$3:$I$203,8)</f>
        <v/>
      </c>
      <c r="M158" s="7">
        <f>VLOOKUP($A158,Entries!$B$3:$J$203,9)</f>
        <v>3586875</v>
      </c>
      <c r="N158" s="10"/>
    </row>
    <row r="159" spans="1:14" x14ac:dyDescent="0.25">
      <c r="A159" s="7" t="s">
        <v>25</v>
      </c>
      <c r="B159" s="110" t="s">
        <v>25</v>
      </c>
      <c r="D159" s="7">
        <v>5</v>
      </c>
      <c r="E159" t="str">
        <f>VLOOKUP($A159,Entries!$B$3:$J$203,2)</f>
        <v/>
      </c>
      <c r="F159" t="str">
        <f>VLOOKUP($A159,Entries!$B$3:$J$203,3)</f>
        <v/>
      </c>
      <c r="G159" t="str">
        <f>VLOOKUP($A159,Entries!$B$3:$F$203,5)</f>
        <v/>
      </c>
      <c r="H159" s="109" t="str">
        <f t="shared" si="7"/>
        <v xml:space="preserve"> </v>
      </c>
      <c r="I159" s="10"/>
      <c r="J159" s="7" t="str">
        <f>VLOOKUP($A159,Entries!$B$3:$G$203,6)</f>
        <v/>
      </c>
      <c r="K159" s="7" t="str">
        <f>VLOOKUP($A159,Entries!$B$3:$FH355,7)</f>
        <v/>
      </c>
      <c r="L159" s="7" t="str">
        <f>VLOOKUP($A159,Entries!$B$3:$I$203,8)</f>
        <v/>
      </c>
      <c r="M159" s="7" t="str">
        <f>VLOOKUP($A159,Entries!$B$3:$J$203,9)</f>
        <v/>
      </c>
      <c r="N159" s="10"/>
    </row>
    <row r="160" spans="1:14" x14ac:dyDescent="0.25">
      <c r="A160" s="7" t="s">
        <v>25</v>
      </c>
      <c r="B160" s="110" t="s">
        <v>25</v>
      </c>
      <c r="D160" s="7">
        <v>6</v>
      </c>
      <c r="E160" t="str">
        <f>VLOOKUP($A160,Entries!$B$3:$J$203,2)</f>
        <v/>
      </c>
      <c r="F160" t="str">
        <f>VLOOKUP($A160,Entries!$B$3:$J$203,3)</f>
        <v/>
      </c>
      <c r="G160" t="str">
        <f>VLOOKUP($A160,Entries!$B$3:$F$203,5)</f>
        <v/>
      </c>
      <c r="H160" s="109" t="str">
        <f t="shared" si="7"/>
        <v xml:space="preserve"> </v>
      </c>
      <c r="I160" s="10"/>
      <c r="J160" s="7" t="str">
        <f>VLOOKUP($A160,Entries!$B$3:$G$203,6)</f>
        <v/>
      </c>
      <c r="K160" s="7" t="str">
        <f>VLOOKUP($A160,Entries!$B$3:$FH356,7)</f>
        <v/>
      </c>
      <c r="L160" s="7" t="str">
        <f>VLOOKUP($A160,Entries!$B$3:$I$203,8)</f>
        <v/>
      </c>
      <c r="M160" s="7" t="str">
        <f>VLOOKUP($A160,Entries!$B$3:$J$203,9)</f>
        <v/>
      </c>
      <c r="N160" s="10"/>
    </row>
    <row r="161" spans="1:14" x14ac:dyDescent="0.25">
      <c r="A161" s="7" t="s">
        <v>25</v>
      </c>
      <c r="B161" s="110" t="s">
        <v>25</v>
      </c>
      <c r="D161" s="7">
        <v>7</v>
      </c>
      <c r="E161" t="str">
        <f>VLOOKUP($A161,Entries!$B$3:$J$203,2)</f>
        <v/>
      </c>
      <c r="F161" t="str">
        <f>VLOOKUP($A161,Entries!$B$3:$J$203,3)</f>
        <v/>
      </c>
      <c r="G161" t="str">
        <f>VLOOKUP($A161,Entries!$B$3:$F$203,5)</f>
        <v/>
      </c>
      <c r="H161" s="109" t="str">
        <f t="shared" si="7"/>
        <v xml:space="preserve"> </v>
      </c>
      <c r="I161" s="10"/>
      <c r="J161" s="7" t="str">
        <f>VLOOKUP($A161,Entries!$B$3:$G$203,6)</f>
        <v/>
      </c>
      <c r="K161" s="7" t="str">
        <f>VLOOKUP($A161,Entries!$B$3:$FH357,7)</f>
        <v/>
      </c>
      <c r="L161" s="7" t="str">
        <f>VLOOKUP($A161,Entries!$B$3:$I$203,8)</f>
        <v/>
      </c>
      <c r="M161" s="7" t="str">
        <f>VLOOKUP($A161,Entries!$B$3:$J$203,9)</f>
        <v/>
      </c>
      <c r="N161" s="10"/>
    </row>
    <row r="162" spans="1:14" x14ac:dyDescent="0.25">
      <c r="A162" s="7" t="s">
        <v>25</v>
      </c>
      <c r="B162" s="110" t="s">
        <v>25</v>
      </c>
      <c r="D162" s="7">
        <v>8</v>
      </c>
      <c r="E162" t="str">
        <f>VLOOKUP($A162,Entries!$B$3:$J$203,2)</f>
        <v/>
      </c>
      <c r="F162" t="str">
        <f>VLOOKUP($A162,Entries!$B$3:$J$203,3)</f>
        <v/>
      </c>
      <c r="G162" t="str">
        <f>VLOOKUP($A162,Entries!$B$3:$F$203,5)</f>
        <v/>
      </c>
      <c r="H162" s="109" t="str">
        <f t="shared" si="7"/>
        <v xml:space="preserve"> </v>
      </c>
      <c r="I162" s="10"/>
      <c r="J162" s="7" t="str">
        <f>VLOOKUP($A162,Entries!$B$3:$G$203,6)</f>
        <v/>
      </c>
      <c r="K162" s="7" t="str">
        <f>VLOOKUP($A162,Entries!$B$3:$FH358,7)</f>
        <v/>
      </c>
      <c r="L162" s="7" t="str">
        <f>VLOOKUP($A162,Entries!$B$3:$I$203,8)</f>
        <v/>
      </c>
      <c r="M162" s="7" t="str">
        <f>VLOOKUP($A162,Entries!$B$3:$J$203,9)</f>
        <v/>
      </c>
      <c r="N162" s="10"/>
    </row>
    <row r="163" spans="1:14" x14ac:dyDescent="0.25">
      <c r="A163" s="7">
        <v>46</v>
      </c>
      <c r="B163" s="110">
        <v>22.81</v>
      </c>
      <c r="C163" t="s">
        <v>121</v>
      </c>
      <c r="D163" s="7">
        <v>1</v>
      </c>
      <c r="E163" t="str">
        <f>VLOOKUP($A163,Entries!$B$3:$J$203,2)</f>
        <v>Deante</v>
      </c>
      <c r="F163" t="str">
        <f>VLOOKUP($A163,Entries!$B$3:$J$203,3)</f>
        <v>Mavimbela</v>
      </c>
      <c r="G163" t="str">
        <f>VLOOKUP($A163,Entries!$B$3:$F$203,5)</f>
        <v>Ipswich Harriers</v>
      </c>
      <c r="H163" s="109">
        <f t="shared" si="7"/>
        <v>22.81</v>
      </c>
      <c r="I163" s="109" t="str">
        <f>IF(H163=" "," ",IF(H163&gt;N163,"CBP",IF(H163=N163,"=CBP"," ")))</f>
        <v xml:space="preserve"> </v>
      </c>
      <c r="J163" s="7" t="str">
        <f>VLOOKUP($A163,Entries!$B$3:$G$203,6)</f>
        <v>c</v>
      </c>
      <c r="K163" s="7" t="str">
        <f>VLOOKUP($A163,Entries!$B$3:$FH359,7)</f>
        <v>s</v>
      </c>
      <c r="L163" s="7" t="str">
        <f>VLOOKUP($A163,Entries!$B$3:$I$203,8)</f>
        <v>Copleston</v>
      </c>
      <c r="M163" s="7">
        <f>VLOOKUP($A163,Entries!$B$3:$J$203,9)</f>
        <v>4001636</v>
      </c>
      <c r="N163" s="10">
        <v>39.6</v>
      </c>
    </row>
    <row r="164" spans="1:14" x14ac:dyDescent="0.25">
      <c r="A164" s="7">
        <v>42</v>
      </c>
      <c r="B164" s="110">
        <v>17.89</v>
      </c>
      <c r="D164" s="7">
        <v>2</v>
      </c>
      <c r="E164" t="str">
        <f>VLOOKUP($A164,Entries!$B$3:$J$203,2)</f>
        <v>Miles</v>
      </c>
      <c r="F164" t="str">
        <f>VLOOKUP($A164,Entries!$B$3:$J$203,3)</f>
        <v>Lugo-Hankins</v>
      </c>
      <c r="G164" t="str">
        <f>VLOOKUP($A164,Entries!$B$3:$F$203,5)</f>
        <v>Ipswich Harriers</v>
      </c>
      <c r="H164" s="109">
        <f t="shared" si="7"/>
        <v>17.89</v>
      </c>
      <c r="I164" s="10"/>
      <c r="J164" s="7" t="str">
        <f>VLOOKUP($A164,Entries!$B$3:$G$203,6)</f>
        <v>c</v>
      </c>
      <c r="K164" s="7" t="str">
        <f>VLOOKUP($A164,Entries!$B$3:$FH360,7)</f>
        <v>s</v>
      </c>
      <c r="L164" s="7" t="str">
        <f>VLOOKUP($A164,Entries!$B$3:$I$203,8)</f>
        <v>Copleston High School</v>
      </c>
      <c r="M164" s="7">
        <f>VLOOKUP($A164,Entries!$B$3:$J$203,9)</f>
        <v>3937162</v>
      </c>
      <c r="N164" s="10"/>
    </row>
    <row r="165" spans="1:14" x14ac:dyDescent="0.25">
      <c r="A165" s="7" t="s">
        <v>25</v>
      </c>
      <c r="B165" s="110" t="s">
        <v>25</v>
      </c>
      <c r="D165" s="7">
        <v>3</v>
      </c>
      <c r="E165" t="str">
        <f>VLOOKUP($A165,Entries!$B$3:$J$203,2)</f>
        <v/>
      </c>
      <c r="F165" t="str">
        <f>VLOOKUP($A165,Entries!$B$3:$J$203,3)</f>
        <v/>
      </c>
      <c r="G165" t="str">
        <f>VLOOKUP($A165,Entries!$B$3:$F$203,5)</f>
        <v/>
      </c>
      <c r="H165" s="109" t="str">
        <f t="shared" si="7"/>
        <v xml:space="preserve"> </v>
      </c>
      <c r="I165" s="10"/>
      <c r="J165" s="7" t="str">
        <f>VLOOKUP($A165,Entries!$B$3:$G$203,6)</f>
        <v/>
      </c>
      <c r="K165" s="7" t="str">
        <f>VLOOKUP($A165,Entries!$B$3:$FH361,7)</f>
        <v/>
      </c>
      <c r="L165" s="7" t="str">
        <f>VLOOKUP($A165,Entries!$B$3:$I$203,8)</f>
        <v/>
      </c>
      <c r="M165" s="7" t="str">
        <f>VLOOKUP($A165,Entries!$B$3:$J$203,9)</f>
        <v/>
      </c>
      <c r="N165" s="10"/>
    </row>
    <row r="166" spans="1:14" x14ac:dyDescent="0.25">
      <c r="A166" s="7" t="s">
        <v>25</v>
      </c>
      <c r="B166" s="110" t="s">
        <v>25</v>
      </c>
      <c r="D166" s="7">
        <v>4</v>
      </c>
      <c r="E166" t="str">
        <f>VLOOKUP($A166,Entries!$B$3:$J$203,2)</f>
        <v/>
      </c>
      <c r="F166" t="str">
        <f>VLOOKUP($A166,Entries!$B$3:$J$203,3)</f>
        <v/>
      </c>
      <c r="G166" t="str">
        <f>VLOOKUP($A166,Entries!$B$3:$F$203,5)</f>
        <v/>
      </c>
      <c r="H166" s="109" t="str">
        <f t="shared" si="7"/>
        <v xml:space="preserve"> </v>
      </c>
      <c r="I166" s="10"/>
      <c r="J166" s="7" t="str">
        <f>VLOOKUP($A166,Entries!$B$3:$G$203,6)</f>
        <v/>
      </c>
      <c r="K166" s="7" t="str">
        <f>VLOOKUP($A166,Entries!$B$3:$FH362,7)</f>
        <v/>
      </c>
      <c r="L166" s="7" t="str">
        <f>VLOOKUP($A166,Entries!$B$3:$I$203,8)</f>
        <v/>
      </c>
      <c r="M166" s="7" t="str">
        <f>VLOOKUP($A166,Entries!$B$3:$J$203,9)</f>
        <v/>
      </c>
      <c r="N166" s="10"/>
    </row>
    <row r="167" spans="1:14" x14ac:dyDescent="0.25">
      <c r="A167" s="7" t="s">
        <v>25</v>
      </c>
      <c r="B167" s="110" t="s">
        <v>25</v>
      </c>
      <c r="D167" s="7">
        <v>5</v>
      </c>
      <c r="E167" t="str">
        <f>VLOOKUP($A167,Entries!$B$3:$J$203,2)</f>
        <v/>
      </c>
      <c r="F167" t="str">
        <f>VLOOKUP($A167,Entries!$B$3:$J$203,3)</f>
        <v/>
      </c>
      <c r="G167" t="str">
        <f>VLOOKUP($A167,Entries!$B$3:$F$203,5)</f>
        <v/>
      </c>
      <c r="H167" s="109" t="str">
        <f t="shared" si="7"/>
        <v xml:space="preserve"> </v>
      </c>
      <c r="I167" s="10"/>
      <c r="J167" s="7" t="str">
        <f>VLOOKUP($A167,Entries!$B$3:$G$203,6)</f>
        <v/>
      </c>
      <c r="K167" s="7" t="str">
        <f>VLOOKUP($A167,Entries!$B$3:$FH363,7)</f>
        <v/>
      </c>
      <c r="L167" s="7" t="str">
        <f>VLOOKUP($A167,Entries!$B$3:$I$203,8)</f>
        <v/>
      </c>
      <c r="M167" s="7" t="str">
        <f>VLOOKUP($A167,Entries!$B$3:$J$203,9)</f>
        <v/>
      </c>
      <c r="N167" s="10"/>
    </row>
    <row r="168" spans="1:14" x14ac:dyDescent="0.25">
      <c r="A168" s="7" t="s">
        <v>25</v>
      </c>
      <c r="B168" s="110" t="s">
        <v>25</v>
      </c>
      <c r="D168" s="7">
        <v>6</v>
      </c>
      <c r="E168" t="str">
        <f>VLOOKUP($A168,Entries!$B$3:$J$203,2)</f>
        <v/>
      </c>
      <c r="F168" t="str">
        <f>VLOOKUP($A168,Entries!$B$3:$J$203,3)</f>
        <v/>
      </c>
      <c r="G168" t="str">
        <f>VLOOKUP($A168,Entries!$B$3:$F$203,5)</f>
        <v/>
      </c>
      <c r="H168" s="109" t="str">
        <f t="shared" si="7"/>
        <v xml:space="preserve"> </v>
      </c>
      <c r="I168" s="10"/>
      <c r="J168" s="7" t="str">
        <f>VLOOKUP($A168,Entries!$B$3:$G$203,6)</f>
        <v/>
      </c>
      <c r="K168" s="7" t="str">
        <f>VLOOKUP($A168,Entries!$B$3:$FH364,7)</f>
        <v/>
      </c>
      <c r="L168" s="7" t="str">
        <f>VLOOKUP($A168,Entries!$B$3:$I$203,8)</f>
        <v/>
      </c>
      <c r="M168" s="7" t="str">
        <f>VLOOKUP($A168,Entries!$B$3:$J$203,9)</f>
        <v/>
      </c>
      <c r="N168" s="10"/>
    </row>
    <row r="169" spans="1:14" x14ac:dyDescent="0.25">
      <c r="A169" s="7" t="s">
        <v>25</v>
      </c>
      <c r="B169" s="110" t="s">
        <v>25</v>
      </c>
      <c r="D169" s="7">
        <v>7</v>
      </c>
      <c r="E169" t="str">
        <f>VLOOKUP($A169,Entries!$B$3:$J$203,2)</f>
        <v/>
      </c>
      <c r="F169" t="str">
        <f>VLOOKUP($A169,Entries!$B$3:$J$203,3)</f>
        <v/>
      </c>
      <c r="G169" t="str">
        <f>VLOOKUP($A169,Entries!$B$3:$F$203,5)</f>
        <v/>
      </c>
      <c r="H169" s="109" t="str">
        <f t="shared" si="7"/>
        <v xml:space="preserve"> </v>
      </c>
      <c r="I169" s="10"/>
      <c r="J169" s="7" t="str">
        <f>VLOOKUP($A169,Entries!$B$3:$G$203,6)</f>
        <v/>
      </c>
      <c r="K169" s="7" t="str">
        <f>VLOOKUP($A169,Entries!$B$3:$FH365,7)</f>
        <v/>
      </c>
      <c r="L169" s="7" t="str">
        <f>VLOOKUP($A169,Entries!$B$3:$I$203,8)</f>
        <v/>
      </c>
      <c r="M169" s="7" t="str">
        <f>VLOOKUP($A169,Entries!$B$3:$J$203,9)</f>
        <v/>
      </c>
      <c r="N169" s="10"/>
    </row>
    <row r="170" spans="1:14" x14ac:dyDescent="0.25">
      <c r="A170" s="7" t="s">
        <v>25</v>
      </c>
      <c r="B170" s="110" t="s">
        <v>25</v>
      </c>
      <c r="D170" s="7">
        <v>8</v>
      </c>
      <c r="E170" t="str">
        <f>VLOOKUP($A170,Entries!$B$3:$J$203,2)</f>
        <v/>
      </c>
      <c r="F170" t="str">
        <f>VLOOKUP($A170,Entries!$B$3:$J$203,3)</f>
        <v/>
      </c>
      <c r="G170" t="str">
        <f>VLOOKUP($A170,Entries!$B$3:$F$203,5)</f>
        <v/>
      </c>
      <c r="H170" s="109" t="str">
        <f t="shared" si="7"/>
        <v xml:space="preserve"> </v>
      </c>
      <c r="I170" s="10"/>
      <c r="J170" s="7" t="str">
        <f>VLOOKUP($A170,Entries!$B$3:$G$203,6)</f>
        <v/>
      </c>
      <c r="K170" s="7" t="str">
        <f>VLOOKUP($A170,Entries!$B$3:$FH366,7)</f>
        <v/>
      </c>
      <c r="L170" s="7" t="str">
        <f>VLOOKUP($A170,Entries!$B$3:$I$203,8)</f>
        <v/>
      </c>
      <c r="M170" s="7" t="str">
        <f>VLOOKUP($A170,Entries!$B$3:$J$203,9)</f>
        <v/>
      </c>
      <c r="N170" s="10"/>
    </row>
    <row r="171" spans="1:14" x14ac:dyDescent="0.25">
      <c r="A171" s="7">
        <v>42</v>
      </c>
      <c r="B171" s="110">
        <v>20.079999999999998</v>
      </c>
      <c r="C171" t="s">
        <v>125</v>
      </c>
      <c r="D171" s="7">
        <v>1</v>
      </c>
      <c r="E171" t="str">
        <f>VLOOKUP($A171,Entries!$B$3:$J$203,2)</f>
        <v>Miles</v>
      </c>
      <c r="F171" t="str">
        <f>VLOOKUP($A171,Entries!$B$3:$J$203,3)</f>
        <v>Lugo-Hankins</v>
      </c>
      <c r="G171" t="str">
        <f>VLOOKUP($A171,Entries!$B$3:$F$203,5)</f>
        <v>Ipswich Harriers</v>
      </c>
      <c r="H171" s="109">
        <f t="shared" si="7"/>
        <v>20.079999999999998</v>
      </c>
      <c r="I171" s="109" t="str">
        <f>IF(H171=" "," ",IF(H171&gt;N171,"CBP",IF(H171=N171,"=CBP"," ")))</f>
        <v xml:space="preserve"> </v>
      </c>
      <c r="J171" s="7" t="str">
        <f>VLOOKUP($A171,Entries!$B$3:$G$203,6)</f>
        <v>c</v>
      </c>
      <c r="K171" s="7" t="str">
        <f>VLOOKUP($A171,Entries!$B$3:$FH367,7)</f>
        <v>s</v>
      </c>
      <c r="L171" s="7" t="str">
        <f>VLOOKUP($A171,Entries!$B$3:$I$203,8)</f>
        <v>Copleston High School</v>
      </c>
      <c r="M171" s="7">
        <f>VLOOKUP($A171,Entries!$B$3:$J$203,9)</f>
        <v>3937162</v>
      </c>
      <c r="N171" s="10">
        <v>40.909999999999997</v>
      </c>
    </row>
    <row r="172" spans="1:14" x14ac:dyDescent="0.25">
      <c r="A172" s="7" t="s">
        <v>25</v>
      </c>
      <c r="B172" s="110" t="s">
        <v>25</v>
      </c>
      <c r="D172" s="7">
        <v>2</v>
      </c>
      <c r="E172" t="str">
        <f>VLOOKUP($A172,Entries!$B$3:$J$203,2)</f>
        <v/>
      </c>
      <c r="F172" t="str">
        <f>VLOOKUP($A172,Entries!$B$3:$J$203,3)</f>
        <v/>
      </c>
      <c r="G172" t="str">
        <f>VLOOKUP($A172,Entries!$B$3:$F$203,5)</f>
        <v/>
      </c>
      <c r="H172" s="109" t="str">
        <f t="shared" si="7"/>
        <v xml:space="preserve"> </v>
      </c>
      <c r="I172" s="10"/>
      <c r="J172" s="7" t="str">
        <f>VLOOKUP($A172,Entries!$B$3:$G$203,6)</f>
        <v/>
      </c>
      <c r="K172" s="7" t="str">
        <f>VLOOKUP($A172,Entries!$B$3:$FH368,7)</f>
        <v/>
      </c>
      <c r="L172" s="7" t="str">
        <f>VLOOKUP($A172,Entries!$B$3:$I$203,8)</f>
        <v/>
      </c>
      <c r="M172" s="7" t="str">
        <f>VLOOKUP($A172,Entries!$B$3:$J$203,9)</f>
        <v/>
      </c>
      <c r="N172" s="10"/>
    </row>
    <row r="173" spans="1:14" x14ac:dyDescent="0.25">
      <c r="A173" s="7" t="s">
        <v>25</v>
      </c>
      <c r="B173" s="110" t="s">
        <v>25</v>
      </c>
      <c r="D173" s="7">
        <v>3</v>
      </c>
      <c r="E173" t="str">
        <f>VLOOKUP($A173,Entries!$B$3:$J$203,2)</f>
        <v/>
      </c>
      <c r="F173" t="str">
        <f>VLOOKUP($A173,Entries!$B$3:$J$203,3)</f>
        <v/>
      </c>
      <c r="G173" t="str">
        <f>VLOOKUP($A173,Entries!$B$3:$F$203,5)</f>
        <v/>
      </c>
      <c r="H173" s="109" t="str">
        <f t="shared" si="7"/>
        <v xml:space="preserve"> </v>
      </c>
      <c r="I173" s="10"/>
      <c r="J173" s="7" t="str">
        <f>VLOOKUP($A173,Entries!$B$3:$G$203,6)</f>
        <v/>
      </c>
      <c r="K173" s="7" t="str">
        <f>VLOOKUP($A173,Entries!$B$3:$FH369,7)</f>
        <v/>
      </c>
      <c r="L173" s="7" t="str">
        <f>VLOOKUP($A173,Entries!$B$3:$I$203,8)</f>
        <v/>
      </c>
      <c r="M173" s="7" t="str">
        <f>VLOOKUP($A173,Entries!$B$3:$J$203,9)</f>
        <v/>
      </c>
      <c r="N173" s="10"/>
    </row>
    <row r="174" spans="1:14" x14ac:dyDescent="0.25">
      <c r="A174" s="7" t="s">
        <v>25</v>
      </c>
      <c r="B174" s="110" t="s">
        <v>25</v>
      </c>
      <c r="D174" s="7">
        <v>4</v>
      </c>
      <c r="E174" t="str">
        <f>VLOOKUP($A174,Entries!$B$3:$J$203,2)</f>
        <v/>
      </c>
      <c r="F174" t="str">
        <f>VLOOKUP($A174,Entries!$B$3:$J$203,3)</f>
        <v/>
      </c>
      <c r="G174" t="str">
        <f>VLOOKUP($A174,Entries!$B$3:$F$203,5)</f>
        <v/>
      </c>
      <c r="H174" s="109" t="str">
        <f t="shared" si="7"/>
        <v xml:space="preserve"> </v>
      </c>
      <c r="I174" s="10"/>
      <c r="J174" s="7" t="str">
        <f>VLOOKUP($A174,Entries!$B$3:$G$203,6)</f>
        <v/>
      </c>
      <c r="K174" s="7" t="str">
        <f>VLOOKUP($A174,Entries!$B$3:$FH370,7)</f>
        <v/>
      </c>
      <c r="L174" s="7" t="str">
        <f>VLOOKUP($A174,Entries!$B$3:$I$203,8)</f>
        <v/>
      </c>
      <c r="M174" s="7" t="str">
        <f>VLOOKUP($A174,Entries!$B$3:$J$203,9)</f>
        <v/>
      </c>
      <c r="N174" s="10"/>
    </row>
    <row r="175" spans="1:14" x14ac:dyDescent="0.25">
      <c r="A175" s="7" t="s">
        <v>25</v>
      </c>
      <c r="B175" s="110" t="s">
        <v>25</v>
      </c>
      <c r="D175" s="7">
        <v>5</v>
      </c>
      <c r="E175" t="str">
        <f>VLOOKUP($A175,Entries!$B$3:$J$203,2)</f>
        <v/>
      </c>
      <c r="F175" t="str">
        <f>VLOOKUP($A175,Entries!$B$3:$J$203,3)</f>
        <v/>
      </c>
      <c r="G175" t="str">
        <f>VLOOKUP($A175,Entries!$B$3:$F$203,5)</f>
        <v/>
      </c>
      <c r="H175" s="109" t="str">
        <f t="shared" si="7"/>
        <v xml:space="preserve"> </v>
      </c>
      <c r="I175" s="10"/>
      <c r="J175" s="7" t="str">
        <f>VLOOKUP($A175,Entries!$B$3:$G$203,6)</f>
        <v/>
      </c>
      <c r="K175" s="7" t="str">
        <f>VLOOKUP($A175,Entries!$B$3:$FH371,7)</f>
        <v/>
      </c>
      <c r="L175" s="7" t="str">
        <f>VLOOKUP($A175,Entries!$B$3:$I$203,8)</f>
        <v/>
      </c>
      <c r="M175" s="7" t="str">
        <f>VLOOKUP($A175,Entries!$B$3:$J$203,9)</f>
        <v/>
      </c>
      <c r="N175" s="10"/>
    </row>
    <row r="176" spans="1:14" x14ac:dyDescent="0.25">
      <c r="A176" s="7" t="s">
        <v>25</v>
      </c>
      <c r="B176" s="110" t="s">
        <v>25</v>
      </c>
      <c r="D176" s="7">
        <v>6</v>
      </c>
      <c r="E176" t="str">
        <f>VLOOKUP($A176,Entries!$B$3:$J$203,2)</f>
        <v/>
      </c>
      <c r="F176" t="str">
        <f>VLOOKUP($A176,Entries!$B$3:$J$203,3)</f>
        <v/>
      </c>
      <c r="G176" t="str">
        <f>VLOOKUP($A176,Entries!$B$3:$F$203,5)</f>
        <v/>
      </c>
      <c r="H176" s="109" t="str">
        <f t="shared" si="7"/>
        <v xml:space="preserve"> </v>
      </c>
      <c r="I176" s="10"/>
      <c r="J176" s="7" t="str">
        <f>VLOOKUP($A176,Entries!$B$3:$G$203,6)</f>
        <v/>
      </c>
      <c r="K176" s="7" t="str">
        <f>VLOOKUP($A176,Entries!$B$3:$FH372,7)</f>
        <v/>
      </c>
      <c r="L176" s="7" t="str">
        <f>VLOOKUP($A176,Entries!$B$3:$I$203,8)</f>
        <v/>
      </c>
      <c r="M176" s="7" t="str">
        <f>VLOOKUP($A176,Entries!$B$3:$J$203,9)</f>
        <v/>
      </c>
      <c r="N176" s="10"/>
    </row>
    <row r="177" spans="1:14" x14ac:dyDescent="0.25">
      <c r="A177" s="7" t="s">
        <v>25</v>
      </c>
      <c r="B177" s="110" t="s">
        <v>25</v>
      </c>
      <c r="D177" s="7">
        <v>7</v>
      </c>
      <c r="E177" t="str">
        <f>VLOOKUP($A177,Entries!$B$3:$J$203,2)</f>
        <v/>
      </c>
      <c r="F177" t="str">
        <f>VLOOKUP($A177,Entries!$B$3:$J$203,3)</f>
        <v/>
      </c>
      <c r="G177" t="str">
        <f>VLOOKUP($A177,Entries!$B$3:$F$203,5)</f>
        <v/>
      </c>
      <c r="H177" s="109" t="str">
        <f t="shared" si="7"/>
        <v xml:space="preserve"> </v>
      </c>
      <c r="I177" s="10"/>
      <c r="J177" s="7" t="str">
        <f>VLOOKUP($A177,Entries!$B$3:$G$203,6)</f>
        <v/>
      </c>
      <c r="K177" s="7" t="str">
        <f>VLOOKUP($A177,Entries!$B$3:$FH373,7)</f>
        <v/>
      </c>
      <c r="L177" s="7" t="str">
        <f>VLOOKUP($A177,Entries!$B$3:$I$203,8)</f>
        <v/>
      </c>
      <c r="M177" s="7" t="str">
        <f>VLOOKUP($A177,Entries!$B$3:$J$203,9)</f>
        <v/>
      </c>
      <c r="N177" s="10"/>
    </row>
    <row r="178" spans="1:14" x14ac:dyDescent="0.25">
      <c r="A178" s="7" t="s">
        <v>25</v>
      </c>
      <c r="B178" s="110" t="s">
        <v>25</v>
      </c>
      <c r="D178" s="7">
        <v>8</v>
      </c>
      <c r="E178" t="str">
        <f>VLOOKUP($A178,Entries!$B$3:$J$203,2)</f>
        <v/>
      </c>
      <c r="F178" t="str">
        <f>VLOOKUP($A178,Entries!$B$3:$J$203,3)</f>
        <v/>
      </c>
      <c r="G178" t="str">
        <f>VLOOKUP($A178,Entries!$B$3:$F$203,5)</f>
        <v/>
      </c>
      <c r="H178" s="109" t="str">
        <f t="shared" si="7"/>
        <v xml:space="preserve"> </v>
      </c>
      <c r="I178" s="10"/>
      <c r="J178" s="7" t="str">
        <f>VLOOKUP($A178,Entries!$B$3:$G$203,6)</f>
        <v/>
      </c>
      <c r="K178" s="7" t="str">
        <f>VLOOKUP($A178,Entries!$B$3:$FH374,7)</f>
        <v/>
      </c>
      <c r="L178" s="7" t="str">
        <f>VLOOKUP($A178,Entries!$B$3:$I$203,8)</f>
        <v/>
      </c>
      <c r="M178" s="7" t="str">
        <f>VLOOKUP($A178,Entries!$B$3:$J$203,9)</f>
        <v/>
      </c>
      <c r="N178" s="10"/>
    </row>
    <row r="179" spans="1:14" x14ac:dyDescent="0.25">
      <c r="A179" s="7">
        <v>46</v>
      </c>
      <c r="B179" s="110">
        <v>32.74</v>
      </c>
      <c r="C179" t="s">
        <v>129</v>
      </c>
      <c r="D179" s="7">
        <v>1</v>
      </c>
      <c r="E179" t="str">
        <f>VLOOKUP($A179,Entries!$B$3:$J$203,2)</f>
        <v>Deante</v>
      </c>
      <c r="F179" t="str">
        <f>VLOOKUP($A179,Entries!$B$3:$J$203,3)</f>
        <v>Mavimbela</v>
      </c>
      <c r="G179" t="str">
        <f>VLOOKUP($A179,Entries!$B$3:$F$203,5)</f>
        <v>Ipswich Harriers</v>
      </c>
      <c r="H179" s="109">
        <f t="shared" si="7"/>
        <v>32.74</v>
      </c>
      <c r="I179" s="109" t="str">
        <f>IF(H179=" "," ",IF(H179&gt;N179,"CBP",IF(H179=N179,"=CBP"," ")))</f>
        <v xml:space="preserve"> </v>
      </c>
      <c r="J179" s="7" t="str">
        <f>VLOOKUP($A179,Entries!$B$3:$G$203,6)</f>
        <v>c</v>
      </c>
      <c r="K179" s="7" t="str">
        <f>VLOOKUP($A179,Entries!$B$3:$FH375,7)</f>
        <v>s</v>
      </c>
      <c r="L179" s="7" t="str">
        <f>VLOOKUP($A179,Entries!$B$3:$I$203,8)</f>
        <v>Copleston</v>
      </c>
      <c r="M179" s="7">
        <f>VLOOKUP($A179,Entries!$B$3:$J$203,9)</f>
        <v>4001636</v>
      </c>
      <c r="N179" s="10">
        <v>59.98</v>
      </c>
    </row>
    <row r="180" spans="1:14" x14ac:dyDescent="0.25">
      <c r="A180" s="7">
        <v>51</v>
      </c>
      <c r="B180" s="110">
        <v>15.67</v>
      </c>
      <c r="D180" s="7">
        <v>2</v>
      </c>
      <c r="E180" t="str">
        <f>VLOOKUP($A180,Entries!$B$3:$J$203,2)</f>
        <v>Oliver</v>
      </c>
      <c r="F180" t="str">
        <f>VLOOKUP($A180,Entries!$B$3:$J$203,3)</f>
        <v>Gale</v>
      </c>
      <c r="G180" t="str">
        <f>VLOOKUP($A180,Entries!$B$3:$F$203,5)</f>
        <v>Finborough School</v>
      </c>
      <c r="H180" s="109">
        <f t="shared" si="7"/>
        <v>15.67</v>
      </c>
      <c r="I180" s="10"/>
      <c r="J180" s="7" t="str">
        <f>VLOOKUP($A180,Entries!$B$3:$G$203,6)</f>
        <v>c</v>
      </c>
      <c r="K180" s="7" t="str">
        <f>VLOOKUP($A180,Entries!$B$3:$FH376,7)</f>
        <v>s</v>
      </c>
      <c r="L180" s="7" t="str">
        <f>VLOOKUP($A180,Entries!$B$3:$I$203,8)</f>
        <v>Finborough</v>
      </c>
      <c r="M180" s="7">
        <f>VLOOKUP($A180,Entries!$B$3:$J$203,9)</f>
        <v>0</v>
      </c>
      <c r="N180" s="10"/>
    </row>
    <row r="181" spans="1:14" x14ac:dyDescent="0.25">
      <c r="A181" s="7" t="s">
        <v>25</v>
      </c>
      <c r="B181" s="110" t="s">
        <v>25</v>
      </c>
      <c r="D181" s="7">
        <v>3</v>
      </c>
      <c r="E181" t="str">
        <f>VLOOKUP($A181,Entries!$B$3:$J$203,2)</f>
        <v/>
      </c>
      <c r="F181" t="str">
        <f>VLOOKUP($A181,Entries!$B$3:$J$203,3)</f>
        <v/>
      </c>
      <c r="G181" t="str">
        <f>VLOOKUP($A181,Entries!$B$3:$F$203,5)</f>
        <v/>
      </c>
      <c r="H181" s="109" t="str">
        <f t="shared" si="7"/>
        <v xml:space="preserve"> </v>
      </c>
      <c r="I181" s="10"/>
      <c r="J181" s="7" t="str">
        <f>VLOOKUP($A181,Entries!$B$3:$G$203,6)</f>
        <v/>
      </c>
      <c r="K181" s="7" t="str">
        <f>VLOOKUP($A181,Entries!$B$3:$FH377,7)</f>
        <v/>
      </c>
      <c r="L181" s="7" t="str">
        <f>VLOOKUP($A181,Entries!$B$3:$I$203,8)</f>
        <v/>
      </c>
      <c r="M181" s="7" t="str">
        <f>VLOOKUP($A181,Entries!$B$3:$J$203,9)</f>
        <v/>
      </c>
      <c r="N181" s="10"/>
    </row>
    <row r="182" spans="1:14" x14ac:dyDescent="0.25">
      <c r="A182" s="7" t="s">
        <v>25</v>
      </c>
      <c r="B182" s="110" t="s">
        <v>25</v>
      </c>
      <c r="D182" s="7">
        <v>4</v>
      </c>
      <c r="E182" t="str">
        <f>VLOOKUP($A182,Entries!$B$3:$J$203,2)</f>
        <v/>
      </c>
      <c r="F182" t="str">
        <f>VLOOKUP($A182,Entries!$B$3:$J$203,3)</f>
        <v/>
      </c>
      <c r="G182" t="str">
        <f>VLOOKUP($A182,Entries!$B$3:$F$203,5)</f>
        <v/>
      </c>
      <c r="H182" s="109" t="str">
        <f t="shared" si="7"/>
        <v xml:space="preserve"> </v>
      </c>
      <c r="I182" s="10"/>
      <c r="J182" s="7" t="str">
        <f>VLOOKUP($A182,Entries!$B$3:$G$203,6)</f>
        <v/>
      </c>
      <c r="K182" s="7" t="str">
        <f>VLOOKUP($A182,Entries!$B$3:$FH378,7)</f>
        <v/>
      </c>
      <c r="L182" s="7" t="str">
        <f>VLOOKUP($A182,Entries!$B$3:$I$203,8)</f>
        <v/>
      </c>
      <c r="M182" s="7" t="str">
        <f>VLOOKUP($A182,Entries!$B$3:$J$203,9)</f>
        <v/>
      </c>
      <c r="N182" s="10"/>
    </row>
    <row r="183" spans="1:14" x14ac:dyDescent="0.25">
      <c r="A183" s="7" t="s">
        <v>25</v>
      </c>
      <c r="B183" s="110" t="s">
        <v>25</v>
      </c>
      <c r="D183" s="7">
        <v>5</v>
      </c>
      <c r="E183" t="str">
        <f>VLOOKUP($A183,Entries!$B$3:$J$203,2)</f>
        <v/>
      </c>
      <c r="F183" t="str">
        <f>VLOOKUP($A183,Entries!$B$3:$J$203,3)</f>
        <v/>
      </c>
      <c r="G183" t="str">
        <f>VLOOKUP($A183,Entries!$B$3:$F$203,5)</f>
        <v/>
      </c>
      <c r="H183" s="109" t="str">
        <f t="shared" si="7"/>
        <v xml:space="preserve"> </v>
      </c>
      <c r="I183" s="10"/>
      <c r="J183" s="7" t="str">
        <f>VLOOKUP($A183,Entries!$B$3:$G$203,6)</f>
        <v/>
      </c>
      <c r="K183" s="7" t="str">
        <f>VLOOKUP($A183,Entries!$B$3:$FH379,7)</f>
        <v/>
      </c>
      <c r="L183" s="7" t="str">
        <f>VLOOKUP($A183,Entries!$B$3:$I$203,8)</f>
        <v/>
      </c>
      <c r="M183" s="7" t="str">
        <f>VLOOKUP($A183,Entries!$B$3:$J$203,9)</f>
        <v/>
      </c>
      <c r="N183" s="10"/>
    </row>
    <row r="184" spans="1:14" x14ac:dyDescent="0.25">
      <c r="A184" s="7" t="s">
        <v>25</v>
      </c>
      <c r="B184" s="110" t="s">
        <v>25</v>
      </c>
      <c r="D184" s="7">
        <v>6</v>
      </c>
      <c r="E184" t="str">
        <f>VLOOKUP($A184,Entries!$B$3:$J$203,2)</f>
        <v/>
      </c>
      <c r="F184" t="str">
        <f>VLOOKUP($A184,Entries!$B$3:$J$203,3)</f>
        <v/>
      </c>
      <c r="G184" t="str">
        <f>VLOOKUP($A184,Entries!$B$3:$F$203,5)</f>
        <v/>
      </c>
      <c r="H184" s="109" t="str">
        <f t="shared" si="7"/>
        <v xml:space="preserve"> </v>
      </c>
      <c r="I184" s="10"/>
      <c r="J184" s="7" t="str">
        <f>VLOOKUP($A184,Entries!$B$3:$G$203,6)</f>
        <v/>
      </c>
      <c r="K184" s="7" t="str">
        <f>VLOOKUP($A184,Entries!$B$3:$FH380,7)</f>
        <v/>
      </c>
      <c r="L184" s="7" t="str">
        <f>VLOOKUP($A184,Entries!$B$3:$I$203,8)</f>
        <v/>
      </c>
      <c r="M184" s="7" t="str">
        <f>VLOOKUP($A184,Entries!$B$3:$J$203,9)</f>
        <v/>
      </c>
      <c r="N184" s="10"/>
    </row>
    <row r="185" spans="1:14" x14ac:dyDescent="0.25">
      <c r="A185" s="7" t="s">
        <v>25</v>
      </c>
      <c r="B185" s="110" t="s">
        <v>25</v>
      </c>
      <c r="D185" s="7">
        <v>7</v>
      </c>
      <c r="E185" t="str">
        <f>VLOOKUP($A185,Entries!$B$3:$J$203,2)</f>
        <v/>
      </c>
      <c r="F185" t="str">
        <f>VLOOKUP($A185,Entries!$B$3:$J$203,3)</f>
        <v/>
      </c>
      <c r="G185" t="str">
        <f>VLOOKUP($A185,Entries!$B$3:$F$203,5)</f>
        <v/>
      </c>
      <c r="H185" s="109" t="str">
        <f t="shared" si="7"/>
        <v xml:space="preserve"> </v>
      </c>
      <c r="I185" s="10"/>
      <c r="J185" s="7" t="str">
        <f>VLOOKUP($A185,Entries!$B$3:$G$203,6)</f>
        <v/>
      </c>
      <c r="K185" s="7" t="str">
        <f>VLOOKUP($A185,Entries!$B$3:$FH381,7)</f>
        <v/>
      </c>
      <c r="L185" s="7" t="str">
        <f>VLOOKUP($A185,Entries!$B$3:$I$203,8)</f>
        <v/>
      </c>
      <c r="M185" s="7" t="str">
        <f>VLOOKUP($A185,Entries!$B$3:$J$203,9)</f>
        <v/>
      </c>
      <c r="N185" s="10"/>
    </row>
    <row r="186" spans="1:14" x14ac:dyDescent="0.25">
      <c r="A186" s="7" t="s">
        <v>25</v>
      </c>
      <c r="B186" s="110" t="s">
        <v>25</v>
      </c>
      <c r="D186" s="7">
        <v>8</v>
      </c>
      <c r="E186" t="str">
        <f>VLOOKUP($A186,Entries!$B$3:$J$203,2)</f>
        <v/>
      </c>
      <c r="F186" t="str">
        <f>VLOOKUP($A186,Entries!$B$3:$J$203,3)</f>
        <v/>
      </c>
      <c r="G186" t="str">
        <f>VLOOKUP($A186,Entries!$B$3:$F$203,5)</f>
        <v/>
      </c>
      <c r="H186" s="109" t="str">
        <f t="shared" si="7"/>
        <v xml:space="preserve"> </v>
      </c>
      <c r="I186" s="10"/>
      <c r="J186" s="7" t="str">
        <f>VLOOKUP($A186,Entries!$B$3:$G$203,6)</f>
        <v/>
      </c>
      <c r="K186" s="7" t="str">
        <f>VLOOKUP($A186,Entries!$B$3:$FH382,7)</f>
        <v/>
      </c>
      <c r="L186" s="7" t="str">
        <f>VLOOKUP($A186,Entries!$B$3:$I$203,8)</f>
        <v/>
      </c>
      <c r="M186" s="7" t="str">
        <f>VLOOKUP($A186,Entries!$B$3:$J$203,9)</f>
        <v/>
      </c>
      <c r="N186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workbookViewId="0">
      <selection activeCell="C1" sqref="C1:M179"/>
    </sheetView>
  </sheetViews>
  <sheetFormatPr defaultRowHeight="15" x14ac:dyDescent="0.25"/>
  <cols>
    <col min="1" max="1" width="6.7109375" customWidth="1"/>
    <col min="2" max="2" width="12.7109375" customWidth="1"/>
    <col min="3" max="3" width="11.7109375" customWidth="1"/>
    <col min="4" max="4" width="5.7109375" customWidth="1"/>
    <col min="5" max="6" width="15.7109375" customWidth="1"/>
    <col min="7" max="7" width="25.7109375" customWidth="1"/>
    <col min="8" max="8" width="10.7109375" customWidth="1"/>
    <col min="9" max="11" width="8.7109375" customWidth="1"/>
    <col min="12" max="12" width="24.7109375" bestFit="1" customWidth="1"/>
    <col min="13" max="13" width="12.85546875" customWidth="1"/>
    <col min="14" max="14" width="7.7109375" customWidth="1"/>
  </cols>
  <sheetData>
    <row r="1" spans="1:14" x14ac:dyDescent="0.25">
      <c r="A1" s="7"/>
      <c r="B1" s="27"/>
      <c r="C1" s="202" t="str">
        <f>+DATA!F2</f>
        <v>Suffolk County Track &amp; Field Championships - 12th May 2024 - Bury St Edmunds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7"/>
    </row>
    <row r="2" spans="1:14" x14ac:dyDescent="0.25">
      <c r="A2" s="7"/>
      <c r="B2" s="27"/>
      <c r="C2" s="203" t="s">
        <v>93</v>
      </c>
      <c r="D2" s="203"/>
      <c r="E2" s="203"/>
      <c r="G2" s="7"/>
      <c r="H2" s="27"/>
      <c r="I2" s="7"/>
      <c r="J2" s="7"/>
      <c r="K2" s="7"/>
      <c r="L2" s="7"/>
      <c r="M2" s="7"/>
      <c r="N2" s="27"/>
    </row>
    <row r="3" spans="1:14" x14ac:dyDescent="0.25">
      <c r="A3" s="7"/>
      <c r="B3" s="27"/>
      <c r="C3" s="203"/>
      <c r="D3" s="203"/>
      <c r="E3" s="203"/>
      <c r="G3" s="7"/>
      <c r="H3" s="27"/>
      <c r="I3" s="7"/>
      <c r="J3" s="7"/>
      <c r="K3" s="7"/>
      <c r="L3" s="7"/>
      <c r="M3" s="7"/>
      <c r="N3" s="27"/>
    </row>
    <row r="4" spans="1:14" x14ac:dyDescent="0.25">
      <c r="A4" s="7" t="s">
        <v>0</v>
      </c>
      <c r="B4" s="27" t="s">
        <v>50</v>
      </c>
      <c r="C4" t="s">
        <v>51</v>
      </c>
      <c r="D4" s="7" t="s">
        <v>52</v>
      </c>
      <c r="E4" t="s">
        <v>53</v>
      </c>
      <c r="F4" t="s">
        <v>2</v>
      </c>
      <c r="G4" s="28" t="s">
        <v>54</v>
      </c>
      <c r="H4" s="27" t="s">
        <v>55</v>
      </c>
      <c r="I4" s="7" t="s">
        <v>56</v>
      </c>
      <c r="J4" s="7" t="s">
        <v>511</v>
      </c>
      <c r="K4" s="7" t="s">
        <v>515</v>
      </c>
      <c r="L4" s="7" t="s">
        <v>513</v>
      </c>
      <c r="M4" s="7" t="s">
        <v>57</v>
      </c>
      <c r="N4" s="27"/>
    </row>
    <row r="5" spans="1:14" hidden="1" x14ac:dyDescent="0.25">
      <c r="A5" s="7" t="s">
        <v>25</v>
      </c>
      <c r="B5" s="110" t="s">
        <v>25</v>
      </c>
      <c r="C5" t="s">
        <v>269</v>
      </c>
      <c r="D5" s="7">
        <v>1</v>
      </c>
      <c r="E5" t="str">
        <f>VLOOKUP($A5,Entries!$B$3:$J$203,2)</f>
        <v/>
      </c>
      <c r="F5" t="str">
        <f>VLOOKUP($A5,Entries!$B$3:$J$203,3)</f>
        <v/>
      </c>
      <c r="G5" t="str">
        <f>VLOOKUP($A5,Entries!$B$3:$F$203,5)</f>
        <v/>
      </c>
      <c r="H5" s="27" t="str">
        <f>B5</f>
        <v xml:space="preserve"> </v>
      </c>
      <c r="I5" s="7" t="str">
        <f>IF(H5=" "," ",IF(H5&lt;N5,"CBP",IF(H5=N5,"=CBP"," ")))</f>
        <v xml:space="preserve"> </v>
      </c>
      <c r="J5" s="7" t="str">
        <f>VLOOKUP($A5,Entries!$B$3:$G$203,6)</f>
        <v/>
      </c>
      <c r="K5" s="7" t="str">
        <f>VLOOKUP($A5,Entries!$B$3:$FH203,7)</f>
        <v/>
      </c>
      <c r="L5" s="7" t="str">
        <f>VLOOKUP($A5,Entries!$B$3:$I$203,8)</f>
        <v/>
      </c>
      <c r="M5" s="7" t="str">
        <f>VLOOKUP($A5,Entries!$B$3:$J$203,9)</f>
        <v/>
      </c>
      <c r="N5" s="29">
        <v>11.1</v>
      </c>
    </row>
    <row r="6" spans="1:14" hidden="1" x14ac:dyDescent="0.25">
      <c r="A6" s="7" t="s">
        <v>25</v>
      </c>
      <c r="B6" s="110" t="s">
        <v>25</v>
      </c>
      <c r="D6" s="7">
        <v>2</v>
      </c>
      <c r="E6" t="str">
        <f>VLOOKUP($A6,Entries!$B$3:$J$203,2)</f>
        <v/>
      </c>
      <c r="F6" t="str">
        <f>VLOOKUP($A6,Entries!$B$3:$J$203,3)</f>
        <v/>
      </c>
      <c r="G6" t="str">
        <f>VLOOKUP($A6,Entries!$B$3:$F$203,5)</f>
        <v/>
      </c>
      <c r="H6" s="27" t="str">
        <f t="shared" ref="H6:H69" si="0">B6</f>
        <v xml:space="preserve"> </v>
      </c>
      <c r="I6" s="7"/>
      <c r="J6" s="7" t="str">
        <f>VLOOKUP($A6,Entries!$B$3:$G$203,6)</f>
        <v/>
      </c>
      <c r="K6" s="7" t="str">
        <f>VLOOKUP($A6,Entries!$B$3:$FH204,7)</f>
        <v/>
      </c>
      <c r="L6" s="7" t="str">
        <f>VLOOKUP($A6,Entries!$B$3:$I$203,8)</f>
        <v/>
      </c>
      <c r="M6" s="7" t="str">
        <f>VLOOKUP($A6,Entries!$B$3:$J$203,9)</f>
        <v/>
      </c>
      <c r="N6" s="29"/>
    </row>
    <row r="7" spans="1:14" hidden="1" x14ac:dyDescent="0.25">
      <c r="A7" s="7" t="s">
        <v>25</v>
      </c>
      <c r="B7" s="110" t="s">
        <v>25</v>
      </c>
      <c r="D7" s="7">
        <v>3</v>
      </c>
      <c r="E7" t="str">
        <f>VLOOKUP($A7,Entries!$B$3:$J$203,2)</f>
        <v/>
      </c>
      <c r="F7" t="str">
        <f>VLOOKUP($A7,Entries!$B$3:$J$203,3)</f>
        <v/>
      </c>
      <c r="G7" t="str">
        <f>VLOOKUP($A7,Entries!$B$3:$F$203,5)</f>
        <v/>
      </c>
      <c r="H7" s="27" t="str">
        <f t="shared" si="0"/>
        <v xml:space="preserve"> </v>
      </c>
      <c r="I7" s="7"/>
      <c r="J7" s="7" t="str">
        <f>VLOOKUP($A7,Entries!$B$3:$G$203,6)</f>
        <v/>
      </c>
      <c r="K7" s="7" t="str">
        <f>VLOOKUP($A7,Entries!$B$3:$FH205,7)</f>
        <v/>
      </c>
      <c r="L7" s="7" t="str">
        <f>VLOOKUP($A7,Entries!$B$3:$I$203,8)</f>
        <v/>
      </c>
      <c r="M7" s="7" t="str">
        <f>VLOOKUP($A7,Entries!$B$3:$J$203,9)</f>
        <v/>
      </c>
      <c r="N7" s="29"/>
    </row>
    <row r="8" spans="1:14" hidden="1" x14ac:dyDescent="0.25">
      <c r="A8" s="7" t="s">
        <v>25</v>
      </c>
      <c r="B8" s="110" t="s">
        <v>25</v>
      </c>
      <c r="D8" s="7">
        <v>4</v>
      </c>
      <c r="E8" t="str">
        <f>VLOOKUP($A8,Entries!$B$3:$J$203,2)</f>
        <v/>
      </c>
      <c r="F8" t="str">
        <f>VLOOKUP($A8,Entries!$B$3:$J$203,3)</f>
        <v/>
      </c>
      <c r="G8" t="str">
        <f>VLOOKUP($A8,Entries!$B$3:$F$203,5)</f>
        <v/>
      </c>
      <c r="H8" s="27" t="str">
        <f t="shared" si="0"/>
        <v xml:space="preserve"> </v>
      </c>
      <c r="I8" s="7"/>
      <c r="J8" s="7" t="str">
        <f>VLOOKUP($A8,Entries!$B$3:$G$203,6)</f>
        <v/>
      </c>
      <c r="K8" s="7" t="str">
        <f>VLOOKUP($A8,Entries!$B$3:$FH206,7)</f>
        <v/>
      </c>
      <c r="L8" s="7" t="str">
        <f>VLOOKUP($A8,Entries!$B$3:$I$203,8)</f>
        <v/>
      </c>
      <c r="M8" s="7" t="str">
        <f>VLOOKUP($A8,Entries!$B$3:$J$203,9)</f>
        <v/>
      </c>
      <c r="N8" s="29"/>
    </row>
    <row r="9" spans="1:14" hidden="1" x14ac:dyDescent="0.25">
      <c r="A9" s="7" t="s">
        <v>25</v>
      </c>
      <c r="B9" s="110" t="s">
        <v>25</v>
      </c>
      <c r="D9" s="7">
        <v>5</v>
      </c>
      <c r="E9" t="str">
        <f>VLOOKUP($A9,Entries!$B$3:$J$203,2)</f>
        <v/>
      </c>
      <c r="F9" t="str">
        <f>VLOOKUP($A9,Entries!$B$3:$J$203,3)</f>
        <v/>
      </c>
      <c r="G9" t="str">
        <f>VLOOKUP($A9,Entries!$B$3:$F$203,5)</f>
        <v/>
      </c>
      <c r="H9" s="27" t="str">
        <f t="shared" si="0"/>
        <v xml:space="preserve"> </v>
      </c>
      <c r="I9" s="7"/>
      <c r="J9" s="7" t="str">
        <f>VLOOKUP($A9,Entries!$B$3:$G$203,6)</f>
        <v/>
      </c>
      <c r="K9" s="7" t="str">
        <f>VLOOKUP($A9,Entries!$B$3:$FH207,7)</f>
        <v/>
      </c>
      <c r="L9" s="7" t="str">
        <f>VLOOKUP($A9,Entries!$B$3:$I$203,8)</f>
        <v/>
      </c>
      <c r="M9" s="7" t="str">
        <f>VLOOKUP($A9,Entries!$B$3:$J$203,9)</f>
        <v/>
      </c>
      <c r="N9" s="29"/>
    </row>
    <row r="10" spans="1:14" hidden="1" x14ac:dyDescent="0.25">
      <c r="A10" s="7" t="s">
        <v>25</v>
      </c>
      <c r="B10" s="110" t="s">
        <v>25</v>
      </c>
      <c r="D10" s="7">
        <v>6</v>
      </c>
      <c r="E10" t="str">
        <f>VLOOKUP($A10,Entries!$B$3:$J$203,2)</f>
        <v/>
      </c>
      <c r="F10" t="str">
        <f>VLOOKUP($A10,Entries!$B$3:$J$203,3)</f>
        <v/>
      </c>
      <c r="G10" t="str">
        <f>VLOOKUP($A10,Entries!$B$3:$F$203,5)</f>
        <v/>
      </c>
      <c r="H10" s="27" t="str">
        <f t="shared" si="0"/>
        <v xml:space="preserve"> </v>
      </c>
      <c r="I10" s="7"/>
      <c r="J10" s="7" t="str">
        <f>VLOOKUP($A10,Entries!$B$3:$G$203,6)</f>
        <v/>
      </c>
      <c r="K10" s="7" t="str">
        <f>VLOOKUP($A10,Entries!$B$3:$FH208,7)</f>
        <v/>
      </c>
      <c r="L10" s="7" t="str">
        <f>VLOOKUP($A10,Entries!$B$3:$I$203,8)</f>
        <v/>
      </c>
      <c r="M10" s="7" t="str">
        <f>VLOOKUP($A10,Entries!$B$3:$J$203,9)</f>
        <v/>
      </c>
      <c r="N10" s="29"/>
    </row>
    <row r="11" spans="1:14" hidden="1" x14ac:dyDescent="0.25">
      <c r="A11" s="7" t="s">
        <v>25</v>
      </c>
      <c r="B11" s="110" t="s">
        <v>25</v>
      </c>
      <c r="D11" s="7">
        <v>7</v>
      </c>
      <c r="E11" t="str">
        <f>VLOOKUP($A11,Entries!$B$3:$J$203,2)</f>
        <v/>
      </c>
      <c r="F11" t="str">
        <f>VLOOKUP($A11,Entries!$B$3:$J$203,3)</f>
        <v/>
      </c>
      <c r="G11" t="str">
        <f>VLOOKUP($A11,Entries!$B$3:$F$203,5)</f>
        <v/>
      </c>
      <c r="H11" s="27" t="str">
        <f t="shared" si="0"/>
        <v xml:space="preserve"> </v>
      </c>
      <c r="I11" s="7"/>
      <c r="J11" s="7" t="str">
        <f>VLOOKUP($A11,Entries!$B$3:$G$203,6)</f>
        <v/>
      </c>
      <c r="K11" s="7" t="str">
        <f>VLOOKUP($A11,Entries!$B$3:$FH209,7)</f>
        <v/>
      </c>
      <c r="L11" s="7" t="str">
        <f>VLOOKUP($A11,Entries!$B$3:$I$203,8)</f>
        <v/>
      </c>
      <c r="M11" s="7" t="str">
        <f>VLOOKUP($A11,Entries!$B$3:$J$203,9)</f>
        <v/>
      </c>
      <c r="N11" s="29"/>
    </row>
    <row r="12" spans="1:14" hidden="1" x14ac:dyDescent="0.25">
      <c r="A12" s="7" t="s">
        <v>25</v>
      </c>
      <c r="B12" s="110" t="s">
        <v>25</v>
      </c>
      <c r="D12" s="7">
        <v>8</v>
      </c>
      <c r="E12" t="str">
        <f>VLOOKUP($A12,Entries!$B$3:$J$203,2)</f>
        <v/>
      </c>
      <c r="F12" t="str">
        <f>VLOOKUP($A12,Entries!$B$3:$J$203,3)</f>
        <v/>
      </c>
      <c r="G12" t="str">
        <f>VLOOKUP($A12,Entries!$B$3:$F$203,5)</f>
        <v/>
      </c>
      <c r="H12" s="27" t="str">
        <f t="shared" si="0"/>
        <v xml:space="preserve"> </v>
      </c>
      <c r="I12" s="7"/>
      <c r="J12" s="7" t="str">
        <f>VLOOKUP($A12,Entries!$B$3:$G$203,6)</f>
        <v/>
      </c>
      <c r="K12" s="7" t="str">
        <f>VLOOKUP($A12,Entries!$B$3:$FH210,7)</f>
        <v/>
      </c>
      <c r="L12" s="7" t="str">
        <f>VLOOKUP($A12,Entries!$B$3:$I$203,8)</f>
        <v/>
      </c>
      <c r="M12" s="7" t="str">
        <f>VLOOKUP($A12,Entries!$B$3:$J$203,9)</f>
        <v/>
      </c>
      <c r="N12" s="29"/>
    </row>
    <row r="13" spans="1:14" hidden="1" x14ac:dyDescent="0.25">
      <c r="A13" s="7" t="s">
        <v>25</v>
      </c>
      <c r="B13" s="110" t="s">
        <v>25</v>
      </c>
      <c r="C13" t="s">
        <v>270</v>
      </c>
      <c r="D13" s="7">
        <v>1</v>
      </c>
      <c r="E13" t="str">
        <f>VLOOKUP($A13,Entries!$B$3:$J$203,2)</f>
        <v/>
      </c>
      <c r="F13" t="str">
        <f>VLOOKUP($A13,Entries!$B$3:$J$203,3)</f>
        <v/>
      </c>
      <c r="G13" t="str">
        <f>VLOOKUP($A13,Entries!$B$3:$F$203,5)</f>
        <v/>
      </c>
      <c r="H13" s="27" t="str">
        <f t="shared" si="0"/>
        <v xml:space="preserve"> </v>
      </c>
      <c r="I13" s="7" t="str">
        <f t="shared" ref="I13:I21" si="1">IF(H13=" "," ",IF(H13&lt;N13,"CBP",IF(H13=N13,"=CBP"," ")))</f>
        <v xml:space="preserve"> </v>
      </c>
      <c r="J13" s="7" t="str">
        <f>VLOOKUP($A13,Entries!$B$3:$G$203,6)</f>
        <v/>
      </c>
      <c r="K13" s="7" t="str">
        <f>VLOOKUP($A13,Entries!$B$3:$FH211,7)</f>
        <v/>
      </c>
      <c r="L13" s="7" t="str">
        <f>VLOOKUP($A13,Entries!$B$3:$I$203,8)</f>
        <v/>
      </c>
      <c r="M13" s="7" t="str">
        <f>VLOOKUP($A13,Entries!$B$3:$J$203,9)</f>
        <v/>
      </c>
      <c r="N13" s="29">
        <f>IF(H5&lt;N5,H5,N5)</f>
        <v>11.1</v>
      </c>
    </row>
    <row r="14" spans="1:14" hidden="1" x14ac:dyDescent="0.25">
      <c r="A14" s="7" t="s">
        <v>25</v>
      </c>
      <c r="B14" s="110" t="s">
        <v>25</v>
      </c>
      <c r="D14" s="7">
        <v>2</v>
      </c>
      <c r="E14" t="str">
        <f>VLOOKUP($A14,Entries!$B$3:$J$203,2)</f>
        <v/>
      </c>
      <c r="F14" t="str">
        <f>VLOOKUP($A14,Entries!$B$3:$J$203,3)</f>
        <v/>
      </c>
      <c r="G14" t="str">
        <f>VLOOKUP($A14,Entries!$B$3:$F$203,5)</f>
        <v/>
      </c>
      <c r="H14" s="27" t="str">
        <f t="shared" si="0"/>
        <v xml:space="preserve"> </v>
      </c>
      <c r="I14" s="7"/>
      <c r="J14" s="7" t="str">
        <f>VLOOKUP($A14,Entries!$B$3:$G$203,6)</f>
        <v/>
      </c>
      <c r="K14" s="7" t="str">
        <f>VLOOKUP($A14,Entries!$B$3:$FH212,7)</f>
        <v/>
      </c>
      <c r="L14" s="7" t="str">
        <f>VLOOKUP($A14,Entries!$B$3:$I$203,8)</f>
        <v/>
      </c>
      <c r="M14" s="7" t="str">
        <f>VLOOKUP($A14,Entries!$B$3:$J$203,9)</f>
        <v/>
      </c>
      <c r="N14" s="29"/>
    </row>
    <row r="15" spans="1:14" hidden="1" x14ac:dyDescent="0.25">
      <c r="A15" s="7" t="s">
        <v>25</v>
      </c>
      <c r="B15" s="110" t="s">
        <v>25</v>
      </c>
      <c r="D15" s="7">
        <v>3</v>
      </c>
      <c r="E15" t="str">
        <f>VLOOKUP($A15,Entries!$B$3:$J$203,2)</f>
        <v/>
      </c>
      <c r="F15" t="str">
        <f>VLOOKUP($A15,Entries!$B$3:$J$203,3)</f>
        <v/>
      </c>
      <c r="G15" t="str">
        <f>VLOOKUP($A15,Entries!$B$3:$F$203,5)</f>
        <v/>
      </c>
      <c r="H15" s="27" t="str">
        <f t="shared" si="0"/>
        <v xml:space="preserve"> </v>
      </c>
      <c r="I15" s="7"/>
      <c r="J15" s="7" t="str">
        <f>VLOOKUP($A15,Entries!$B$3:$G$203,6)</f>
        <v/>
      </c>
      <c r="K15" s="7" t="str">
        <f>VLOOKUP($A15,Entries!$B$3:$FH213,7)</f>
        <v/>
      </c>
      <c r="L15" s="7" t="str">
        <f>VLOOKUP($A15,Entries!$B$3:$I$203,8)</f>
        <v/>
      </c>
      <c r="M15" s="7" t="str">
        <f>VLOOKUP($A15,Entries!$B$3:$J$203,9)</f>
        <v/>
      </c>
      <c r="N15" s="29"/>
    </row>
    <row r="16" spans="1:14" hidden="1" x14ac:dyDescent="0.25">
      <c r="A16" s="7" t="s">
        <v>25</v>
      </c>
      <c r="B16" s="110" t="s">
        <v>25</v>
      </c>
      <c r="D16" s="7">
        <v>4</v>
      </c>
      <c r="E16" t="str">
        <f>VLOOKUP($A16,Entries!$B$3:$J$203,2)</f>
        <v/>
      </c>
      <c r="F16" t="str">
        <f>VLOOKUP($A16,Entries!$B$3:$J$203,3)</f>
        <v/>
      </c>
      <c r="G16" t="str">
        <f>VLOOKUP($A16,Entries!$B$3:$F$203,5)</f>
        <v/>
      </c>
      <c r="H16" s="27" t="str">
        <f t="shared" si="0"/>
        <v xml:space="preserve"> </v>
      </c>
      <c r="I16" s="7"/>
      <c r="J16" s="7" t="str">
        <f>VLOOKUP($A16,Entries!$B$3:$G$203,6)</f>
        <v/>
      </c>
      <c r="K16" s="7" t="str">
        <f>VLOOKUP($A16,Entries!$B$3:$FH214,7)</f>
        <v/>
      </c>
      <c r="L16" s="7" t="str">
        <f>VLOOKUP($A16,Entries!$B$3:$I$203,8)</f>
        <v/>
      </c>
      <c r="M16" s="7" t="str">
        <f>VLOOKUP($A16,Entries!$B$3:$J$203,9)</f>
        <v/>
      </c>
      <c r="N16" s="29"/>
    </row>
    <row r="17" spans="1:14" hidden="1" x14ac:dyDescent="0.25">
      <c r="A17" s="7" t="s">
        <v>25</v>
      </c>
      <c r="B17" s="110" t="s">
        <v>25</v>
      </c>
      <c r="D17" s="7">
        <v>5</v>
      </c>
      <c r="E17" t="str">
        <f>VLOOKUP($A17,Entries!$B$3:$J$203,2)</f>
        <v/>
      </c>
      <c r="F17" t="str">
        <f>VLOOKUP($A17,Entries!$B$3:$J$203,3)</f>
        <v/>
      </c>
      <c r="G17" t="str">
        <f>VLOOKUP($A17,Entries!$B$3:$F$203,5)</f>
        <v/>
      </c>
      <c r="H17" s="27" t="str">
        <f t="shared" si="0"/>
        <v xml:space="preserve"> </v>
      </c>
      <c r="I17" s="7"/>
      <c r="J17" s="7" t="str">
        <f>VLOOKUP($A17,Entries!$B$3:$G$203,6)</f>
        <v/>
      </c>
      <c r="K17" s="7" t="str">
        <f>VLOOKUP($A17,Entries!$B$3:$FH215,7)</f>
        <v/>
      </c>
      <c r="L17" s="7" t="str">
        <f>VLOOKUP($A17,Entries!$B$3:$I$203,8)</f>
        <v/>
      </c>
      <c r="M17" s="7" t="str">
        <f>VLOOKUP($A17,Entries!$B$3:$J$203,9)</f>
        <v/>
      </c>
      <c r="N17" s="29"/>
    </row>
    <row r="18" spans="1:14" hidden="1" x14ac:dyDescent="0.25">
      <c r="A18" s="7" t="s">
        <v>25</v>
      </c>
      <c r="B18" s="110" t="s">
        <v>25</v>
      </c>
      <c r="D18" s="7">
        <v>6</v>
      </c>
      <c r="E18" t="str">
        <f>VLOOKUP($A18,Entries!$B$3:$J$203,2)</f>
        <v/>
      </c>
      <c r="F18" t="str">
        <f>VLOOKUP($A18,Entries!$B$3:$J$203,3)</f>
        <v/>
      </c>
      <c r="G18" t="str">
        <f>VLOOKUP($A18,Entries!$B$3:$F$203,5)</f>
        <v/>
      </c>
      <c r="H18" s="27" t="str">
        <f t="shared" si="0"/>
        <v xml:space="preserve"> </v>
      </c>
      <c r="I18" s="7"/>
      <c r="J18" s="7" t="str">
        <f>VLOOKUP($A18,Entries!$B$3:$G$203,6)</f>
        <v/>
      </c>
      <c r="K18" s="7" t="str">
        <f>VLOOKUP($A18,Entries!$B$3:$FH216,7)</f>
        <v/>
      </c>
      <c r="L18" s="7" t="str">
        <f>VLOOKUP($A18,Entries!$B$3:$I$203,8)</f>
        <v/>
      </c>
      <c r="M18" s="7" t="str">
        <f>VLOOKUP($A18,Entries!$B$3:$J$203,9)</f>
        <v/>
      </c>
      <c r="N18" s="29"/>
    </row>
    <row r="19" spans="1:14" hidden="1" x14ac:dyDescent="0.25">
      <c r="A19" s="7" t="s">
        <v>25</v>
      </c>
      <c r="B19" s="110" t="s">
        <v>25</v>
      </c>
      <c r="D19" s="7">
        <v>7</v>
      </c>
      <c r="E19" t="str">
        <f>VLOOKUP($A19,Entries!$B$3:$J$203,2)</f>
        <v/>
      </c>
      <c r="F19" t="str">
        <f>VLOOKUP($A19,Entries!$B$3:$J$203,3)</f>
        <v/>
      </c>
      <c r="G19" t="str">
        <f>VLOOKUP($A19,Entries!$B$3:$F$203,5)</f>
        <v/>
      </c>
      <c r="H19" s="27" t="str">
        <f t="shared" si="0"/>
        <v xml:space="preserve"> </v>
      </c>
      <c r="I19" s="7"/>
      <c r="J19" s="7" t="str">
        <f>VLOOKUP($A19,Entries!$B$3:$G$203,6)</f>
        <v/>
      </c>
      <c r="K19" s="7" t="str">
        <f>VLOOKUP($A19,Entries!$B$3:$FH217,7)</f>
        <v/>
      </c>
      <c r="L19" s="7" t="str">
        <f>VLOOKUP($A19,Entries!$B$3:$I$203,8)</f>
        <v/>
      </c>
      <c r="M19" s="7" t="str">
        <f>VLOOKUP($A19,Entries!$B$3:$J$203,9)</f>
        <v/>
      </c>
      <c r="N19" s="29"/>
    </row>
    <row r="20" spans="1:14" hidden="1" x14ac:dyDescent="0.25">
      <c r="A20" s="7" t="s">
        <v>25</v>
      </c>
      <c r="B20" s="110" t="s">
        <v>25</v>
      </c>
      <c r="D20" s="7">
        <v>8</v>
      </c>
      <c r="E20" t="str">
        <f>VLOOKUP($A20,Entries!$B$3:$J$203,2)</f>
        <v/>
      </c>
      <c r="F20" t="str">
        <f>VLOOKUP($A20,Entries!$B$3:$J$203,3)</f>
        <v/>
      </c>
      <c r="G20" t="str">
        <f>VLOOKUP($A20,Entries!$B$3:$F$203,5)</f>
        <v/>
      </c>
      <c r="H20" s="27" t="str">
        <f t="shared" si="0"/>
        <v xml:space="preserve"> </v>
      </c>
      <c r="I20" s="7"/>
      <c r="J20" s="7" t="str">
        <f>VLOOKUP($A20,Entries!$B$3:$G$203,6)</f>
        <v/>
      </c>
      <c r="K20" s="7" t="str">
        <f>VLOOKUP($A20,Entries!$B$3:$FH218,7)</f>
        <v/>
      </c>
      <c r="L20" s="7" t="str">
        <f>VLOOKUP($A20,Entries!$B$3:$I$203,8)</f>
        <v/>
      </c>
      <c r="M20" s="7" t="str">
        <f>VLOOKUP($A20,Entries!$B$3:$J$203,9)</f>
        <v/>
      </c>
      <c r="N20" s="29"/>
    </row>
    <row r="21" spans="1:14" x14ac:dyDescent="0.25">
      <c r="A21" s="7">
        <v>92</v>
      </c>
      <c r="B21" s="110">
        <v>11.7</v>
      </c>
      <c r="C21" t="s">
        <v>59</v>
      </c>
      <c r="D21" s="7">
        <v>1</v>
      </c>
      <c r="E21" t="str">
        <f>VLOOKUP($A21,Entries!$B$3:$J$203,2)</f>
        <v>Beven</v>
      </c>
      <c r="F21" t="str">
        <f>VLOOKUP($A21,Entries!$B$3:$J$203,3)</f>
        <v>Garanganga</v>
      </c>
      <c r="G21" t="str">
        <f>VLOOKUP($A21,Entries!$B$3:$F$203,5)</f>
        <v>Ipswich Harriers</v>
      </c>
      <c r="H21" s="27">
        <f t="shared" si="0"/>
        <v>11.7</v>
      </c>
      <c r="I21" s="7" t="str">
        <f t="shared" si="1"/>
        <v xml:space="preserve"> </v>
      </c>
      <c r="J21" s="7" t="str">
        <f>VLOOKUP($A21,Entries!$B$3:$G$203,6)</f>
        <v>c</v>
      </c>
      <c r="K21" s="7" t="str">
        <f>VLOOKUP($A21,Entries!$B$3:$FH219,7)</f>
        <v>s</v>
      </c>
      <c r="L21" s="7" t="str">
        <f>VLOOKUP($A21,Entries!$B$3:$I$203,8)</f>
        <v/>
      </c>
      <c r="M21" s="7">
        <f>VLOOKUP($A21,Entries!$B$3:$J$203,9)</f>
        <v>4132117</v>
      </c>
      <c r="N21" s="29">
        <f>IF(H13&lt;N13,H13,N13)</f>
        <v>11.1</v>
      </c>
    </row>
    <row r="22" spans="1:14" x14ac:dyDescent="0.25">
      <c r="A22" s="7">
        <v>73</v>
      </c>
      <c r="B22" s="110">
        <v>11.7</v>
      </c>
      <c r="D22" s="7">
        <v>2</v>
      </c>
      <c r="E22" t="str">
        <f>VLOOKUP($A22,Entries!$B$3:$J$203,2)</f>
        <v>Oliver</v>
      </c>
      <c r="F22" t="str">
        <f>VLOOKUP($A22,Entries!$B$3:$J$203,3)</f>
        <v>Read</v>
      </c>
      <c r="G22" t="str">
        <f>VLOOKUP($A22,Entries!$B$3:$F$203,5)</f>
        <v>Ipswich Harriers</v>
      </c>
      <c r="H22" s="27">
        <f t="shared" si="0"/>
        <v>11.7</v>
      </c>
      <c r="J22" s="7" t="str">
        <f>VLOOKUP($A22,Entries!$B$3:$G$203,6)</f>
        <v>c</v>
      </c>
      <c r="K22" s="7" t="str">
        <f>VLOOKUP($A22,Entries!$B$3:$FH220,7)</f>
        <v>s</v>
      </c>
      <c r="L22" s="7" t="str">
        <f>VLOOKUP($A22,Entries!$B$3:$I$203,8)</f>
        <v>Copleston high school</v>
      </c>
      <c r="M22" s="7">
        <f>VLOOKUP($A22,Entries!$B$3:$J$203,9)</f>
        <v>3875645</v>
      </c>
      <c r="N22" s="29"/>
    </row>
    <row r="23" spans="1:14" x14ac:dyDescent="0.25">
      <c r="A23" s="7">
        <v>79</v>
      </c>
      <c r="B23" s="110">
        <v>11.7</v>
      </c>
      <c r="D23" s="7">
        <v>3</v>
      </c>
      <c r="E23" t="str">
        <f>VLOOKUP($A23,Entries!$B$3:$J$203,2)</f>
        <v>Ricky</v>
      </c>
      <c r="F23" t="str">
        <f>VLOOKUP($A23,Entries!$B$3:$J$203,3)</f>
        <v>Nicholls</v>
      </c>
      <c r="G23" t="str">
        <f>VLOOKUP($A23,Entries!$B$3:$F$203,5)</f>
        <v>Ipswich Harriers</v>
      </c>
      <c r="H23" s="27">
        <f t="shared" si="0"/>
        <v>11.7</v>
      </c>
      <c r="J23" s="7" t="str">
        <f>VLOOKUP($A23,Entries!$B$3:$G$203,6)</f>
        <v>c</v>
      </c>
      <c r="K23" s="7" t="str">
        <f>VLOOKUP($A23,Entries!$B$3:$FH221,7)</f>
        <v>s</v>
      </c>
      <c r="L23" s="7" t="str">
        <f>VLOOKUP($A23,Entries!$B$3:$I$203,8)</f>
        <v xml:space="preserve">Kesgrave High School </v>
      </c>
      <c r="M23" s="7">
        <f>VLOOKUP($A23,Entries!$B$3:$J$203,9)</f>
        <v>3835668</v>
      </c>
      <c r="N23" s="29"/>
    </row>
    <row r="24" spans="1:14" x14ac:dyDescent="0.25">
      <c r="A24" s="7">
        <v>78</v>
      </c>
      <c r="B24" s="110">
        <v>11.9</v>
      </c>
      <c r="D24" s="7">
        <v>4</v>
      </c>
      <c r="E24" t="str">
        <f>VLOOKUP($A24,Entries!$B$3:$J$203,2)</f>
        <v>Nurein</v>
      </c>
      <c r="F24" t="str">
        <f>VLOOKUP($A24,Entries!$B$3:$J$203,3)</f>
        <v>Adams</v>
      </c>
      <c r="G24" t="str">
        <f>VLOOKUP($A24,Entries!$B$3:$F$203,5)</f>
        <v>Ipswich Harriers</v>
      </c>
      <c r="H24" s="27">
        <f t="shared" si="0"/>
        <v>11.9</v>
      </c>
      <c r="J24" s="7" t="str">
        <f>VLOOKUP($A24,Entries!$B$3:$G$203,6)</f>
        <v>c</v>
      </c>
      <c r="K24" s="7" t="str">
        <f>VLOOKUP($A24,Entries!$B$3:$FH222,7)</f>
        <v>s</v>
      </c>
      <c r="L24" s="7" t="str">
        <f>VLOOKUP($A24,Entries!$B$3:$I$203,8)</f>
        <v xml:space="preserve">Northgate high school </v>
      </c>
      <c r="M24" s="7">
        <f>VLOOKUP($A24,Entries!$B$3:$J$203,9)</f>
        <v>3977786</v>
      </c>
      <c r="N24" s="29"/>
    </row>
    <row r="25" spans="1:14" x14ac:dyDescent="0.25">
      <c r="A25" s="7">
        <v>84</v>
      </c>
      <c r="B25" s="110">
        <v>12</v>
      </c>
      <c r="D25" s="7">
        <v>5</v>
      </c>
      <c r="E25" t="str">
        <f>VLOOKUP($A25,Entries!$B$3:$J$203,2)</f>
        <v>Ethan</v>
      </c>
      <c r="F25" t="str">
        <f>VLOOKUP($A25,Entries!$B$3:$J$203,3)</f>
        <v>Fennell</v>
      </c>
      <c r="G25" t="str">
        <f>VLOOKUP($A25,Entries!$B$3:$F$203,5)</f>
        <v>Royal Hospital School</v>
      </c>
      <c r="H25" s="27">
        <f t="shared" si="0"/>
        <v>12</v>
      </c>
      <c r="J25" s="7" t="str">
        <f>VLOOKUP($A25,Entries!$B$3:$G$203,6)</f>
        <v>c</v>
      </c>
      <c r="K25" s="7" t="str">
        <f>VLOOKUP($A25,Entries!$B$3:$FH223,7)</f>
        <v>s</v>
      </c>
      <c r="L25" s="7" t="str">
        <f>VLOOKUP($A25,Entries!$B$3:$I$203,8)</f>
        <v>royal hospital school</v>
      </c>
      <c r="M25" s="7">
        <f>VLOOKUP($A25,Entries!$B$3:$J$203,9)</f>
        <v>0</v>
      </c>
      <c r="N25" s="29"/>
    </row>
    <row r="26" spans="1:14" x14ac:dyDescent="0.25">
      <c r="A26" s="7">
        <v>72</v>
      </c>
      <c r="B26" s="110">
        <v>12.1</v>
      </c>
      <c r="D26" s="7">
        <v>6</v>
      </c>
      <c r="E26" t="str">
        <f>VLOOKUP($A26,Entries!$B$3:$J$203,2)</f>
        <v>Kambili</v>
      </c>
      <c r="F26" t="str">
        <f>VLOOKUP($A26,Entries!$B$3:$J$203,3)</f>
        <v>Adigwe</v>
      </c>
      <c r="G26" t="str">
        <f>VLOOKUP($A26,Entries!$B$3:$F$203,5)</f>
        <v>Ipswich Harriers</v>
      </c>
      <c r="H26" s="27">
        <f t="shared" si="0"/>
        <v>12.1</v>
      </c>
      <c r="J26" s="7" t="str">
        <f>VLOOKUP($A26,Entries!$B$3:$G$203,6)</f>
        <v>c</v>
      </c>
      <c r="K26" s="7" t="str">
        <f>VLOOKUP($A26,Entries!$B$3:$FH224,7)</f>
        <v>s</v>
      </c>
      <c r="L26" s="7" t="str">
        <f>VLOOKUP($A26,Entries!$B$3:$I$203,8)</f>
        <v>St Albans Catholic High School</v>
      </c>
      <c r="M26" s="7">
        <f>VLOOKUP($A26,Entries!$B$3:$J$203,9)</f>
        <v>4016017</v>
      </c>
      <c r="N26" s="29"/>
    </row>
    <row r="27" spans="1:14" x14ac:dyDescent="0.25">
      <c r="A27" s="7" t="s">
        <v>25</v>
      </c>
      <c r="B27" s="110" t="s">
        <v>25</v>
      </c>
      <c r="D27" s="7">
        <v>7</v>
      </c>
      <c r="E27" t="str">
        <f>VLOOKUP($A27,Entries!$B$3:$J$203,2)</f>
        <v/>
      </c>
      <c r="F27" t="str">
        <f>VLOOKUP($A27,Entries!$B$3:$J$203,3)</f>
        <v/>
      </c>
      <c r="G27" t="str">
        <f>VLOOKUP($A27,Entries!$B$3:$F$203,5)</f>
        <v/>
      </c>
      <c r="H27" s="27" t="str">
        <f t="shared" si="0"/>
        <v xml:space="preserve"> </v>
      </c>
      <c r="J27" s="7" t="str">
        <f>VLOOKUP($A27,Entries!$B$3:$G$203,6)</f>
        <v/>
      </c>
      <c r="K27" s="7" t="str">
        <f>VLOOKUP($A27,Entries!$B$3:$FH225,7)</f>
        <v/>
      </c>
      <c r="L27" s="7" t="str">
        <f>VLOOKUP($A27,Entries!$B$3:$I$203,8)</f>
        <v/>
      </c>
      <c r="M27" s="7" t="str">
        <f>VLOOKUP($A27,Entries!$B$3:$J$203,9)</f>
        <v/>
      </c>
      <c r="N27" s="29"/>
    </row>
    <row r="28" spans="1:14" x14ac:dyDescent="0.25">
      <c r="A28" s="7" t="s">
        <v>25</v>
      </c>
      <c r="B28" s="110" t="s">
        <v>25</v>
      </c>
      <c r="D28" s="7">
        <v>8</v>
      </c>
      <c r="E28" t="str">
        <f>VLOOKUP($A28,Entries!$B$3:$J$203,2)</f>
        <v/>
      </c>
      <c r="F28" t="str">
        <f>VLOOKUP($A28,Entries!$B$3:$J$203,3)</f>
        <v/>
      </c>
      <c r="G28" t="str">
        <f>VLOOKUP($A28,Entries!$B$3:$F$203,5)</f>
        <v/>
      </c>
      <c r="H28" s="27" t="str">
        <f t="shared" si="0"/>
        <v xml:space="preserve"> </v>
      </c>
      <c r="J28" s="7" t="str">
        <f>VLOOKUP($A28,Entries!$B$3:$G$203,6)</f>
        <v/>
      </c>
      <c r="K28" s="7" t="str">
        <f>VLOOKUP($A28,Entries!$B$3:$FH226,7)</f>
        <v/>
      </c>
      <c r="L28" s="7" t="str">
        <f>VLOOKUP($A28,Entries!$B$3:$I$203,8)</f>
        <v/>
      </c>
      <c r="M28" s="7" t="str">
        <f>VLOOKUP($A28,Entries!$B$3:$J$203,9)</f>
        <v/>
      </c>
      <c r="N28" s="29"/>
    </row>
    <row r="29" spans="1:14" hidden="1" x14ac:dyDescent="0.25">
      <c r="A29" s="7" t="s">
        <v>25</v>
      </c>
      <c r="B29" s="110" t="s">
        <v>25</v>
      </c>
      <c r="C29" t="s">
        <v>271</v>
      </c>
      <c r="D29" s="7">
        <v>1</v>
      </c>
      <c r="E29" t="str">
        <f>VLOOKUP($A29,Entries!$B$3:$J$203,2)</f>
        <v/>
      </c>
      <c r="F29" t="str">
        <f>VLOOKUP($A29,Entries!$B$3:$J$203,3)</f>
        <v/>
      </c>
      <c r="G29" t="str">
        <f>VLOOKUP($A29,Entries!$B$3:$F$203,5)</f>
        <v/>
      </c>
      <c r="H29" s="27" t="str">
        <f t="shared" si="0"/>
        <v xml:space="preserve"> </v>
      </c>
      <c r="I29" s="7" t="str">
        <f>IF(H29=" "," ",IF(H29&lt;N29,"CBP",IF(H29=N29,"=CBP"," ")))</f>
        <v xml:space="preserve"> </v>
      </c>
      <c r="J29" s="7" t="str">
        <f>VLOOKUP($A29,Entries!$B$3:$G$203,6)</f>
        <v/>
      </c>
      <c r="K29" s="7" t="str">
        <f>VLOOKUP($A29,Entries!$B$3:$FH227,7)</f>
        <v/>
      </c>
      <c r="L29" s="7" t="str">
        <f>VLOOKUP($A29,Entries!$B$3:$I$203,8)</f>
        <v/>
      </c>
      <c r="M29" s="7" t="str">
        <f>VLOOKUP($A29,Entries!$B$3:$J$203,9)</f>
        <v/>
      </c>
      <c r="N29" s="29">
        <v>22.4</v>
      </c>
    </row>
    <row r="30" spans="1:14" hidden="1" x14ac:dyDescent="0.25">
      <c r="A30" s="7" t="s">
        <v>25</v>
      </c>
      <c r="B30" s="110" t="s">
        <v>25</v>
      </c>
      <c r="D30" s="7">
        <v>2</v>
      </c>
      <c r="E30" t="str">
        <f>VLOOKUP($A30,Entries!$B$3:$J$203,2)</f>
        <v/>
      </c>
      <c r="F30" t="str">
        <f>VLOOKUP($A30,Entries!$B$3:$J$203,3)</f>
        <v/>
      </c>
      <c r="G30" t="str">
        <f>VLOOKUP($A30,Entries!$B$3:$F$203,5)</f>
        <v/>
      </c>
      <c r="H30" s="27" t="str">
        <f t="shared" si="0"/>
        <v xml:space="preserve"> </v>
      </c>
      <c r="I30" s="7"/>
      <c r="J30" s="7" t="str">
        <f>VLOOKUP($A30,Entries!$B$3:$G$203,6)</f>
        <v/>
      </c>
      <c r="K30" s="7" t="str">
        <f>VLOOKUP($A30,Entries!$B$3:$FH228,7)</f>
        <v/>
      </c>
      <c r="L30" s="7" t="str">
        <f>VLOOKUP($A30,Entries!$B$3:$I$203,8)</f>
        <v/>
      </c>
      <c r="M30" s="7" t="str">
        <f>VLOOKUP($A30,Entries!$B$3:$J$203,9)</f>
        <v/>
      </c>
      <c r="N30" s="29"/>
    </row>
    <row r="31" spans="1:14" hidden="1" x14ac:dyDescent="0.25">
      <c r="A31" s="7" t="s">
        <v>25</v>
      </c>
      <c r="B31" s="110" t="s">
        <v>25</v>
      </c>
      <c r="D31" s="7">
        <v>3</v>
      </c>
      <c r="E31" t="str">
        <f>VLOOKUP($A31,Entries!$B$3:$J$203,2)</f>
        <v/>
      </c>
      <c r="F31" t="str">
        <f>VLOOKUP($A31,Entries!$B$3:$J$203,3)</f>
        <v/>
      </c>
      <c r="G31" t="str">
        <f>VLOOKUP($A31,Entries!$B$3:$F$203,5)</f>
        <v/>
      </c>
      <c r="H31" s="27" t="str">
        <f t="shared" si="0"/>
        <v xml:space="preserve"> </v>
      </c>
      <c r="I31" s="7"/>
      <c r="J31" s="7" t="str">
        <f>VLOOKUP($A31,Entries!$B$3:$G$203,6)</f>
        <v/>
      </c>
      <c r="K31" s="7" t="str">
        <f>VLOOKUP($A31,Entries!$B$3:$FH229,7)</f>
        <v/>
      </c>
      <c r="L31" s="7" t="str">
        <f>VLOOKUP($A31,Entries!$B$3:$I$203,8)</f>
        <v/>
      </c>
      <c r="M31" s="7" t="str">
        <f>VLOOKUP($A31,Entries!$B$3:$J$203,9)</f>
        <v/>
      </c>
      <c r="N31" s="29"/>
    </row>
    <row r="32" spans="1:14" hidden="1" x14ac:dyDescent="0.25">
      <c r="A32" s="7" t="s">
        <v>25</v>
      </c>
      <c r="B32" s="110" t="s">
        <v>25</v>
      </c>
      <c r="D32" s="7">
        <v>4</v>
      </c>
      <c r="E32" t="str">
        <f>VLOOKUP($A32,Entries!$B$3:$J$203,2)</f>
        <v/>
      </c>
      <c r="F32" t="str">
        <f>VLOOKUP($A32,Entries!$B$3:$J$203,3)</f>
        <v/>
      </c>
      <c r="G32" t="str">
        <f>VLOOKUP($A32,Entries!$B$3:$F$203,5)</f>
        <v/>
      </c>
      <c r="H32" s="27" t="str">
        <f t="shared" si="0"/>
        <v xml:space="preserve"> </v>
      </c>
      <c r="I32" s="7"/>
      <c r="J32" s="7" t="str">
        <f>VLOOKUP($A32,Entries!$B$3:$G$203,6)</f>
        <v/>
      </c>
      <c r="K32" s="7" t="str">
        <f>VLOOKUP($A32,Entries!$B$3:$FH230,7)</f>
        <v/>
      </c>
      <c r="L32" s="7" t="str">
        <f>VLOOKUP($A32,Entries!$B$3:$I$203,8)</f>
        <v/>
      </c>
      <c r="M32" s="7" t="str">
        <f>VLOOKUP($A32,Entries!$B$3:$J$203,9)</f>
        <v/>
      </c>
      <c r="N32" s="29"/>
    </row>
    <row r="33" spans="1:14" hidden="1" x14ac:dyDescent="0.25">
      <c r="A33" s="7" t="s">
        <v>25</v>
      </c>
      <c r="B33" s="110" t="s">
        <v>25</v>
      </c>
      <c r="D33" s="7">
        <v>5</v>
      </c>
      <c r="E33" t="str">
        <f>VLOOKUP($A33,Entries!$B$3:$J$203,2)</f>
        <v/>
      </c>
      <c r="F33" t="str">
        <f>VLOOKUP($A33,Entries!$B$3:$J$203,3)</f>
        <v/>
      </c>
      <c r="G33" t="str">
        <f>VLOOKUP($A33,Entries!$B$3:$F$203,5)</f>
        <v/>
      </c>
      <c r="H33" s="27" t="str">
        <f t="shared" si="0"/>
        <v xml:space="preserve"> </v>
      </c>
      <c r="I33" s="7"/>
      <c r="J33" s="7" t="str">
        <f>VLOOKUP($A33,Entries!$B$3:$G$203,6)</f>
        <v/>
      </c>
      <c r="K33" s="7" t="str">
        <f>VLOOKUP($A33,Entries!$B$3:$FH231,7)</f>
        <v/>
      </c>
      <c r="L33" s="7" t="str">
        <f>VLOOKUP($A33,Entries!$B$3:$I$203,8)</f>
        <v/>
      </c>
      <c r="M33" s="7" t="str">
        <f>VLOOKUP($A33,Entries!$B$3:$J$203,9)</f>
        <v/>
      </c>
      <c r="N33" s="29"/>
    </row>
    <row r="34" spans="1:14" hidden="1" x14ac:dyDescent="0.25">
      <c r="A34" s="7" t="s">
        <v>25</v>
      </c>
      <c r="B34" s="110" t="s">
        <v>25</v>
      </c>
      <c r="D34" s="7">
        <v>6</v>
      </c>
      <c r="E34" t="str">
        <f>VLOOKUP($A34,Entries!$B$3:$J$203,2)</f>
        <v/>
      </c>
      <c r="F34" t="str">
        <f>VLOOKUP($A34,Entries!$B$3:$J$203,3)</f>
        <v/>
      </c>
      <c r="G34" t="str">
        <f>VLOOKUP($A34,Entries!$B$3:$F$203,5)</f>
        <v/>
      </c>
      <c r="H34" s="27" t="str">
        <f t="shared" si="0"/>
        <v xml:space="preserve"> </v>
      </c>
      <c r="I34" s="7"/>
      <c r="J34" s="7" t="str">
        <f>VLOOKUP($A34,Entries!$B$3:$G$203,6)</f>
        <v/>
      </c>
      <c r="K34" s="7" t="str">
        <f>VLOOKUP($A34,Entries!$B$3:$FH232,7)</f>
        <v/>
      </c>
      <c r="L34" s="7" t="str">
        <f>VLOOKUP($A34,Entries!$B$3:$I$203,8)</f>
        <v/>
      </c>
      <c r="M34" s="7" t="str">
        <f>VLOOKUP($A34,Entries!$B$3:$J$203,9)</f>
        <v/>
      </c>
      <c r="N34" s="29"/>
    </row>
    <row r="35" spans="1:14" hidden="1" x14ac:dyDescent="0.25">
      <c r="A35" s="7" t="s">
        <v>25</v>
      </c>
      <c r="B35" s="110" t="s">
        <v>25</v>
      </c>
      <c r="D35" s="7">
        <v>7</v>
      </c>
      <c r="E35" t="str">
        <f>VLOOKUP($A35,Entries!$B$3:$J$203,2)</f>
        <v/>
      </c>
      <c r="F35" t="str">
        <f>VLOOKUP($A35,Entries!$B$3:$J$203,3)</f>
        <v/>
      </c>
      <c r="G35" t="str">
        <f>VLOOKUP($A35,Entries!$B$3:$F$203,5)</f>
        <v/>
      </c>
      <c r="H35" s="27" t="str">
        <f t="shared" si="0"/>
        <v xml:space="preserve"> </v>
      </c>
      <c r="I35" s="7"/>
      <c r="J35" s="7" t="str">
        <f>VLOOKUP($A35,Entries!$B$3:$G$203,6)</f>
        <v/>
      </c>
      <c r="K35" s="7" t="str">
        <f>VLOOKUP($A35,Entries!$B$3:$FH233,7)</f>
        <v/>
      </c>
      <c r="L35" s="7" t="str">
        <f>VLOOKUP($A35,Entries!$B$3:$I$203,8)</f>
        <v/>
      </c>
      <c r="M35" s="7" t="str">
        <f>VLOOKUP($A35,Entries!$B$3:$J$203,9)</f>
        <v/>
      </c>
      <c r="N35" s="29"/>
    </row>
    <row r="36" spans="1:14" hidden="1" x14ac:dyDescent="0.25">
      <c r="A36" s="7" t="s">
        <v>25</v>
      </c>
      <c r="B36" s="110" t="s">
        <v>25</v>
      </c>
      <c r="D36" s="7">
        <v>8</v>
      </c>
      <c r="E36" t="str">
        <f>VLOOKUP($A36,Entries!$B$3:$J$203,2)</f>
        <v/>
      </c>
      <c r="F36" t="str">
        <f>VLOOKUP($A36,Entries!$B$3:$J$203,3)</f>
        <v/>
      </c>
      <c r="G36" t="str">
        <f>VLOOKUP($A36,Entries!$B$3:$F$203,5)</f>
        <v/>
      </c>
      <c r="H36" s="27" t="str">
        <f t="shared" si="0"/>
        <v xml:space="preserve"> </v>
      </c>
      <c r="I36" s="7"/>
      <c r="J36" s="7" t="str">
        <f>VLOOKUP($A36,Entries!$B$3:$G$203,6)</f>
        <v/>
      </c>
      <c r="K36" s="7" t="str">
        <f>VLOOKUP($A36,Entries!$B$3:$FH234,7)</f>
        <v/>
      </c>
      <c r="L36" s="7" t="str">
        <f>VLOOKUP($A36,Entries!$B$3:$I$203,8)</f>
        <v/>
      </c>
      <c r="M36" s="7" t="str">
        <f>VLOOKUP($A36,Entries!$B$3:$J$203,9)</f>
        <v/>
      </c>
      <c r="N36" s="29"/>
    </row>
    <row r="37" spans="1:14" hidden="1" x14ac:dyDescent="0.25">
      <c r="A37" s="7" t="s">
        <v>25</v>
      </c>
      <c r="B37" s="110" t="s">
        <v>25</v>
      </c>
      <c r="C37" t="s">
        <v>272</v>
      </c>
      <c r="D37" s="7">
        <v>1</v>
      </c>
      <c r="E37" t="str">
        <f>VLOOKUP($A37,Entries!$B$3:$J$203,2)</f>
        <v/>
      </c>
      <c r="F37" t="str">
        <f>VLOOKUP($A37,Entries!$B$3:$J$203,3)</f>
        <v/>
      </c>
      <c r="G37" t="str">
        <f>VLOOKUP($A37,Entries!$B$3:$F$203,5)</f>
        <v/>
      </c>
      <c r="H37" s="27" t="str">
        <f t="shared" si="0"/>
        <v xml:space="preserve"> </v>
      </c>
      <c r="I37" s="7" t="str">
        <f t="shared" ref="I37" si="2">IF(H37=" "," ",IF(H37&lt;N37,"CBP",IF(H37=N37,"=CBP"," ")))</f>
        <v xml:space="preserve"> </v>
      </c>
      <c r="J37" s="7" t="str">
        <f>VLOOKUP($A37,Entries!$B$3:$G$203,6)</f>
        <v/>
      </c>
      <c r="K37" s="7" t="str">
        <f>VLOOKUP($A37,Entries!$B$3:$FH235,7)</f>
        <v/>
      </c>
      <c r="L37" s="7" t="str">
        <f>VLOOKUP($A37,Entries!$B$3:$I$203,8)</f>
        <v/>
      </c>
      <c r="M37" s="7" t="str">
        <f>VLOOKUP($A37,Entries!$B$3:$J$203,9)</f>
        <v/>
      </c>
      <c r="N37" s="29">
        <f>IF(H29&lt;N29,H29,N29)</f>
        <v>22.4</v>
      </c>
    </row>
    <row r="38" spans="1:14" hidden="1" x14ac:dyDescent="0.25">
      <c r="A38" s="7" t="s">
        <v>25</v>
      </c>
      <c r="B38" s="110" t="s">
        <v>25</v>
      </c>
      <c r="D38" s="7">
        <v>2</v>
      </c>
      <c r="E38" t="str">
        <f>VLOOKUP($A38,Entries!$B$3:$J$203,2)</f>
        <v/>
      </c>
      <c r="F38" t="str">
        <f>VLOOKUP($A38,Entries!$B$3:$J$203,3)</f>
        <v/>
      </c>
      <c r="G38" t="str">
        <f>VLOOKUP($A38,Entries!$B$3:$F$203,5)</f>
        <v/>
      </c>
      <c r="H38" s="27" t="str">
        <f t="shared" si="0"/>
        <v xml:space="preserve"> </v>
      </c>
      <c r="I38" s="7"/>
      <c r="J38" s="7" t="str">
        <f>VLOOKUP($A38,Entries!$B$3:$G$203,6)</f>
        <v/>
      </c>
      <c r="K38" s="7" t="str">
        <f>VLOOKUP($A38,Entries!$B$3:$FH236,7)</f>
        <v/>
      </c>
      <c r="L38" s="7" t="str">
        <f>VLOOKUP($A38,Entries!$B$3:$I$203,8)</f>
        <v/>
      </c>
      <c r="M38" s="7" t="str">
        <f>VLOOKUP($A38,Entries!$B$3:$J$203,9)</f>
        <v/>
      </c>
      <c r="N38" s="29"/>
    </row>
    <row r="39" spans="1:14" hidden="1" x14ac:dyDescent="0.25">
      <c r="A39" s="7" t="s">
        <v>25</v>
      </c>
      <c r="B39" s="110" t="s">
        <v>25</v>
      </c>
      <c r="D39" s="7">
        <v>3</v>
      </c>
      <c r="E39" t="str">
        <f>VLOOKUP($A39,Entries!$B$3:$J$203,2)</f>
        <v/>
      </c>
      <c r="F39" t="str">
        <f>VLOOKUP($A39,Entries!$B$3:$J$203,3)</f>
        <v/>
      </c>
      <c r="G39" t="str">
        <f>VLOOKUP($A39,Entries!$B$3:$F$203,5)</f>
        <v/>
      </c>
      <c r="H39" s="27" t="str">
        <f t="shared" si="0"/>
        <v xml:space="preserve"> </v>
      </c>
      <c r="I39" s="7"/>
      <c r="J39" s="7" t="str">
        <f>VLOOKUP($A39,Entries!$B$3:$G$203,6)</f>
        <v/>
      </c>
      <c r="K39" s="7" t="str">
        <f>VLOOKUP($A39,Entries!$B$3:$FH237,7)</f>
        <v/>
      </c>
      <c r="L39" s="7" t="str">
        <f>VLOOKUP($A39,Entries!$B$3:$I$203,8)</f>
        <v/>
      </c>
      <c r="M39" s="7" t="str">
        <f>VLOOKUP($A39,Entries!$B$3:$J$203,9)</f>
        <v/>
      </c>
      <c r="N39" s="29"/>
    </row>
    <row r="40" spans="1:14" hidden="1" x14ac:dyDescent="0.25">
      <c r="A40" s="7" t="s">
        <v>25</v>
      </c>
      <c r="B40" s="110" t="s">
        <v>25</v>
      </c>
      <c r="D40" s="7">
        <v>4</v>
      </c>
      <c r="E40" t="str">
        <f>VLOOKUP($A40,Entries!$B$3:$J$203,2)</f>
        <v/>
      </c>
      <c r="F40" t="str">
        <f>VLOOKUP($A40,Entries!$B$3:$J$203,3)</f>
        <v/>
      </c>
      <c r="G40" t="str">
        <f>VLOOKUP($A40,Entries!$B$3:$F$203,5)</f>
        <v/>
      </c>
      <c r="H40" s="27" t="str">
        <f t="shared" si="0"/>
        <v xml:space="preserve"> </v>
      </c>
      <c r="I40" s="7"/>
      <c r="J40" s="7" t="str">
        <f>VLOOKUP($A40,Entries!$B$3:$G$203,6)</f>
        <v/>
      </c>
      <c r="K40" s="7" t="str">
        <f>VLOOKUP($A40,Entries!$B$3:$FH238,7)</f>
        <v/>
      </c>
      <c r="L40" s="7" t="str">
        <f>VLOOKUP($A40,Entries!$B$3:$I$203,8)</f>
        <v/>
      </c>
      <c r="M40" s="7" t="str">
        <f>VLOOKUP($A40,Entries!$B$3:$J$203,9)</f>
        <v/>
      </c>
      <c r="N40" s="29"/>
    </row>
    <row r="41" spans="1:14" hidden="1" x14ac:dyDescent="0.25">
      <c r="A41" s="7" t="s">
        <v>25</v>
      </c>
      <c r="B41" s="110" t="s">
        <v>25</v>
      </c>
      <c r="D41" s="7">
        <v>5</v>
      </c>
      <c r="E41" t="str">
        <f>VLOOKUP($A41,Entries!$B$3:$J$203,2)</f>
        <v/>
      </c>
      <c r="F41" t="str">
        <f>VLOOKUP($A41,Entries!$B$3:$J$203,3)</f>
        <v/>
      </c>
      <c r="G41" t="str">
        <f>VLOOKUP($A41,Entries!$B$3:$F$203,5)</f>
        <v/>
      </c>
      <c r="H41" s="27" t="str">
        <f t="shared" si="0"/>
        <v xml:space="preserve"> </v>
      </c>
      <c r="I41" s="7"/>
      <c r="J41" s="7" t="str">
        <f>VLOOKUP($A41,Entries!$B$3:$G$203,6)</f>
        <v/>
      </c>
      <c r="K41" s="7" t="str">
        <f>VLOOKUP($A41,Entries!$B$3:$FH239,7)</f>
        <v/>
      </c>
      <c r="L41" s="7" t="str">
        <f>VLOOKUP($A41,Entries!$B$3:$I$203,8)</f>
        <v/>
      </c>
      <c r="M41" s="7" t="str">
        <f>VLOOKUP($A41,Entries!$B$3:$J$203,9)</f>
        <v/>
      </c>
      <c r="N41" s="29"/>
    </row>
    <row r="42" spans="1:14" hidden="1" x14ac:dyDescent="0.25">
      <c r="A42" s="7" t="s">
        <v>25</v>
      </c>
      <c r="B42" s="110" t="s">
        <v>25</v>
      </c>
      <c r="D42" s="7">
        <v>6</v>
      </c>
      <c r="E42" t="str">
        <f>VLOOKUP($A42,Entries!$B$3:$J$203,2)</f>
        <v/>
      </c>
      <c r="F42" t="str">
        <f>VLOOKUP($A42,Entries!$B$3:$J$203,3)</f>
        <v/>
      </c>
      <c r="G42" t="str">
        <f>VLOOKUP($A42,Entries!$B$3:$F$203,5)</f>
        <v/>
      </c>
      <c r="H42" s="27" t="str">
        <f t="shared" si="0"/>
        <v xml:space="preserve"> </v>
      </c>
      <c r="I42" s="7"/>
      <c r="J42" s="7" t="str">
        <f>VLOOKUP($A42,Entries!$B$3:$G$203,6)</f>
        <v/>
      </c>
      <c r="K42" s="7" t="str">
        <f>VLOOKUP($A42,Entries!$B$3:$FH240,7)</f>
        <v/>
      </c>
      <c r="L42" s="7" t="str">
        <f>VLOOKUP($A42,Entries!$B$3:$I$203,8)</f>
        <v/>
      </c>
      <c r="M42" s="7" t="str">
        <f>VLOOKUP($A42,Entries!$B$3:$J$203,9)</f>
        <v/>
      </c>
      <c r="N42" s="29"/>
    </row>
    <row r="43" spans="1:14" hidden="1" x14ac:dyDescent="0.25">
      <c r="A43" s="7" t="s">
        <v>25</v>
      </c>
      <c r="B43" s="110" t="s">
        <v>25</v>
      </c>
      <c r="D43" s="7">
        <v>7</v>
      </c>
      <c r="E43" t="str">
        <f>VLOOKUP($A43,Entries!$B$3:$J$203,2)</f>
        <v/>
      </c>
      <c r="F43" t="str">
        <f>VLOOKUP($A43,Entries!$B$3:$J$203,3)</f>
        <v/>
      </c>
      <c r="G43" t="str">
        <f>VLOOKUP($A43,Entries!$B$3:$F$203,5)</f>
        <v/>
      </c>
      <c r="H43" s="27" t="str">
        <f t="shared" si="0"/>
        <v xml:space="preserve"> </v>
      </c>
      <c r="I43" s="7"/>
      <c r="J43" s="7" t="str">
        <f>VLOOKUP($A43,Entries!$B$3:$G$203,6)</f>
        <v/>
      </c>
      <c r="K43" s="7" t="str">
        <f>VLOOKUP($A43,Entries!$B$3:$FH241,7)</f>
        <v/>
      </c>
      <c r="L43" s="7" t="str">
        <f>VLOOKUP($A43,Entries!$B$3:$I$203,8)</f>
        <v/>
      </c>
      <c r="M43" s="7" t="str">
        <f>VLOOKUP($A43,Entries!$B$3:$J$203,9)</f>
        <v/>
      </c>
      <c r="N43" s="29"/>
    </row>
    <row r="44" spans="1:14" hidden="1" x14ac:dyDescent="0.25">
      <c r="A44" s="7" t="s">
        <v>25</v>
      </c>
      <c r="B44" s="110" t="s">
        <v>25</v>
      </c>
      <c r="D44" s="7">
        <v>8</v>
      </c>
      <c r="E44" t="str">
        <f>VLOOKUP($A44,Entries!$B$3:$J$203,2)</f>
        <v/>
      </c>
      <c r="F44" t="str">
        <f>VLOOKUP($A44,Entries!$B$3:$J$203,3)</f>
        <v/>
      </c>
      <c r="G44" t="str">
        <f>VLOOKUP($A44,Entries!$B$3:$F$203,5)</f>
        <v/>
      </c>
      <c r="H44" s="27" t="str">
        <f t="shared" si="0"/>
        <v xml:space="preserve"> </v>
      </c>
      <c r="I44" s="7"/>
      <c r="J44" s="7" t="str">
        <f>VLOOKUP($A44,Entries!$B$3:$G$203,6)</f>
        <v/>
      </c>
      <c r="K44" s="7" t="str">
        <f>VLOOKUP($A44,Entries!$B$3:$FH242,7)</f>
        <v/>
      </c>
      <c r="L44" s="7" t="str">
        <f>VLOOKUP($A44,Entries!$B$3:$I$203,8)</f>
        <v/>
      </c>
      <c r="M44" s="7" t="str">
        <f>VLOOKUP($A44,Entries!$B$3:$J$203,9)</f>
        <v/>
      </c>
      <c r="N44" s="29"/>
    </row>
    <row r="45" spans="1:14" x14ac:dyDescent="0.25">
      <c r="A45" s="7">
        <v>82</v>
      </c>
      <c r="B45" s="110">
        <v>23.4</v>
      </c>
      <c r="C45" t="s">
        <v>273</v>
      </c>
      <c r="D45" s="7">
        <v>1</v>
      </c>
      <c r="E45" t="str">
        <f>VLOOKUP($A45,Entries!$B$3:$J$203,2)</f>
        <v>Aidan</v>
      </c>
      <c r="F45" t="str">
        <f>VLOOKUP($A45,Entries!$B$3:$J$203,3)</f>
        <v>Wright</v>
      </c>
      <c r="G45" t="str">
        <f>VLOOKUP($A45,Entries!$B$3:$F$203,5)</f>
        <v>Ipswich Harriers</v>
      </c>
      <c r="H45" s="27">
        <f t="shared" si="0"/>
        <v>23.4</v>
      </c>
      <c r="I45" s="7" t="str">
        <f t="shared" ref="I45" si="3">IF(H45=" "," ",IF(H45&lt;N45,"CBP",IF(H45=N45,"=CBP"," ")))</f>
        <v xml:space="preserve"> </v>
      </c>
      <c r="J45" s="7" t="str">
        <f>VLOOKUP($A45,Entries!$B$3:$G$203,6)</f>
        <v>c</v>
      </c>
      <c r="K45" s="7" t="str">
        <f>VLOOKUP($A45,Entries!$B$3:$FH243,7)</f>
        <v>s</v>
      </c>
      <c r="L45" s="7" t="str">
        <f>VLOOKUP($A45,Entries!$B$3:$I$203,8)</f>
        <v>Debenham High School</v>
      </c>
      <c r="M45" s="7">
        <f>VLOOKUP($A45,Entries!$B$3:$J$203,9)</f>
        <v>4019305</v>
      </c>
      <c r="N45" s="29">
        <f>IF(H37&lt;N37,H37,N37)</f>
        <v>22.4</v>
      </c>
    </row>
    <row r="46" spans="1:14" x14ac:dyDescent="0.25">
      <c r="A46" s="7">
        <v>92</v>
      </c>
      <c r="B46" s="110">
        <v>23.5</v>
      </c>
      <c r="D46" s="7">
        <v>2</v>
      </c>
      <c r="E46" t="str">
        <f>VLOOKUP($A46,Entries!$B$3:$J$203,2)</f>
        <v>Beven</v>
      </c>
      <c r="F46" t="str">
        <f>VLOOKUP($A46,Entries!$B$3:$J$203,3)</f>
        <v>Garanganga</v>
      </c>
      <c r="G46" t="str">
        <f>VLOOKUP($A46,Entries!$B$3:$F$203,5)</f>
        <v>Ipswich Harriers</v>
      </c>
      <c r="H46" s="27">
        <f t="shared" si="0"/>
        <v>23.5</v>
      </c>
      <c r="J46" s="7" t="str">
        <f>VLOOKUP($A46,Entries!$B$3:$G$203,6)</f>
        <v>c</v>
      </c>
      <c r="K46" s="7" t="str">
        <f>VLOOKUP($A46,Entries!$B$3:$FH244,7)</f>
        <v>s</v>
      </c>
      <c r="L46" s="7" t="str">
        <f>VLOOKUP($A46,Entries!$B$3:$I$203,8)</f>
        <v/>
      </c>
      <c r="M46" s="7">
        <f>VLOOKUP($A46,Entries!$B$3:$J$203,9)</f>
        <v>4132117</v>
      </c>
      <c r="N46" s="29"/>
    </row>
    <row r="47" spans="1:14" x14ac:dyDescent="0.25">
      <c r="A47" s="7">
        <v>79</v>
      </c>
      <c r="B47" s="110">
        <v>23.6</v>
      </c>
      <c r="D47" s="7">
        <v>3</v>
      </c>
      <c r="E47" t="str">
        <f>VLOOKUP($A47,Entries!$B$3:$J$203,2)</f>
        <v>Ricky</v>
      </c>
      <c r="F47" t="str">
        <f>VLOOKUP($A47,Entries!$B$3:$J$203,3)</f>
        <v>Nicholls</v>
      </c>
      <c r="G47" t="str">
        <f>VLOOKUP($A47,Entries!$B$3:$F$203,5)</f>
        <v>Ipswich Harriers</v>
      </c>
      <c r="H47" s="27">
        <f t="shared" si="0"/>
        <v>23.6</v>
      </c>
      <c r="J47" s="7" t="str">
        <f>VLOOKUP($A47,Entries!$B$3:$G$203,6)</f>
        <v>c</v>
      </c>
      <c r="K47" s="7" t="str">
        <f>VLOOKUP($A47,Entries!$B$3:$FH245,7)</f>
        <v>s</v>
      </c>
      <c r="L47" s="7" t="str">
        <f>VLOOKUP($A47,Entries!$B$3:$I$203,8)</f>
        <v xml:space="preserve">Kesgrave High School </v>
      </c>
      <c r="M47" s="7">
        <f>VLOOKUP($A47,Entries!$B$3:$J$203,9)</f>
        <v>3835668</v>
      </c>
      <c r="N47" s="29"/>
    </row>
    <row r="48" spans="1:14" x14ac:dyDescent="0.25">
      <c r="A48" s="7">
        <v>73</v>
      </c>
      <c r="B48" s="110">
        <v>23.8</v>
      </c>
      <c r="D48" s="7">
        <v>4</v>
      </c>
      <c r="E48" t="str">
        <f>VLOOKUP($A48,Entries!$B$3:$J$203,2)</f>
        <v>Oliver</v>
      </c>
      <c r="F48" t="str">
        <f>VLOOKUP($A48,Entries!$B$3:$J$203,3)</f>
        <v>Read</v>
      </c>
      <c r="G48" t="str">
        <f>VLOOKUP($A48,Entries!$B$3:$F$203,5)</f>
        <v>Ipswich Harriers</v>
      </c>
      <c r="H48" s="27">
        <f t="shared" si="0"/>
        <v>23.8</v>
      </c>
      <c r="J48" s="7" t="str">
        <f>VLOOKUP($A48,Entries!$B$3:$G$203,6)</f>
        <v>c</v>
      </c>
      <c r="K48" s="7" t="str">
        <f>VLOOKUP($A48,Entries!$B$3:$FH246,7)</f>
        <v>s</v>
      </c>
      <c r="L48" s="7" t="str">
        <f>VLOOKUP($A48,Entries!$B$3:$I$203,8)</f>
        <v>Copleston high school</v>
      </c>
      <c r="M48" s="7">
        <f>VLOOKUP($A48,Entries!$B$3:$J$203,9)</f>
        <v>3875645</v>
      </c>
      <c r="N48" s="29"/>
    </row>
    <row r="49" spans="1:14" x14ac:dyDescent="0.25">
      <c r="A49" s="7">
        <v>67</v>
      </c>
      <c r="B49" s="110">
        <v>24.7</v>
      </c>
      <c r="D49" s="7">
        <v>5</v>
      </c>
      <c r="E49" t="str">
        <f>VLOOKUP($A49,Entries!$B$3:$J$203,2)</f>
        <v>James</v>
      </c>
      <c r="F49" t="str">
        <f>VLOOKUP($A49,Entries!$B$3:$J$203,3)</f>
        <v>McAllen</v>
      </c>
      <c r="G49" t="str">
        <f>VLOOKUP($A49,Entries!$B$3:$F$203,5)</f>
        <v>Waveney Valley AC</v>
      </c>
      <c r="H49" s="27">
        <f t="shared" si="0"/>
        <v>24.7</v>
      </c>
      <c r="J49" s="7" t="str">
        <f>VLOOKUP($A49,Entries!$B$3:$G$203,6)</f>
        <v>c</v>
      </c>
      <c r="K49" s="7" t="str">
        <f>VLOOKUP($A49,Entries!$B$3:$FH247,7)</f>
        <v>s</v>
      </c>
      <c r="L49" s="7" t="str">
        <f>VLOOKUP($A49,Entries!$B$3:$I$203,8)</f>
        <v>BBMA</v>
      </c>
      <c r="M49" s="7">
        <f>VLOOKUP($A49,Entries!$B$3:$J$203,9)</f>
        <v>3728238</v>
      </c>
      <c r="N49" s="29"/>
    </row>
    <row r="50" spans="1:14" x14ac:dyDescent="0.25">
      <c r="A50" s="7">
        <v>72</v>
      </c>
      <c r="B50" s="110">
        <v>24.8</v>
      </c>
      <c r="D50" s="7">
        <v>6</v>
      </c>
      <c r="E50" t="str">
        <f>VLOOKUP($A50,Entries!$B$3:$J$203,2)</f>
        <v>Kambili</v>
      </c>
      <c r="F50" t="str">
        <f>VLOOKUP($A50,Entries!$B$3:$J$203,3)</f>
        <v>Adigwe</v>
      </c>
      <c r="G50" t="str">
        <f>VLOOKUP($A50,Entries!$B$3:$F$203,5)</f>
        <v>Ipswich Harriers</v>
      </c>
      <c r="H50" s="27">
        <f t="shared" si="0"/>
        <v>24.8</v>
      </c>
      <c r="J50" s="7" t="str">
        <f>VLOOKUP($A50,Entries!$B$3:$G$203,6)</f>
        <v>c</v>
      </c>
      <c r="K50" s="7" t="str">
        <f>VLOOKUP($A50,Entries!$B$3:$FH248,7)</f>
        <v>s</v>
      </c>
      <c r="L50" s="7" t="str">
        <f>VLOOKUP($A50,Entries!$B$3:$I$203,8)</f>
        <v>St Albans Catholic High School</v>
      </c>
      <c r="M50" s="7">
        <f>VLOOKUP($A50,Entries!$B$3:$J$203,9)</f>
        <v>4016017</v>
      </c>
      <c r="N50" s="29"/>
    </row>
    <row r="51" spans="1:14" x14ac:dyDescent="0.25">
      <c r="A51" s="7" t="s">
        <v>25</v>
      </c>
      <c r="B51" s="110" t="s">
        <v>25</v>
      </c>
      <c r="D51" s="7">
        <v>7</v>
      </c>
      <c r="E51" t="str">
        <f>VLOOKUP($A51,Entries!$B$3:$J$203,2)</f>
        <v/>
      </c>
      <c r="F51" t="str">
        <f>VLOOKUP($A51,Entries!$B$3:$J$203,3)</f>
        <v/>
      </c>
      <c r="G51" t="str">
        <f>VLOOKUP($A51,Entries!$B$3:$F$203,5)</f>
        <v/>
      </c>
      <c r="H51" s="27" t="str">
        <f t="shared" si="0"/>
        <v xml:space="preserve"> </v>
      </c>
      <c r="J51" s="7" t="str">
        <f>VLOOKUP($A51,Entries!$B$3:$G$203,6)</f>
        <v/>
      </c>
      <c r="K51" s="7" t="str">
        <f>VLOOKUP($A51,Entries!$B$3:$FH249,7)</f>
        <v/>
      </c>
      <c r="L51" s="7" t="str">
        <f>VLOOKUP($A51,Entries!$B$3:$I$203,8)</f>
        <v/>
      </c>
      <c r="M51" s="7" t="str">
        <f>VLOOKUP($A51,Entries!$B$3:$J$203,9)</f>
        <v/>
      </c>
      <c r="N51" s="29"/>
    </row>
    <row r="52" spans="1:14" x14ac:dyDescent="0.25">
      <c r="A52" s="7" t="s">
        <v>25</v>
      </c>
      <c r="B52" s="110" t="s">
        <v>25</v>
      </c>
      <c r="D52" s="7">
        <v>8</v>
      </c>
      <c r="E52" t="str">
        <f>VLOOKUP($A52,Entries!$B$3:$J$203,2)</f>
        <v/>
      </c>
      <c r="F52" t="str">
        <f>VLOOKUP($A52,Entries!$B$3:$J$203,3)</f>
        <v/>
      </c>
      <c r="G52" t="str">
        <f>VLOOKUP($A52,Entries!$B$3:$F$203,5)</f>
        <v/>
      </c>
      <c r="H52" s="27" t="str">
        <f t="shared" si="0"/>
        <v xml:space="preserve"> </v>
      </c>
      <c r="J52" s="7" t="str">
        <f>VLOOKUP($A52,Entries!$B$3:$G$203,6)</f>
        <v/>
      </c>
      <c r="K52" s="7" t="str">
        <f>VLOOKUP($A52,Entries!$B$3:$FH250,7)</f>
        <v/>
      </c>
      <c r="L52" s="7" t="str">
        <f>VLOOKUP($A52,Entries!$B$3:$I$203,8)</f>
        <v/>
      </c>
      <c r="M52" s="7" t="str">
        <f>VLOOKUP($A52,Entries!$B$3:$J$203,9)</f>
        <v/>
      </c>
      <c r="N52" s="29"/>
    </row>
    <row r="53" spans="1:14" x14ac:dyDescent="0.25">
      <c r="A53" s="7">
        <v>82</v>
      </c>
      <c r="B53" s="110">
        <v>51.3</v>
      </c>
      <c r="C53" t="s">
        <v>389</v>
      </c>
      <c r="D53" s="7">
        <v>1</v>
      </c>
      <c r="E53" t="str">
        <f>VLOOKUP($A53,Entries!$B$3:$J$203,2)</f>
        <v>Aidan</v>
      </c>
      <c r="F53" t="str">
        <f>VLOOKUP($A53,Entries!$B$3:$J$203,3)</f>
        <v>Wright</v>
      </c>
      <c r="G53" t="str">
        <f>VLOOKUP($A53,Entries!$B$3:$F$203,5)</f>
        <v>Ipswich Harriers</v>
      </c>
      <c r="H53" s="27">
        <f t="shared" si="0"/>
        <v>51.3</v>
      </c>
      <c r="J53" s="7" t="str">
        <f>VLOOKUP($A53,Entries!$B$3:$G$203,6)</f>
        <v>c</v>
      </c>
      <c r="K53" s="7" t="str">
        <f>VLOOKUP($A53,Entries!$B$3:$FH251,7)</f>
        <v>s</v>
      </c>
      <c r="L53" s="7" t="str">
        <f>VLOOKUP($A53,Entries!$B$3:$I$203,8)</f>
        <v>Debenham High School</v>
      </c>
      <c r="M53" s="7">
        <f>VLOOKUP($A53,Entries!$B$3:$J$203,9)</f>
        <v>4019305</v>
      </c>
      <c r="N53" s="29">
        <v>50.2</v>
      </c>
    </row>
    <row r="54" spans="1:14" x14ac:dyDescent="0.25">
      <c r="A54" s="7">
        <v>77</v>
      </c>
      <c r="B54" s="110">
        <v>51.4</v>
      </c>
      <c r="D54" s="7">
        <v>2</v>
      </c>
      <c r="E54" t="str">
        <f>VLOOKUP($A54,Entries!$B$3:$J$203,2)</f>
        <v>Femi</v>
      </c>
      <c r="F54" t="str">
        <f>VLOOKUP($A54,Entries!$B$3:$J$203,3)</f>
        <v>Seyi-Adelaja</v>
      </c>
      <c r="G54" t="str">
        <f>VLOOKUP($A54,Entries!$B$3:$F$203,5)</f>
        <v>Ipswich Harriers</v>
      </c>
      <c r="H54" s="27">
        <f t="shared" si="0"/>
        <v>51.4</v>
      </c>
      <c r="J54" s="7" t="str">
        <f>VLOOKUP($A54,Entries!$B$3:$G$203,6)</f>
        <v>c</v>
      </c>
      <c r="K54" s="7" t="str">
        <f>VLOOKUP($A54,Entries!$B$3:$FH252,7)</f>
        <v>s</v>
      </c>
      <c r="L54" s="7" t="str">
        <f>VLOOKUP($A54,Entries!$B$3:$I$203,8)</f>
        <v>Royal Hospital School</v>
      </c>
      <c r="M54" s="7">
        <f>VLOOKUP($A54,Entries!$B$3:$J$203,9)</f>
        <v>4071095</v>
      </c>
      <c r="N54" s="29"/>
    </row>
    <row r="55" spans="1:14" x14ac:dyDescent="0.25">
      <c r="A55" s="7">
        <v>75</v>
      </c>
      <c r="B55" s="110">
        <v>53.1</v>
      </c>
      <c r="D55" s="7">
        <v>3</v>
      </c>
      <c r="E55" t="str">
        <f>VLOOKUP($A55,Entries!$B$3:$J$203,2)</f>
        <v>Ronnie</v>
      </c>
      <c r="F55" t="str">
        <f>VLOOKUP($A55,Entries!$B$3:$J$203,3)</f>
        <v>Baxter-Laud</v>
      </c>
      <c r="G55" t="str">
        <f>VLOOKUP($A55,Entries!$B$3:$F$203,5)</f>
        <v>Ipswich Harriers</v>
      </c>
      <c r="H55" s="27">
        <f t="shared" si="0"/>
        <v>53.1</v>
      </c>
      <c r="J55" s="7" t="str">
        <f>VLOOKUP($A55,Entries!$B$3:$G$203,6)</f>
        <v>c</v>
      </c>
      <c r="K55" s="7" t="str">
        <f>VLOOKUP($A55,Entries!$B$3:$FH253,7)</f>
        <v>s</v>
      </c>
      <c r="L55" s="7" t="str">
        <f>VLOOKUP($A55,Entries!$B$3:$I$203,8)</f>
        <v>Copleston High School</v>
      </c>
      <c r="M55" s="7">
        <f>VLOOKUP($A55,Entries!$B$3:$J$203,9)</f>
        <v>3838287</v>
      </c>
      <c r="N55" s="29"/>
    </row>
    <row r="56" spans="1:14" x14ac:dyDescent="0.25">
      <c r="A56" s="7" t="s">
        <v>25</v>
      </c>
      <c r="B56" s="110" t="s">
        <v>25</v>
      </c>
      <c r="D56" s="7">
        <v>4</v>
      </c>
      <c r="E56" t="str">
        <f>VLOOKUP($A56,Entries!$B$3:$J$203,2)</f>
        <v/>
      </c>
      <c r="F56" t="str">
        <f>VLOOKUP($A56,Entries!$B$3:$J$203,3)</f>
        <v/>
      </c>
      <c r="G56" t="str">
        <f>VLOOKUP($A56,Entries!$B$3:$F$203,5)</f>
        <v/>
      </c>
      <c r="H56" s="27" t="str">
        <f t="shared" si="0"/>
        <v xml:space="preserve"> </v>
      </c>
      <c r="J56" s="7" t="str">
        <f>VLOOKUP($A56,Entries!$B$3:$G$203,6)</f>
        <v/>
      </c>
      <c r="K56" s="7" t="str">
        <f>VLOOKUP($A56,Entries!$B$3:$FH254,7)</f>
        <v/>
      </c>
      <c r="L56" s="7" t="str">
        <f>VLOOKUP($A56,Entries!$B$3:$I$203,8)</f>
        <v/>
      </c>
      <c r="M56" s="7" t="str">
        <f>VLOOKUP($A56,Entries!$B$3:$J$203,9)</f>
        <v/>
      </c>
      <c r="N56" s="29"/>
    </row>
    <row r="57" spans="1:14" x14ac:dyDescent="0.25">
      <c r="A57" s="7" t="s">
        <v>25</v>
      </c>
      <c r="B57" s="110" t="s">
        <v>25</v>
      </c>
      <c r="D57" s="7">
        <v>5</v>
      </c>
      <c r="E57" t="str">
        <f>VLOOKUP($A57,Entries!$B$3:$J$203,2)</f>
        <v/>
      </c>
      <c r="F57" t="str">
        <f>VLOOKUP($A57,Entries!$B$3:$J$203,3)</f>
        <v/>
      </c>
      <c r="G57" t="str">
        <f>VLOOKUP($A57,Entries!$B$3:$F$203,5)</f>
        <v/>
      </c>
      <c r="H57" s="27" t="str">
        <f t="shared" si="0"/>
        <v xml:space="preserve"> </v>
      </c>
      <c r="J57" s="7" t="str">
        <f>VLOOKUP($A57,Entries!$B$3:$G$203,6)</f>
        <v/>
      </c>
      <c r="K57" s="7" t="str">
        <f>VLOOKUP($A57,Entries!$B$3:$FH255,7)</f>
        <v/>
      </c>
      <c r="L57" s="7" t="str">
        <f>VLOOKUP($A57,Entries!$B$3:$I$203,8)</f>
        <v/>
      </c>
      <c r="M57" s="7" t="str">
        <f>VLOOKUP($A57,Entries!$B$3:$J$203,9)</f>
        <v/>
      </c>
      <c r="N57" s="29"/>
    </row>
    <row r="58" spans="1:14" x14ac:dyDescent="0.25">
      <c r="A58" s="7" t="s">
        <v>25</v>
      </c>
      <c r="B58" s="110" t="s">
        <v>25</v>
      </c>
      <c r="D58" s="7">
        <v>6</v>
      </c>
      <c r="E58" t="str">
        <f>VLOOKUP($A58,Entries!$B$3:$J$203,2)</f>
        <v/>
      </c>
      <c r="F58" t="str">
        <f>VLOOKUP($A58,Entries!$B$3:$J$203,3)</f>
        <v/>
      </c>
      <c r="G58" t="str">
        <f>VLOOKUP($A58,Entries!$B$3:$F$203,5)</f>
        <v/>
      </c>
      <c r="H58" s="27" t="str">
        <f t="shared" si="0"/>
        <v xml:space="preserve"> </v>
      </c>
      <c r="J58" s="7" t="str">
        <f>VLOOKUP($A58,Entries!$B$3:$G$203,6)</f>
        <v/>
      </c>
      <c r="K58" s="7" t="str">
        <f>VLOOKUP($A58,Entries!$B$3:$FH256,7)</f>
        <v/>
      </c>
      <c r="L58" s="7" t="str">
        <f>VLOOKUP($A58,Entries!$B$3:$I$203,8)</f>
        <v/>
      </c>
      <c r="M58" s="7" t="str">
        <f>VLOOKUP($A58,Entries!$B$3:$J$203,9)</f>
        <v/>
      </c>
      <c r="N58" s="29"/>
    </row>
    <row r="59" spans="1:14" x14ac:dyDescent="0.25">
      <c r="A59" s="7" t="s">
        <v>25</v>
      </c>
      <c r="B59" s="110" t="s">
        <v>25</v>
      </c>
      <c r="D59" s="7">
        <v>7</v>
      </c>
      <c r="E59" t="str">
        <f>VLOOKUP($A59,Entries!$B$3:$J$203,2)</f>
        <v/>
      </c>
      <c r="F59" t="str">
        <f>VLOOKUP($A59,Entries!$B$3:$J$203,3)</f>
        <v/>
      </c>
      <c r="G59" t="str">
        <f>VLOOKUP($A59,Entries!$B$3:$F$203,5)</f>
        <v/>
      </c>
      <c r="H59" s="27" t="str">
        <f t="shared" si="0"/>
        <v xml:space="preserve"> </v>
      </c>
      <c r="J59" s="7" t="str">
        <f>VLOOKUP($A59,Entries!$B$3:$G$203,6)</f>
        <v/>
      </c>
      <c r="K59" s="7" t="str">
        <f>VLOOKUP($A59,Entries!$B$3:$FH257,7)</f>
        <v/>
      </c>
      <c r="L59" s="7" t="str">
        <f>VLOOKUP($A59,Entries!$B$3:$I$203,8)</f>
        <v/>
      </c>
      <c r="M59" s="7" t="str">
        <f>VLOOKUP($A59,Entries!$B$3:$J$203,9)</f>
        <v/>
      </c>
      <c r="N59" s="29"/>
    </row>
    <row r="60" spans="1:14" x14ac:dyDescent="0.25">
      <c r="A60" s="7" t="s">
        <v>25</v>
      </c>
      <c r="B60" s="110" t="s">
        <v>25</v>
      </c>
      <c r="D60" s="7">
        <v>8</v>
      </c>
      <c r="E60" t="str">
        <f>VLOOKUP($A60,Entries!$B$3:$J$203,2)</f>
        <v/>
      </c>
      <c r="F60" t="str">
        <f>VLOOKUP($A60,Entries!$B$3:$J$203,3)</f>
        <v/>
      </c>
      <c r="G60" t="str">
        <f>VLOOKUP($A60,Entries!$B$3:$F$203,5)</f>
        <v/>
      </c>
      <c r="H60" s="27" t="str">
        <f t="shared" si="0"/>
        <v xml:space="preserve"> </v>
      </c>
      <c r="J60" s="7" t="str">
        <f>VLOOKUP($A60,Entries!$B$3:$G$203,6)</f>
        <v/>
      </c>
      <c r="K60" s="7" t="str">
        <f>VLOOKUP($A60,Entries!$B$3:$FH258,7)</f>
        <v/>
      </c>
      <c r="L60" s="7" t="str">
        <f>VLOOKUP($A60,Entries!$B$3:$I$203,8)</f>
        <v/>
      </c>
      <c r="M60" s="7" t="str">
        <f>VLOOKUP($A60,Entries!$B$3:$J$203,9)</f>
        <v/>
      </c>
      <c r="N60" s="29"/>
    </row>
    <row r="61" spans="1:14" x14ac:dyDescent="0.25">
      <c r="A61" s="7">
        <v>67</v>
      </c>
      <c r="B61" s="110" t="s">
        <v>1287</v>
      </c>
      <c r="C61" t="s">
        <v>275</v>
      </c>
      <c r="D61" s="7">
        <v>1</v>
      </c>
      <c r="E61" t="str">
        <f>VLOOKUP($A61,Entries!$B$3:$J$203,2)</f>
        <v>James</v>
      </c>
      <c r="F61" t="str">
        <f>VLOOKUP($A61,Entries!$B$3:$J$203,3)</f>
        <v>McAllen</v>
      </c>
      <c r="G61" t="str">
        <f>VLOOKUP($A61,Entries!$B$3:$F$203,5)</f>
        <v>Waveney Valley AC</v>
      </c>
      <c r="H61" s="27" t="str">
        <f t="shared" si="0"/>
        <v>1.55.0</v>
      </c>
      <c r="J61" s="7" t="str">
        <f>VLOOKUP($A61,Entries!$B$3:$G$203,6)</f>
        <v>c</v>
      </c>
      <c r="K61" s="7" t="str">
        <f>VLOOKUP($A61,Entries!$B$3:$FH259,7)</f>
        <v>s</v>
      </c>
      <c r="L61" s="7" t="str">
        <f>VLOOKUP($A61,Entries!$B$3:$I$203,8)</f>
        <v>BBMA</v>
      </c>
      <c r="M61" s="7">
        <f>VLOOKUP($A61,Entries!$B$3:$J$203,9)</f>
        <v>3728238</v>
      </c>
      <c r="N61" s="29" t="s">
        <v>101</v>
      </c>
    </row>
    <row r="62" spans="1:14" x14ac:dyDescent="0.25">
      <c r="A62" s="7">
        <v>75</v>
      </c>
      <c r="B62" s="110" t="s">
        <v>1288</v>
      </c>
      <c r="D62" s="7">
        <v>2</v>
      </c>
      <c r="E62" t="str">
        <f>VLOOKUP($A62,Entries!$B$3:$J$203,2)</f>
        <v>Ronnie</v>
      </c>
      <c r="F62" t="str">
        <f>VLOOKUP($A62,Entries!$B$3:$J$203,3)</f>
        <v>Baxter-Laud</v>
      </c>
      <c r="G62" t="str">
        <f>VLOOKUP($A62,Entries!$B$3:$F$203,5)</f>
        <v>Ipswich Harriers</v>
      </c>
      <c r="H62" s="27" t="str">
        <f t="shared" si="0"/>
        <v>2.00.5</v>
      </c>
      <c r="J62" s="7" t="str">
        <f>VLOOKUP($A62,Entries!$B$3:$G$203,6)</f>
        <v>c</v>
      </c>
      <c r="K62" s="7" t="str">
        <f>VLOOKUP($A62,Entries!$B$3:$FH260,7)</f>
        <v>s</v>
      </c>
      <c r="L62" s="7" t="str">
        <f>VLOOKUP($A62,Entries!$B$3:$I$203,8)</f>
        <v>Copleston High School</v>
      </c>
      <c r="M62" s="7">
        <f>VLOOKUP($A62,Entries!$B$3:$J$203,9)</f>
        <v>3838287</v>
      </c>
      <c r="N62" s="29"/>
    </row>
    <row r="63" spans="1:14" x14ac:dyDescent="0.25">
      <c r="A63" s="7">
        <v>86</v>
      </c>
      <c r="B63" s="110" t="s">
        <v>1289</v>
      </c>
      <c r="D63" s="7">
        <v>3</v>
      </c>
      <c r="E63" t="str">
        <f>VLOOKUP($A63,Entries!$B$3:$J$203,2)</f>
        <v>Harry</v>
      </c>
      <c r="F63" t="str">
        <f>VLOOKUP($A63,Entries!$B$3:$J$203,3)</f>
        <v>Read</v>
      </c>
      <c r="G63" t="str">
        <f>VLOOKUP($A63,Entries!$B$3:$F$203,5)</f>
        <v>Ipswich Harriers</v>
      </c>
      <c r="H63" s="27" t="str">
        <f t="shared" si="0"/>
        <v>2.01.6</v>
      </c>
      <c r="J63" s="7" t="str">
        <f>VLOOKUP($A63,Entries!$B$3:$G$203,6)</f>
        <v>c</v>
      </c>
      <c r="K63" s="7" t="str">
        <f>VLOOKUP($A63,Entries!$B$3:$FH261,7)</f>
        <v>s</v>
      </c>
      <c r="L63" s="7" t="str">
        <f>VLOOKUP($A63,Entries!$B$3:$I$203,8)</f>
        <v>Kesgrave High School</v>
      </c>
      <c r="M63" s="7">
        <f>VLOOKUP($A63,Entries!$B$3:$J$203,9)</f>
        <v>3376329</v>
      </c>
      <c r="N63" s="29"/>
    </row>
    <row r="64" spans="1:14" x14ac:dyDescent="0.25">
      <c r="A64" s="7">
        <v>89</v>
      </c>
      <c r="B64" s="110" t="s">
        <v>1290</v>
      </c>
      <c r="D64" s="7">
        <v>4</v>
      </c>
      <c r="E64" t="str">
        <f>VLOOKUP($A64,Entries!$B$3:$J$203,2)</f>
        <v>Roman</v>
      </c>
      <c r="F64" t="str">
        <f>VLOOKUP($A64,Entries!$B$3:$J$203,3)</f>
        <v>Gambling</v>
      </c>
      <c r="G64" t="str">
        <f>VLOOKUP($A64,Entries!$B$3:$F$203,5)</f>
        <v>Saint Edmund Pacers</v>
      </c>
      <c r="H64" s="27" t="str">
        <f t="shared" si="0"/>
        <v>2.02.4</v>
      </c>
      <c r="J64" s="7" t="str">
        <f>VLOOKUP($A64,Entries!$B$3:$G$203,6)</f>
        <v>c</v>
      </c>
      <c r="K64" s="7" t="str">
        <f>VLOOKUP($A64,Entries!$B$3:$FH262,7)</f>
        <v>s</v>
      </c>
      <c r="L64" s="7" t="str">
        <f>VLOOKUP($A64,Entries!$B$3:$I$203,8)</f>
        <v>Set ixworth</v>
      </c>
      <c r="M64" s="7">
        <f>VLOOKUP($A64,Entries!$B$3:$J$203,9)</f>
        <v>3939763</v>
      </c>
      <c r="N64" s="29"/>
    </row>
    <row r="65" spans="1:14" x14ac:dyDescent="0.25">
      <c r="A65" s="7">
        <v>87</v>
      </c>
      <c r="B65" s="110" t="s">
        <v>1291</v>
      </c>
      <c r="D65" s="7">
        <v>5</v>
      </c>
      <c r="E65" t="str">
        <f>VLOOKUP($A65,Entries!$B$3:$J$203,2)</f>
        <v>Max</v>
      </c>
      <c r="F65" t="str">
        <f>VLOOKUP($A65,Entries!$B$3:$J$203,3)</f>
        <v>Uttley</v>
      </c>
      <c r="G65" t="str">
        <f>VLOOKUP($A65,Entries!$B$3:$F$203,5)</f>
        <v>West Suffolk AC</v>
      </c>
      <c r="H65" s="27" t="str">
        <f t="shared" si="0"/>
        <v>2.04.6</v>
      </c>
      <c r="J65" s="7" t="str">
        <f>VLOOKUP($A65,Entries!$B$3:$G$203,6)</f>
        <v>c</v>
      </c>
      <c r="K65" s="7" t="str">
        <f>VLOOKUP($A65,Entries!$B$3:$FH263,7)</f>
        <v/>
      </c>
      <c r="L65" s="7" t="str">
        <f>VLOOKUP($A65,Entries!$B$3:$I$203,8)</f>
        <v/>
      </c>
      <c r="M65" s="7">
        <f>VLOOKUP($A65,Entries!$B$3:$J$203,9)</f>
        <v>3936457</v>
      </c>
      <c r="N65" s="29"/>
    </row>
    <row r="66" spans="1:14" x14ac:dyDescent="0.25">
      <c r="A66" s="7">
        <v>91</v>
      </c>
      <c r="B66" s="110" t="s">
        <v>1292</v>
      </c>
      <c r="D66" s="7">
        <v>6</v>
      </c>
      <c r="E66" t="str">
        <f>VLOOKUP($A66,Entries!$B$3:$J$203,2)</f>
        <v>Harry</v>
      </c>
      <c r="F66" t="str">
        <f>VLOOKUP($A66,Entries!$B$3:$J$203,3)</f>
        <v>Page</v>
      </c>
      <c r="G66" t="str">
        <f>VLOOKUP($A66,Entries!$B$3:$F$203,5)</f>
        <v>Culford</v>
      </c>
      <c r="H66" s="27" t="str">
        <f t="shared" si="0"/>
        <v>2.47.4</v>
      </c>
      <c r="J66" s="7" t="str">
        <f>VLOOKUP($A66,Entries!$B$3:$G$203,6)</f>
        <v>c</v>
      </c>
      <c r="K66" s="7" t="str">
        <f>VLOOKUP($A66,Entries!$B$3:$FH264,7)</f>
        <v>s</v>
      </c>
      <c r="L66" s="7" t="str">
        <f>VLOOKUP($A66,Entries!$B$3:$I$203,8)</f>
        <v>Culford school</v>
      </c>
      <c r="M66" s="7">
        <f>VLOOKUP($A66,Entries!$B$3:$J$203,9)</f>
        <v>0</v>
      </c>
      <c r="N66" s="29"/>
    </row>
    <row r="67" spans="1:14" x14ac:dyDescent="0.25">
      <c r="A67" s="7" t="s">
        <v>25</v>
      </c>
      <c r="B67" s="110" t="s">
        <v>25</v>
      </c>
      <c r="D67" s="7">
        <v>7</v>
      </c>
      <c r="E67" t="str">
        <f>VLOOKUP($A67,Entries!$B$3:$J$203,2)</f>
        <v/>
      </c>
      <c r="F67" t="str">
        <f>VLOOKUP($A67,Entries!$B$3:$J$203,3)</f>
        <v/>
      </c>
      <c r="G67" t="str">
        <f>VLOOKUP($A67,Entries!$B$3:$F$203,5)</f>
        <v/>
      </c>
      <c r="H67" s="27" t="str">
        <f t="shared" si="0"/>
        <v xml:space="preserve"> </v>
      </c>
      <c r="J67" s="7" t="str">
        <f>VLOOKUP($A67,Entries!$B$3:$G$203,6)</f>
        <v/>
      </c>
      <c r="K67" s="7" t="str">
        <f>VLOOKUP($A67,Entries!$B$3:$FH265,7)</f>
        <v/>
      </c>
      <c r="L67" s="7" t="str">
        <f>VLOOKUP($A67,Entries!$B$3:$I$203,8)</f>
        <v/>
      </c>
      <c r="M67" s="7" t="str">
        <f>VLOOKUP($A67,Entries!$B$3:$J$203,9)</f>
        <v/>
      </c>
      <c r="N67" s="29"/>
    </row>
    <row r="68" spans="1:14" x14ac:dyDescent="0.25">
      <c r="A68" s="7" t="s">
        <v>25</v>
      </c>
      <c r="B68" s="110" t="s">
        <v>25</v>
      </c>
      <c r="D68" s="7">
        <v>8</v>
      </c>
      <c r="E68" t="str">
        <f>VLOOKUP($A68,Entries!$B$3:$J$203,2)</f>
        <v/>
      </c>
      <c r="F68" t="str">
        <f>VLOOKUP($A68,Entries!$B$3:$J$203,3)</f>
        <v/>
      </c>
      <c r="G68" t="str">
        <f>VLOOKUP($A68,Entries!$B$3:$F$203,5)</f>
        <v/>
      </c>
      <c r="H68" s="27" t="str">
        <f t="shared" si="0"/>
        <v xml:space="preserve"> </v>
      </c>
      <c r="J68" s="7" t="str">
        <f>VLOOKUP($A68,Entries!$B$3:$G$203,6)</f>
        <v/>
      </c>
      <c r="K68" s="7" t="str">
        <f>VLOOKUP($A68,Entries!$B$3:$FH266,7)</f>
        <v/>
      </c>
      <c r="L68" s="7" t="str">
        <f>VLOOKUP($A68,Entries!$B$3:$I$203,8)</f>
        <v/>
      </c>
      <c r="M68" s="7" t="str">
        <f>VLOOKUP($A68,Entries!$B$3:$J$203,9)</f>
        <v/>
      </c>
      <c r="N68" s="29"/>
    </row>
    <row r="69" spans="1:14" x14ac:dyDescent="0.25">
      <c r="A69" s="7">
        <v>69</v>
      </c>
      <c r="B69" s="110" t="s">
        <v>1329</v>
      </c>
      <c r="C69" t="s">
        <v>276</v>
      </c>
      <c r="D69" s="7">
        <v>1</v>
      </c>
      <c r="E69" t="str">
        <f>VLOOKUP($A69,Entries!$B$3:$J$203,2)</f>
        <v>Sebastian</v>
      </c>
      <c r="F69" t="str">
        <f>VLOOKUP($A69,Entries!$B$3:$J$203,3)</f>
        <v>Melero</v>
      </c>
      <c r="G69" t="str">
        <f>VLOOKUP($A69,Entries!$B$3:$F$203,5)</f>
        <v>Saint Edmund Pacers</v>
      </c>
      <c r="H69" s="27" t="str">
        <f t="shared" si="0"/>
        <v>4.04.4</v>
      </c>
      <c r="J69" s="7" t="str">
        <f>VLOOKUP($A69,Entries!$B$3:$G$203,6)</f>
        <v>c</v>
      </c>
      <c r="K69" s="7" t="str">
        <f>VLOOKUP($A69,Entries!$B$3:$FH267,7)</f>
        <v>s</v>
      </c>
      <c r="L69" s="7" t="str">
        <f>VLOOKUP($A69,Entries!$B$3:$I$203,8)</f>
        <v>Thurston Community College</v>
      </c>
      <c r="M69" s="7">
        <f>VLOOKUP($A69,Entries!$B$3:$J$203,9)</f>
        <v>3764382</v>
      </c>
      <c r="N69" s="29" t="s">
        <v>104</v>
      </c>
    </row>
    <row r="70" spans="1:14" x14ac:dyDescent="0.25">
      <c r="A70" s="7">
        <v>61</v>
      </c>
      <c r="B70" s="110" t="s">
        <v>1330</v>
      </c>
      <c r="D70" s="7">
        <v>2</v>
      </c>
      <c r="E70" t="str">
        <f>VLOOKUP($A70,Entries!$B$3:$J$203,2)</f>
        <v>Cohen</v>
      </c>
      <c r="F70" t="str">
        <f>VLOOKUP($A70,Entries!$B$3:$J$203,3)</f>
        <v>Copeman</v>
      </c>
      <c r="G70" t="str">
        <f>VLOOKUP($A70,Entries!$B$3:$F$203,5)</f>
        <v>Waveney Valley AC</v>
      </c>
      <c r="H70" s="27" t="str">
        <f t="shared" ref="H70:H149" si="4">B70</f>
        <v>4.16.1</v>
      </c>
      <c r="J70" s="7" t="str">
        <f>VLOOKUP($A70,Entries!$B$3:$G$203,6)</f>
        <v>c</v>
      </c>
      <c r="K70" s="7" t="str">
        <f>VLOOKUP($A70,Entries!$B$3:$FH268,7)</f>
        <v>s</v>
      </c>
      <c r="L70" s="7" t="str">
        <f>VLOOKUP($A70,Entries!$B$3:$I$203,8)</f>
        <v>Benjamin Britten high school</v>
      </c>
      <c r="M70" s="7">
        <f>VLOOKUP($A70,Entries!$B$3:$J$203,9)</f>
        <v>3808145</v>
      </c>
      <c r="N70" s="29"/>
    </row>
    <row r="71" spans="1:14" x14ac:dyDescent="0.25">
      <c r="A71" s="7">
        <v>65</v>
      </c>
      <c r="B71" s="110" t="s">
        <v>1331</v>
      </c>
      <c r="D71" s="7">
        <v>3</v>
      </c>
      <c r="E71" t="str">
        <f>VLOOKUP($A71,Entries!$B$3:$J$203,2)</f>
        <v>Samuel</v>
      </c>
      <c r="F71" t="str">
        <f>VLOOKUP($A71,Entries!$B$3:$J$203,3)</f>
        <v>Blackwell</v>
      </c>
      <c r="G71" t="str">
        <f>VLOOKUP($A71,Entries!$B$3:$F$203,5)</f>
        <v>Saint Edmund Pacers</v>
      </c>
      <c r="H71" s="27" t="str">
        <f t="shared" si="4"/>
        <v>4.19.6</v>
      </c>
      <c r="J71" s="7" t="str">
        <f>VLOOKUP($A71,Entries!$B$3:$G$203,6)</f>
        <v>c</v>
      </c>
      <c r="K71" s="7" t="str">
        <f>VLOOKUP($A71,Entries!$B$3:$FH269,7)</f>
        <v>s</v>
      </c>
      <c r="L71" s="7" t="str">
        <f>VLOOKUP($A71,Entries!$B$3:$I$203,8)</f>
        <v>King Edward School</v>
      </c>
      <c r="M71" s="7">
        <f>VLOOKUP($A71,Entries!$B$3:$J$203,9)</f>
        <v>3823758</v>
      </c>
      <c r="N71" s="29"/>
    </row>
    <row r="72" spans="1:14" x14ac:dyDescent="0.25">
      <c r="A72" s="7">
        <v>81</v>
      </c>
      <c r="B72" s="110" t="s">
        <v>1332</v>
      </c>
      <c r="D72" s="7">
        <v>4</v>
      </c>
      <c r="E72" t="str">
        <f>VLOOKUP($A72,Entries!$B$3:$J$203,2)</f>
        <v>Jack</v>
      </c>
      <c r="F72" t="str">
        <f>VLOOKUP($A72,Entries!$B$3:$J$203,3)</f>
        <v>Lugo-Hankins</v>
      </c>
      <c r="G72" t="str">
        <f>VLOOKUP($A72,Entries!$B$3:$F$203,5)</f>
        <v>Ipswich Harriers</v>
      </c>
      <c r="H72" s="27" t="str">
        <f t="shared" si="4"/>
        <v>1.47.4</v>
      </c>
      <c r="J72" s="7" t="str">
        <f>VLOOKUP($A72,Entries!$B$3:$G$203,6)</f>
        <v>c</v>
      </c>
      <c r="K72" s="7" t="str">
        <f>VLOOKUP($A72,Entries!$B$3:$FH270,7)</f>
        <v>s</v>
      </c>
      <c r="L72" s="7" t="str">
        <f>VLOOKUP($A72,Entries!$B$3:$I$203,8)</f>
        <v>Copleston High School</v>
      </c>
      <c r="M72" s="7">
        <f>VLOOKUP($A72,Entries!$B$3:$J$203,9)</f>
        <v>3831794</v>
      </c>
      <c r="N72" s="29"/>
    </row>
    <row r="73" spans="1:14" x14ac:dyDescent="0.25">
      <c r="A73" s="7">
        <v>66</v>
      </c>
      <c r="B73" s="110" t="s">
        <v>1333</v>
      </c>
      <c r="D73" s="7">
        <v>5</v>
      </c>
      <c r="E73" t="str">
        <f>VLOOKUP($A73,Entries!$B$3:$J$203,2)</f>
        <v>Alfie</v>
      </c>
      <c r="F73" t="str">
        <f>VLOOKUP($A73,Entries!$B$3:$J$203,3)</f>
        <v>Jeffery</v>
      </c>
      <c r="G73" t="str">
        <f>VLOOKUP($A73,Entries!$B$3:$F$203,5)</f>
        <v>Saint Edmund Pacers</v>
      </c>
      <c r="H73" s="27" t="str">
        <f t="shared" si="4"/>
        <v>4.35.3</v>
      </c>
      <c r="J73" s="7" t="str">
        <f>VLOOKUP($A73,Entries!$B$3:$G$203,6)</f>
        <v>c</v>
      </c>
      <c r="K73" s="7" t="str">
        <f>VLOOKUP($A73,Entries!$B$3:$FH271,7)</f>
        <v>s</v>
      </c>
      <c r="L73" s="7" t="str">
        <f>VLOOKUP($A73,Entries!$B$3:$I$203,8)</f>
        <v>Thurston Community College</v>
      </c>
      <c r="M73" s="7">
        <f>VLOOKUP($A73,Entries!$B$3:$J$203,9)</f>
        <v>3789821</v>
      </c>
      <c r="N73" s="29"/>
    </row>
    <row r="74" spans="1:14" x14ac:dyDescent="0.25">
      <c r="A74" s="7">
        <v>85</v>
      </c>
      <c r="B74" s="110" t="s">
        <v>1334</v>
      </c>
      <c r="D74" s="7">
        <v>6</v>
      </c>
      <c r="E74" t="str">
        <f>VLOOKUP($A74,Entries!$B$3:$J$203,2)</f>
        <v>Jasper</v>
      </c>
      <c r="F74" t="str">
        <f>VLOOKUP($A74,Entries!$B$3:$J$203,3)</f>
        <v>Keith</v>
      </c>
      <c r="G74" t="str">
        <f>VLOOKUP($A74,Entries!$B$3:$F$203,5)</f>
        <v>Woodbridge School</v>
      </c>
      <c r="H74" s="27" t="str">
        <f t="shared" si="4"/>
        <v>4.41.1</v>
      </c>
      <c r="J74" s="7" t="str">
        <f>VLOOKUP($A74,Entries!$B$3:$G$203,6)</f>
        <v>c</v>
      </c>
      <c r="K74" s="7" t="str">
        <f>VLOOKUP($A74,Entries!$B$3:$FH272,7)</f>
        <v>s</v>
      </c>
      <c r="L74" s="7" t="str">
        <f>VLOOKUP($A74,Entries!$B$3:$I$203,8)</f>
        <v>Woodbridge</v>
      </c>
      <c r="M74" s="7" t="str">
        <f>VLOOKUP($A74,Entries!$B$3:$J$203,9)</f>
        <v>A1</v>
      </c>
      <c r="N74" s="29"/>
    </row>
    <row r="75" spans="1:14" x14ac:dyDescent="0.25">
      <c r="A75" s="7">
        <v>63</v>
      </c>
      <c r="B75" s="110" t="s">
        <v>1335</v>
      </c>
      <c r="D75" s="7">
        <v>7</v>
      </c>
      <c r="E75" t="str">
        <f>VLOOKUP($A75,Entries!$B$3:$J$203,2)</f>
        <v>Harry</v>
      </c>
      <c r="F75" t="str">
        <f>VLOOKUP($A75,Entries!$B$3:$J$203,3)</f>
        <v>Robinson</v>
      </c>
      <c r="G75" t="str">
        <f>VLOOKUP($A75,Entries!$B$3:$F$203,5)</f>
        <v>Thetford AC</v>
      </c>
      <c r="H75" s="27" t="str">
        <f t="shared" si="4"/>
        <v>4.42.0</v>
      </c>
      <c r="J75" s="7" t="str">
        <f>VLOOKUP($A75,Entries!$B$3:$G$203,6)</f>
        <v>c</v>
      </c>
      <c r="K75" s="7" t="str">
        <f>VLOOKUP($A75,Entries!$B$3:$FH273,7)</f>
        <v/>
      </c>
      <c r="L75" s="7" t="str">
        <f>VLOOKUP($A75,Entries!$B$3:$I$203,8)</f>
        <v/>
      </c>
      <c r="M75" s="7">
        <f>VLOOKUP($A75,Entries!$B$3:$J$203,9)</f>
        <v>4007690</v>
      </c>
      <c r="N75" s="29"/>
    </row>
    <row r="76" spans="1:14" x14ac:dyDescent="0.25">
      <c r="A76" s="7">
        <v>74</v>
      </c>
      <c r="B76" s="110" t="s">
        <v>1336</v>
      </c>
      <c r="D76" s="7">
        <v>8</v>
      </c>
      <c r="E76" t="str">
        <f>VLOOKUP($A76,Entries!$B$3:$J$203,2)</f>
        <v>Tom</v>
      </c>
      <c r="F76" t="str">
        <f>VLOOKUP($A76,Entries!$B$3:$J$203,3)</f>
        <v>Davenport</v>
      </c>
      <c r="G76" t="str">
        <f>VLOOKUP($A76,Entries!$B$3:$F$203,5)</f>
        <v>Ipswich Harriers</v>
      </c>
      <c r="H76" s="27" t="str">
        <f t="shared" si="4"/>
        <v>4.45.2</v>
      </c>
      <c r="J76" s="7" t="str">
        <f>VLOOKUP($A76,Entries!$B$3:$G$203,6)</f>
        <v>c</v>
      </c>
      <c r="K76" s="7" t="str">
        <f>VLOOKUP($A76,Entries!$B$3:$FH274,7)</f>
        <v/>
      </c>
      <c r="L76" s="7" t="str">
        <f>VLOOKUP($A76,Entries!$B$3:$I$203,8)</f>
        <v/>
      </c>
      <c r="M76" s="7">
        <f>VLOOKUP($A76,Entries!$B$3:$J$203,9)</f>
        <v>4132108</v>
      </c>
      <c r="N76" s="29"/>
    </row>
    <row r="77" spans="1:14" x14ac:dyDescent="0.25">
      <c r="A77" s="7">
        <v>90</v>
      </c>
      <c r="B77" s="110" t="s">
        <v>1251</v>
      </c>
      <c r="C77" t="s">
        <v>277</v>
      </c>
      <c r="D77" s="7">
        <v>1</v>
      </c>
      <c r="E77" t="str">
        <f>VLOOKUP($A77,Entries!$B$3:$J$203,2)</f>
        <v>Brandon</v>
      </c>
      <c r="F77" t="str">
        <f>VLOOKUP($A77,Entries!$B$3:$J$203,3)</f>
        <v>Barber</v>
      </c>
      <c r="G77" t="str">
        <f>VLOOKUP($A77,Entries!$B$3:$F$203,5)</f>
        <v>Ipswich Harriers</v>
      </c>
      <c r="H77" s="27" t="str">
        <f t="shared" si="4"/>
        <v>8.59.9</v>
      </c>
      <c r="J77" s="7" t="str">
        <f>VLOOKUP($A77,Entries!$B$3:$G$203,6)</f>
        <v>c</v>
      </c>
      <c r="K77" s="7" t="str">
        <f>VLOOKUP($A77,Entries!$B$3:$FH275,7)</f>
        <v>s</v>
      </c>
      <c r="L77" s="7" t="str">
        <f>VLOOKUP($A77,Entries!$B$3:$I$203,8)</f>
        <v>Thomas Mills High School</v>
      </c>
      <c r="M77" s="7">
        <f>VLOOKUP($A77,Entries!$B$3:$J$203,9)</f>
        <v>3646667</v>
      </c>
      <c r="N77" s="29" t="s">
        <v>109</v>
      </c>
    </row>
    <row r="78" spans="1:14" x14ac:dyDescent="0.25">
      <c r="A78" s="7" t="s">
        <v>25</v>
      </c>
      <c r="B78" s="110" t="s">
        <v>25</v>
      </c>
      <c r="D78" s="7">
        <v>2</v>
      </c>
      <c r="E78" t="str">
        <f>VLOOKUP($A78,Entries!$B$3:$J$203,2)</f>
        <v/>
      </c>
      <c r="F78" t="str">
        <f>VLOOKUP($A78,Entries!$B$3:$J$203,3)</f>
        <v/>
      </c>
      <c r="G78" t="str">
        <f>VLOOKUP($A78,Entries!$B$3:$F$203,5)</f>
        <v/>
      </c>
      <c r="H78" s="27" t="str">
        <f t="shared" si="4"/>
        <v xml:space="preserve"> </v>
      </c>
      <c r="J78" s="7" t="str">
        <f>VLOOKUP($A78,Entries!$B$3:$G$203,6)</f>
        <v/>
      </c>
      <c r="K78" s="7" t="str">
        <f>VLOOKUP($A78,Entries!$B$3:$FH276,7)</f>
        <v/>
      </c>
      <c r="L78" s="7" t="str">
        <f>VLOOKUP($A78,Entries!$B$3:$I$203,8)</f>
        <v/>
      </c>
      <c r="M78" s="7" t="str">
        <f>VLOOKUP($A78,Entries!$B$3:$J$203,9)</f>
        <v/>
      </c>
      <c r="N78" s="29"/>
    </row>
    <row r="79" spans="1:14" x14ac:dyDescent="0.25">
      <c r="A79" s="7" t="s">
        <v>25</v>
      </c>
      <c r="B79" s="110" t="s">
        <v>25</v>
      </c>
      <c r="D79" s="7">
        <v>3</v>
      </c>
      <c r="E79" t="str">
        <f>VLOOKUP($A79,Entries!$B$3:$J$203,2)</f>
        <v/>
      </c>
      <c r="F79" t="str">
        <f>VLOOKUP($A79,Entries!$B$3:$J$203,3)</f>
        <v/>
      </c>
      <c r="G79" t="str">
        <f>VLOOKUP($A79,Entries!$B$3:$F$203,5)</f>
        <v/>
      </c>
      <c r="H79" s="27" t="str">
        <f t="shared" si="4"/>
        <v xml:space="preserve"> </v>
      </c>
      <c r="J79" s="7" t="str">
        <f>VLOOKUP($A79,Entries!$B$3:$G$203,6)</f>
        <v/>
      </c>
      <c r="K79" s="7" t="str">
        <f>VLOOKUP($A79,Entries!$B$3:$FH277,7)</f>
        <v/>
      </c>
      <c r="L79" s="7" t="str">
        <f>VLOOKUP($A79,Entries!$B$3:$I$203,8)</f>
        <v/>
      </c>
      <c r="M79" s="7" t="str">
        <f>VLOOKUP($A79,Entries!$B$3:$J$203,9)</f>
        <v/>
      </c>
      <c r="N79" s="29"/>
    </row>
    <row r="80" spans="1:14" x14ac:dyDescent="0.25">
      <c r="A80" s="7" t="s">
        <v>25</v>
      </c>
      <c r="B80" s="110" t="s">
        <v>25</v>
      </c>
      <c r="D80" s="7">
        <v>4</v>
      </c>
      <c r="E80" t="str">
        <f>VLOOKUP($A80,Entries!$B$3:$J$203,2)</f>
        <v/>
      </c>
      <c r="F80" t="str">
        <f>VLOOKUP($A80,Entries!$B$3:$J$203,3)</f>
        <v/>
      </c>
      <c r="G80" t="str">
        <f>VLOOKUP($A80,Entries!$B$3:$F$203,5)</f>
        <v/>
      </c>
      <c r="H80" s="27" t="str">
        <f t="shared" si="4"/>
        <v xml:space="preserve"> </v>
      </c>
      <c r="J80" s="7" t="str">
        <f>VLOOKUP($A80,Entries!$B$3:$G$203,6)</f>
        <v/>
      </c>
      <c r="K80" s="7" t="str">
        <f>VLOOKUP($A80,Entries!$B$3:$FH278,7)</f>
        <v/>
      </c>
      <c r="L80" s="7" t="str">
        <f>VLOOKUP($A80,Entries!$B$3:$I$203,8)</f>
        <v/>
      </c>
      <c r="M80" s="7" t="str">
        <f>VLOOKUP($A80,Entries!$B$3:$J$203,9)</f>
        <v/>
      </c>
      <c r="N80" s="29"/>
    </row>
    <row r="81" spans="1:14" x14ac:dyDescent="0.25">
      <c r="A81" s="7" t="s">
        <v>25</v>
      </c>
      <c r="B81" s="110" t="s">
        <v>25</v>
      </c>
      <c r="D81" s="7">
        <v>5</v>
      </c>
      <c r="E81" t="str">
        <f>VLOOKUP($A81,Entries!$B$3:$J$203,2)</f>
        <v/>
      </c>
      <c r="F81" t="str">
        <f>VLOOKUP($A81,Entries!$B$3:$J$203,3)</f>
        <v/>
      </c>
      <c r="G81" t="str">
        <f>VLOOKUP($A81,Entries!$B$3:$F$203,5)</f>
        <v/>
      </c>
      <c r="H81" s="27" t="str">
        <f t="shared" si="4"/>
        <v xml:space="preserve"> </v>
      </c>
      <c r="J81" s="7" t="str">
        <f>VLOOKUP($A81,Entries!$B$3:$G$203,6)</f>
        <v/>
      </c>
      <c r="K81" s="7" t="str">
        <f>VLOOKUP($A81,Entries!$B$3:$FH279,7)</f>
        <v/>
      </c>
      <c r="L81" s="7" t="str">
        <f>VLOOKUP($A81,Entries!$B$3:$I$203,8)</f>
        <v/>
      </c>
      <c r="M81" s="7" t="str">
        <f>VLOOKUP($A81,Entries!$B$3:$J$203,9)</f>
        <v/>
      </c>
      <c r="N81" s="29"/>
    </row>
    <row r="82" spans="1:14" x14ac:dyDescent="0.25">
      <c r="A82" s="7" t="s">
        <v>25</v>
      </c>
      <c r="B82" s="110" t="s">
        <v>25</v>
      </c>
      <c r="D82" s="7">
        <v>6</v>
      </c>
      <c r="E82" t="str">
        <f>VLOOKUP($A82,Entries!$B$3:$J$203,2)</f>
        <v/>
      </c>
      <c r="F82" t="str">
        <f>VLOOKUP($A82,Entries!$B$3:$J$203,3)</f>
        <v/>
      </c>
      <c r="G82" t="str">
        <f>VLOOKUP($A82,Entries!$B$3:$F$203,5)</f>
        <v/>
      </c>
      <c r="H82" s="27" t="str">
        <f t="shared" si="4"/>
        <v xml:space="preserve"> </v>
      </c>
      <c r="J82" s="7" t="str">
        <f>VLOOKUP($A82,Entries!$B$3:$G$203,6)</f>
        <v/>
      </c>
      <c r="K82" s="7" t="str">
        <f>VLOOKUP($A82,Entries!$B$3:$FH280,7)</f>
        <v/>
      </c>
      <c r="L82" s="7" t="str">
        <f>VLOOKUP($A82,Entries!$B$3:$I$203,8)</f>
        <v/>
      </c>
      <c r="M82" s="7" t="str">
        <f>VLOOKUP($A82,Entries!$B$3:$J$203,9)</f>
        <v/>
      </c>
      <c r="N82" s="29"/>
    </row>
    <row r="83" spans="1:14" x14ac:dyDescent="0.25">
      <c r="A83" s="7" t="s">
        <v>25</v>
      </c>
      <c r="B83" s="110" t="s">
        <v>25</v>
      </c>
      <c r="D83" s="7">
        <v>7</v>
      </c>
      <c r="E83" t="str">
        <f>VLOOKUP($A83,Entries!$B$3:$J$203,2)</f>
        <v/>
      </c>
      <c r="F83" t="str">
        <f>VLOOKUP($A83,Entries!$B$3:$J$203,3)</f>
        <v/>
      </c>
      <c r="G83" t="str">
        <f>VLOOKUP($A83,Entries!$B$3:$F$203,5)</f>
        <v/>
      </c>
      <c r="H83" s="27" t="str">
        <f t="shared" si="4"/>
        <v xml:space="preserve"> </v>
      </c>
      <c r="J83" s="7" t="str">
        <f>VLOOKUP($A83,Entries!$B$3:$G$203,6)</f>
        <v/>
      </c>
      <c r="K83" s="7" t="str">
        <f>VLOOKUP($A83,Entries!$B$3:$FH281,7)</f>
        <v/>
      </c>
      <c r="L83" s="7" t="str">
        <f>VLOOKUP($A83,Entries!$B$3:$I$203,8)</f>
        <v/>
      </c>
      <c r="M83" s="7" t="str">
        <f>VLOOKUP($A83,Entries!$B$3:$J$203,9)</f>
        <v/>
      </c>
      <c r="N83" s="29"/>
    </row>
    <row r="84" spans="1:14" x14ac:dyDescent="0.25">
      <c r="A84" s="7" t="s">
        <v>25</v>
      </c>
      <c r="B84" s="110" t="s">
        <v>25</v>
      </c>
      <c r="D84" s="7">
        <v>8</v>
      </c>
      <c r="E84" t="str">
        <f>VLOOKUP($A84,Entries!$B$3:$J$203,2)</f>
        <v/>
      </c>
      <c r="F84" t="str">
        <f>VLOOKUP($A84,Entries!$B$3:$J$203,3)</f>
        <v/>
      </c>
      <c r="G84" t="str">
        <f>VLOOKUP($A84,Entries!$B$3:$F$203,5)</f>
        <v/>
      </c>
      <c r="H84" s="27" t="str">
        <f t="shared" si="4"/>
        <v xml:space="preserve"> </v>
      </c>
      <c r="J84" s="7" t="str">
        <f>VLOOKUP($A84,Entries!$B$3:$G$203,6)</f>
        <v/>
      </c>
      <c r="K84" s="7" t="str">
        <f>VLOOKUP($A84,Entries!$B$3:$FH282,7)</f>
        <v/>
      </c>
      <c r="L84" s="7" t="str">
        <f>VLOOKUP($A84,Entries!$B$3:$I$203,8)</f>
        <v/>
      </c>
      <c r="M84" s="7" t="str">
        <f>VLOOKUP($A84,Entries!$B$3:$J$203,9)</f>
        <v/>
      </c>
      <c r="N84" s="29"/>
    </row>
    <row r="85" spans="1:14" x14ac:dyDescent="0.25">
      <c r="A85" s="7" t="s">
        <v>25</v>
      </c>
      <c r="B85" s="110" t="s">
        <v>25</v>
      </c>
      <c r="C85" t="s">
        <v>396</v>
      </c>
      <c r="D85" s="7">
        <v>1</v>
      </c>
      <c r="E85" t="str">
        <f>VLOOKUP($A85,Entries!$B$3:$J$203,2)</f>
        <v/>
      </c>
      <c r="F85" t="str">
        <f>VLOOKUP($A85,Entries!$B$3:$J$203,3)</f>
        <v/>
      </c>
      <c r="G85" t="str">
        <f>VLOOKUP($A85,Entries!$B$3:$F$203,5)</f>
        <v/>
      </c>
      <c r="H85" s="27" t="str">
        <f t="shared" ref="H85:H100" si="5">B85</f>
        <v xml:space="preserve"> </v>
      </c>
      <c r="J85" s="7" t="str">
        <f>VLOOKUP($A85,Entries!$B$3:$G$203,6)</f>
        <v/>
      </c>
      <c r="K85" s="7" t="str">
        <f>VLOOKUP($A85,Entries!$B$3:$FH283,7)</f>
        <v/>
      </c>
      <c r="L85" s="7" t="str">
        <f>VLOOKUP($A85,Entries!$B$3:$I$203,8)</f>
        <v/>
      </c>
      <c r="M85" s="7" t="str">
        <f>VLOOKUP($A85,Entries!$B$3:$J$203,9)</f>
        <v/>
      </c>
      <c r="N85" s="29" t="s">
        <v>115</v>
      </c>
    </row>
    <row r="86" spans="1:14" x14ac:dyDescent="0.25">
      <c r="A86" s="7" t="s">
        <v>25</v>
      </c>
      <c r="B86" s="110" t="s">
        <v>25</v>
      </c>
      <c r="D86" s="7">
        <v>2</v>
      </c>
      <c r="E86" t="str">
        <f>VLOOKUP($A86,Entries!$B$3:$J$203,2)</f>
        <v/>
      </c>
      <c r="F86" t="str">
        <f>VLOOKUP($A86,Entries!$B$3:$J$203,3)</f>
        <v/>
      </c>
      <c r="G86" t="str">
        <f>VLOOKUP($A86,Entries!$B$3:$F$203,5)</f>
        <v/>
      </c>
      <c r="H86" s="27" t="str">
        <f t="shared" si="5"/>
        <v xml:space="preserve"> </v>
      </c>
      <c r="J86" s="7" t="str">
        <f>VLOOKUP($A86,Entries!$B$3:$G$203,6)</f>
        <v/>
      </c>
      <c r="K86" s="7" t="str">
        <f>VLOOKUP($A86,Entries!$B$3:$FH284,7)</f>
        <v/>
      </c>
      <c r="L86" s="7" t="str">
        <f>VLOOKUP($A86,Entries!$B$3:$I$203,8)</f>
        <v/>
      </c>
      <c r="M86" s="7" t="str">
        <f>VLOOKUP($A86,Entries!$B$3:$J$203,9)</f>
        <v/>
      </c>
      <c r="N86" s="29"/>
    </row>
    <row r="87" spans="1:14" x14ac:dyDescent="0.25">
      <c r="A87" s="7" t="s">
        <v>25</v>
      </c>
      <c r="B87" s="110" t="s">
        <v>25</v>
      </c>
      <c r="D87" s="7">
        <v>3</v>
      </c>
      <c r="E87" t="str">
        <f>VLOOKUP($A87,Entries!$B$3:$J$203,2)</f>
        <v/>
      </c>
      <c r="F87" t="str">
        <f>VLOOKUP($A87,Entries!$B$3:$J$203,3)</f>
        <v/>
      </c>
      <c r="G87" t="str">
        <f>VLOOKUP($A87,Entries!$B$3:$F$203,5)</f>
        <v/>
      </c>
      <c r="H87" s="27" t="str">
        <f t="shared" si="5"/>
        <v xml:space="preserve"> </v>
      </c>
      <c r="J87" s="7" t="str">
        <f>VLOOKUP($A87,Entries!$B$3:$G$203,6)</f>
        <v/>
      </c>
      <c r="K87" s="7" t="str">
        <f>VLOOKUP($A87,Entries!$B$3:$FH285,7)</f>
        <v/>
      </c>
      <c r="L87" s="7" t="str">
        <f>VLOOKUP($A87,Entries!$B$3:$I$203,8)</f>
        <v/>
      </c>
      <c r="M87" s="7" t="str">
        <f>VLOOKUP($A87,Entries!$B$3:$J$203,9)</f>
        <v/>
      </c>
      <c r="N87" s="29"/>
    </row>
    <row r="88" spans="1:14" x14ac:dyDescent="0.25">
      <c r="A88" s="7" t="s">
        <v>25</v>
      </c>
      <c r="B88" s="110" t="s">
        <v>25</v>
      </c>
      <c r="D88" s="7">
        <v>4</v>
      </c>
      <c r="E88" t="str">
        <f>VLOOKUP($A88,Entries!$B$3:$J$203,2)</f>
        <v/>
      </c>
      <c r="F88" t="str">
        <f>VLOOKUP($A88,Entries!$B$3:$J$203,3)</f>
        <v/>
      </c>
      <c r="G88" t="str">
        <f>VLOOKUP($A88,Entries!$B$3:$F$203,5)</f>
        <v/>
      </c>
      <c r="H88" s="27" t="str">
        <f t="shared" si="5"/>
        <v xml:space="preserve"> </v>
      </c>
      <c r="J88" s="7" t="str">
        <f>VLOOKUP($A88,Entries!$B$3:$G$203,6)</f>
        <v/>
      </c>
      <c r="K88" s="7" t="str">
        <f>VLOOKUP($A88,Entries!$B$3:$FH286,7)</f>
        <v/>
      </c>
      <c r="L88" s="7" t="str">
        <f>VLOOKUP($A88,Entries!$B$3:$I$203,8)</f>
        <v/>
      </c>
      <c r="M88" s="7" t="str">
        <f>VLOOKUP($A88,Entries!$B$3:$J$203,9)</f>
        <v/>
      </c>
      <c r="N88" s="29"/>
    </row>
    <row r="89" spans="1:14" x14ac:dyDescent="0.25">
      <c r="A89" s="7" t="s">
        <v>25</v>
      </c>
      <c r="B89" s="110" t="s">
        <v>25</v>
      </c>
      <c r="D89" s="7">
        <v>5</v>
      </c>
      <c r="E89" t="str">
        <f>VLOOKUP($A89,Entries!$B$3:$J$203,2)</f>
        <v/>
      </c>
      <c r="F89" t="str">
        <f>VLOOKUP($A89,Entries!$B$3:$J$203,3)</f>
        <v/>
      </c>
      <c r="G89" t="str">
        <f>VLOOKUP($A89,Entries!$B$3:$F$203,5)</f>
        <v/>
      </c>
      <c r="H89" s="27" t="str">
        <f t="shared" si="5"/>
        <v xml:space="preserve"> </v>
      </c>
      <c r="J89" s="7" t="str">
        <f>VLOOKUP($A89,Entries!$B$3:$G$203,6)</f>
        <v/>
      </c>
      <c r="K89" s="7" t="str">
        <f>VLOOKUP($A89,Entries!$B$3:$FH287,7)</f>
        <v/>
      </c>
      <c r="L89" s="7" t="str">
        <f>VLOOKUP($A89,Entries!$B$3:$I$203,8)</f>
        <v/>
      </c>
      <c r="M89" s="7" t="str">
        <f>VLOOKUP($A89,Entries!$B$3:$J$203,9)</f>
        <v/>
      </c>
      <c r="N89" s="29"/>
    </row>
    <row r="90" spans="1:14" x14ac:dyDescent="0.25">
      <c r="A90" s="7" t="s">
        <v>25</v>
      </c>
      <c r="B90" s="110" t="s">
        <v>25</v>
      </c>
      <c r="D90" s="7">
        <v>6</v>
      </c>
      <c r="E90" t="str">
        <f>VLOOKUP($A90,Entries!$B$3:$J$203,2)</f>
        <v/>
      </c>
      <c r="F90" t="str">
        <f>VLOOKUP($A90,Entries!$B$3:$J$203,3)</f>
        <v/>
      </c>
      <c r="G90" t="str">
        <f>VLOOKUP($A90,Entries!$B$3:$F$203,5)</f>
        <v/>
      </c>
      <c r="H90" s="27" t="str">
        <f t="shared" si="5"/>
        <v xml:space="preserve"> </v>
      </c>
      <c r="J90" s="7" t="str">
        <f>VLOOKUP($A90,Entries!$B$3:$G$203,6)</f>
        <v/>
      </c>
      <c r="K90" s="7" t="str">
        <f>VLOOKUP($A90,Entries!$B$3:$FH288,7)</f>
        <v/>
      </c>
      <c r="L90" s="7" t="str">
        <f>VLOOKUP($A90,Entries!$B$3:$I$203,8)</f>
        <v/>
      </c>
      <c r="M90" s="7" t="str">
        <f>VLOOKUP($A90,Entries!$B$3:$J$203,9)</f>
        <v/>
      </c>
      <c r="N90" s="29"/>
    </row>
    <row r="91" spans="1:14" x14ac:dyDescent="0.25">
      <c r="A91" s="7" t="s">
        <v>25</v>
      </c>
      <c r="B91" s="110" t="s">
        <v>25</v>
      </c>
      <c r="D91" s="7">
        <v>7</v>
      </c>
      <c r="E91" t="str">
        <f>VLOOKUP($A91,Entries!$B$3:$J$203,2)</f>
        <v/>
      </c>
      <c r="F91" t="str">
        <f>VLOOKUP($A91,Entries!$B$3:$J$203,3)</f>
        <v/>
      </c>
      <c r="G91" t="str">
        <f>VLOOKUP($A91,Entries!$B$3:$F$203,5)</f>
        <v/>
      </c>
      <c r="H91" s="27" t="str">
        <f t="shared" si="5"/>
        <v xml:space="preserve"> </v>
      </c>
      <c r="J91" s="7" t="str">
        <f>VLOOKUP($A91,Entries!$B$3:$G$203,6)</f>
        <v/>
      </c>
      <c r="K91" s="7" t="str">
        <f>VLOOKUP($A91,Entries!$B$3:$FH289,7)</f>
        <v/>
      </c>
      <c r="L91" s="7" t="str">
        <f>VLOOKUP($A91,Entries!$B$3:$I$203,8)</f>
        <v/>
      </c>
      <c r="M91" s="7" t="str">
        <f>VLOOKUP($A91,Entries!$B$3:$J$203,9)</f>
        <v/>
      </c>
      <c r="N91" s="29"/>
    </row>
    <row r="92" spans="1:14" x14ac:dyDescent="0.25">
      <c r="A92" s="7" t="s">
        <v>25</v>
      </c>
      <c r="B92" s="110" t="s">
        <v>25</v>
      </c>
      <c r="D92" s="7">
        <v>8</v>
      </c>
      <c r="E92" t="str">
        <f>VLOOKUP($A92,Entries!$B$3:$J$203,2)</f>
        <v/>
      </c>
      <c r="F92" t="str">
        <f>VLOOKUP($A92,Entries!$B$3:$J$203,3)</f>
        <v/>
      </c>
      <c r="G92" t="str">
        <f>VLOOKUP($A92,Entries!$B$3:$F$203,5)</f>
        <v/>
      </c>
      <c r="H92" s="27" t="str">
        <f t="shared" si="5"/>
        <v xml:space="preserve"> </v>
      </c>
      <c r="J92" s="7" t="str">
        <f>VLOOKUP($A92,Entries!$B$3:$G$203,6)</f>
        <v/>
      </c>
      <c r="K92" s="7" t="str">
        <f>VLOOKUP($A92,Entries!$B$3:$FH290,7)</f>
        <v/>
      </c>
      <c r="L92" s="7" t="str">
        <f>VLOOKUP($A92,Entries!$B$3:$I$203,8)</f>
        <v/>
      </c>
      <c r="M92" s="7" t="str">
        <f>VLOOKUP($A92,Entries!$B$3:$J$203,9)</f>
        <v/>
      </c>
      <c r="N92" s="29"/>
    </row>
    <row r="93" spans="1:14" x14ac:dyDescent="0.25">
      <c r="A93" s="7" t="s">
        <v>25</v>
      </c>
      <c r="B93" s="110" t="s">
        <v>25</v>
      </c>
      <c r="C93" t="s">
        <v>126</v>
      </c>
      <c r="D93" s="7">
        <v>1</v>
      </c>
      <c r="E93" t="str">
        <f>VLOOKUP($A93,Entries!$B$3:$J$203,2)</f>
        <v/>
      </c>
      <c r="F93" t="str">
        <f>VLOOKUP($A93,Entries!$B$3:$J$203,3)</f>
        <v/>
      </c>
      <c r="G93" t="str">
        <f>VLOOKUP($A93,Entries!$B$3:$F$203,5)</f>
        <v/>
      </c>
      <c r="H93" s="27" t="str">
        <f t="shared" si="5"/>
        <v xml:space="preserve"> </v>
      </c>
      <c r="J93" s="7" t="str">
        <f>VLOOKUP($A93,Entries!$B$3:$G$203,6)</f>
        <v/>
      </c>
      <c r="K93" s="7" t="str">
        <f>VLOOKUP($A93,Entries!$B$3:$FH291,7)</f>
        <v/>
      </c>
      <c r="L93" s="7" t="str">
        <f>VLOOKUP($A93,Entries!$B$3:$I$203,8)</f>
        <v/>
      </c>
      <c r="M93" s="7" t="str">
        <f>VLOOKUP($A93,Entries!$B$3:$J$203,9)</f>
        <v/>
      </c>
      <c r="N93" s="29" t="s">
        <v>127</v>
      </c>
    </row>
    <row r="94" spans="1:14" x14ac:dyDescent="0.25">
      <c r="A94" s="7" t="s">
        <v>25</v>
      </c>
      <c r="B94" s="110" t="s">
        <v>25</v>
      </c>
      <c r="D94" s="7">
        <v>2</v>
      </c>
      <c r="E94" t="str">
        <f>VLOOKUP($A94,Entries!$B$3:$J$203,2)</f>
        <v/>
      </c>
      <c r="F94" t="str">
        <f>VLOOKUP($A94,Entries!$B$3:$J$203,3)</f>
        <v/>
      </c>
      <c r="G94" t="str">
        <f>VLOOKUP($A94,Entries!$B$3:$F$203,5)</f>
        <v/>
      </c>
      <c r="H94" s="27" t="str">
        <f t="shared" si="5"/>
        <v xml:space="preserve"> </v>
      </c>
      <c r="J94" s="7" t="str">
        <f>VLOOKUP($A94,Entries!$B$3:$G$203,6)</f>
        <v/>
      </c>
      <c r="K94" s="7" t="str">
        <f>VLOOKUP($A94,Entries!$B$3:$FH292,7)</f>
        <v/>
      </c>
      <c r="L94" s="7" t="str">
        <f>VLOOKUP($A94,Entries!$B$3:$I$203,8)</f>
        <v/>
      </c>
      <c r="M94" s="7" t="str">
        <f>VLOOKUP($A94,Entries!$B$3:$J$203,9)</f>
        <v/>
      </c>
      <c r="N94" s="29"/>
    </row>
    <row r="95" spans="1:14" x14ac:dyDescent="0.25">
      <c r="A95" s="7" t="s">
        <v>25</v>
      </c>
      <c r="B95" s="110" t="s">
        <v>25</v>
      </c>
      <c r="D95" s="7">
        <v>3</v>
      </c>
      <c r="E95" t="str">
        <f>VLOOKUP($A95,Entries!$B$3:$J$203,2)</f>
        <v/>
      </c>
      <c r="F95" t="str">
        <f>VLOOKUP($A95,Entries!$B$3:$J$203,3)</f>
        <v/>
      </c>
      <c r="G95" t="str">
        <f>VLOOKUP($A95,Entries!$B$3:$F$203,5)</f>
        <v/>
      </c>
      <c r="H95" s="27" t="str">
        <f t="shared" si="5"/>
        <v xml:space="preserve"> </v>
      </c>
      <c r="J95" s="7" t="str">
        <f>VLOOKUP($A95,Entries!$B$3:$G$203,6)</f>
        <v/>
      </c>
      <c r="K95" s="7" t="str">
        <f>VLOOKUP($A95,Entries!$B$3:$FH293,7)</f>
        <v/>
      </c>
      <c r="L95" s="7" t="str">
        <f>VLOOKUP($A95,Entries!$B$3:$I$203,8)</f>
        <v/>
      </c>
      <c r="M95" s="7" t="str">
        <f>VLOOKUP($A95,Entries!$B$3:$J$203,9)</f>
        <v/>
      </c>
      <c r="N95" s="29"/>
    </row>
    <row r="96" spans="1:14" x14ac:dyDescent="0.25">
      <c r="A96" s="7" t="s">
        <v>25</v>
      </c>
      <c r="B96" s="110" t="s">
        <v>25</v>
      </c>
      <c r="D96" s="7">
        <v>4</v>
      </c>
      <c r="E96" t="str">
        <f>VLOOKUP($A96,Entries!$B$3:$J$203,2)</f>
        <v/>
      </c>
      <c r="F96" t="str">
        <f>VLOOKUP($A96,Entries!$B$3:$J$203,3)</f>
        <v/>
      </c>
      <c r="G96" t="str">
        <f>VLOOKUP($A96,Entries!$B$3:$F$203,5)</f>
        <v/>
      </c>
      <c r="H96" s="27" t="str">
        <f t="shared" si="5"/>
        <v xml:space="preserve"> </v>
      </c>
      <c r="J96" s="7" t="str">
        <f>VLOOKUP($A96,Entries!$B$3:$G$203,6)</f>
        <v/>
      </c>
      <c r="K96" s="7" t="str">
        <f>VLOOKUP($A96,Entries!$B$3:$FH294,7)</f>
        <v/>
      </c>
      <c r="L96" s="7" t="str">
        <f>VLOOKUP($A96,Entries!$B$3:$I$203,8)</f>
        <v/>
      </c>
      <c r="M96" s="7" t="str">
        <f>VLOOKUP($A96,Entries!$B$3:$J$203,9)</f>
        <v/>
      </c>
      <c r="N96" s="29"/>
    </row>
    <row r="97" spans="1:14" x14ac:dyDescent="0.25">
      <c r="A97" s="7" t="s">
        <v>25</v>
      </c>
      <c r="B97" s="110" t="s">
        <v>25</v>
      </c>
      <c r="D97" s="7">
        <v>5</v>
      </c>
      <c r="E97" t="str">
        <f>VLOOKUP($A97,Entries!$B$3:$J$203,2)</f>
        <v/>
      </c>
      <c r="F97" t="str">
        <f>VLOOKUP($A97,Entries!$B$3:$J$203,3)</f>
        <v/>
      </c>
      <c r="G97" t="str">
        <f>VLOOKUP($A97,Entries!$B$3:$F$203,5)</f>
        <v/>
      </c>
      <c r="H97" s="27" t="str">
        <f t="shared" si="5"/>
        <v xml:space="preserve"> </v>
      </c>
      <c r="J97" s="7" t="str">
        <f>VLOOKUP($A97,Entries!$B$3:$G$203,6)</f>
        <v/>
      </c>
      <c r="K97" s="7" t="str">
        <f>VLOOKUP($A97,Entries!$B$3:$FH295,7)</f>
        <v/>
      </c>
      <c r="L97" s="7" t="str">
        <f>VLOOKUP($A97,Entries!$B$3:$I$203,8)</f>
        <v/>
      </c>
      <c r="M97" s="7" t="str">
        <f>VLOOKUP($A97,Entries!$B$3:$J$203,9)</f>
        <v/>
      </c>
      <c r="N97" s="29"/>
    </row>
    <row r="98" spans="1:14" x14ac:dyDescent="0.25">
      <c r="A98" s="7" t="s">
        <v>25</v>
      </c>
      <c r="B98" s="110" t="s">
        <v>25</v>
      </c>
      <c r="D98" s="7">
        <v>6</v>
      </c>
      <c r="E98" t="str">
        <f>VLOOKUP($A98,Entries!$B$3:$J$203,2)</f>
        <v/>
      </c>
      <c r="F98" t="str">
        <f>VLOOKUP($A98,Entries!$B$3:$J$203,3)</f>
        <v/>
      </c>
      <c r="G98" t="str">
        <f>VLOOKUP($A98,Entries!$B$3:$F$203,5)</f>
        <v/>
      </c>
      <c r="H98" s="27" t="str">
        <f t="shared" si="5"/>
        <v xml:space="preserve"> </v>
      </c>
      <c r="J98" s="7" t="str">
        <f>VLOOKUP($A98,Entries!$B$3:$G$203,6)</f>
        <v/>
      </c>
      <c r="K98" s="7" t="str">
        <f>VLOOKUP($A98,Entries!$B$3:$FH296,7)</f>
        <v/>
      </c>
      <c r="L98" s="7" t="str">
        <f>VLOOKUP($A98,Entries!$B$3:$I$203,8)</f>
        <v/>
      </c>
      <c r="M98" s="7" t="str">
        <f>VLOOKUP($A98,Entries!$B$3:$J$203,9)</f>
        <v/>
      </c>
      <c r="N98" s="29"/>
    </row>
    <row r="99" spans="1:14" x14ac:dyDescent="0.25">
      <c r="A99" s="7" t="s">
        <v>25</v>
      </c>
      <c r="B99" s="110" t="s">
        <v>25</v>
      </c>
      <c r="D99" s="7">
        <v>7</v>
      </c>
      <c r="E99" t="str">
        <f>VLOOKUP($A99,Entries!$B$3:$J$203,2)</f>
        <v/>
      </c>
      <c r="F99" t="str">
        <f>VLOOKUP($A99,Entries!$B$3:$J$203,3)</f>
        <v/>
      </c>
      <c r="G99" t="str">
        <f>VLOOKUP($A99,Entries!$B$3:$F$203,5)</f>
        <v/>
      </c>
      <c r="H99" s="27" t="str">
        <f t="shared" si="5"/>
        <v xml:space="preserve"> </v>
      </c>
      <c r="J99" s="7" t="str">
        <f>VLOOKUP($A99,Entries!$B$3:$G$203,6)</f>
        <v/>
      </c>
      <c r="K99" s="7" t="str">
        <f>VLOOKUP($A99,Entries!$B$3:$FH297,7)</f>
        <v/>
      </c>
      <c r="L99" s="7" t="str">
        <f>VLOOKUP($A99,Entries!$B$3:$I$203,8)</f>
        <v/>
      </c>
      <c r="M99" s="7" t="str">
        <f>VLOOKUP($A99,Entries!$B$3:$J$203,9)</f>
        <v/>
      </c>
      <c r="N99" s="29"/>
    </row>
    <row r="100" spans="1:14" x14ac:dyDescent="0.25">
      <c r="A100" s="7" t="s">
        <v>25</v>
      </c>
      <c r="B100" s="110" t="s">
        <v>25</v>
      </c>
      <c r="D100" s="7">
        <v>8</v>
      </c>
      <c r="E100" t="str">
        <f>VLOOKUP($A100,Entries!$B$3:$J$203,2)</f>
        <v/>
      </c>
      <c r="F100" t="str">
        <f>VLOOKUP($A100,Entries!$B$3:$J$203,3)</f>
        <v/>
      </c>
      <c r="G100" t="str">
        <f>VLOOKUP($A100,Entries!$B$3:$F$203,5)</f>
        <v/>
      </c>
      <c r="H100" s="27" t="str">
        <f t="shared" si="5"/>
        <v xml:space="preserve"> </v>
      </c>
      <c r="J100" s="7" t="str">
        <f>VLOOKUP($A100,Entries!$B$3:$G$203,6)</f>
        <v/>
      </c>
      <c r="K100" s="7" t="str">
        <f>VLOOKUP($A100,Entries!$B$3:$FH298,7)</f>
        <v/>
      </c>
      <c r="L100" s="7" t="str">
        <f>VLOOKUP($A100,Entries!$B$3:$I$203,8)</f>
        <v/>
      </c>
      <c r="M100" s="7" t="str">
        <f>VLOOKUP($A100,Entries!$B$3:$J$203,9)</f>
        <v/>
      </c>
      <c r="N100" s="29"/>
    </row>
    <row r="101" spans="1:14" x14ac:dyDescent="0.25">
      <c r="A101" s="7" t="s">
        <v>25</v>
      </c>
      <c r="B101" s="110" t="s">
        <v>25</v>
      </c>
      <c r="C101" t="s">
        <v>390</v>
      </c>
      <c r="D101" s="7">
        <v>1</v>
      </c>
      <c r="E101" t="str">
        <f>VLOOKUP($A101,Entries!$B$3:$J$203,2)</f>
        <v/>
      </c>
      <c r="F101" t="str">
        <f>VLOOKUP($A101,Entries!$B$3:$J$203,3)</f>
        <v/>
      </c>
      <c r="G101" t="str">
        <f>VLOOKUP($A101,Entries!$B$3:$F$203,5)</f>
        <v/>
      </c>
      <c r="H101" s="27" t="str">
        <f t="shared" si="4"/>
        <v xml:space="preserve"> </v>
      </c>
      <c r="I101" s="7" t="str">
        <f>IF(H101=" "," ",IF(H101&lt;N101,"CBP",IF(H101=N101,"=CBP"," ")))</f>
        <v xml:space="preserve"> </v>
      </c>
      <c r="J101" s="7" t="str">
        <f>VLOOKUP($A101,Entries!$B$3:$G$203,6)</f>
        <v/>
      </c>
      <c r="K101" s="7" t="str">
        <f>VLOOKUP($A101,Entries!$B$3:$FH299,7)</f>
        <v/>
      </c>
      <c r="L101" s="7" t="str">
        <f>VLOOKUP($A101,Entries!$B$3:$I$203,8)</f>
        <v/>
      </c>
      <c r="M101" s="7" t="str">
        <f>VLOOKUP($A101,Entries!$B$3:$J$203,9)</f>
        <v/>
      </c>
      <c r="N101" s="29">
        <v>14.1</v>
      </c>
    </row>
    <row r="102" spans="1:14" x14ac:dyDescent="0.25">
      <c r="A102" s="7" t="s">
        <v>25</v>
      </c>
      <c r="B102" s="110" t="s">
        <v>25</v>
      </c>
      <c r="D102" s="7">
        <v>2</v>
      </c>
      <c r="E102" t="str">
        <f>VLOOKUP($A102,Entries!$B$3:$J$203,2)</f>
        <v/>
      </c>
      <c r="F102" t="str">
        <f>VLOOKUP($A102,Entries!$B$3:$J$203,3)</f>
        <v/>
      </c>
      <c r="G102" t="str">
        <f>VLOOKUP($A102,Entries!$B$3:$F$203,5)</f>
        <v/>
      </c>
      <c r="H102" s="27" t="str">
        <f t="shared" si="4"/>
        <v xml:space="preserve"> </v>
      </c>
      <c r="J102" s="7" t="str">
        <f>VLOOKUP($A102,Entries!$B$3:$G$203,6)</f>
        <v/>
      </c>
      <c r="K102" s="7" t="str">
        <f>VLOOKUP($A102,Entries!$B$3:$FH300,7)</f>
        <v/>
      </c>
      <c r="L102" s="7" t="str">
        <f>VLOOKUP($A102,Entries!$B$3:$I$203,8)</f>
        <v/>
      </c>
      <c r="M102" s="7" t="str">
        <f>VLOOKUP($A102,Entries!$B$3:$J$203,9)</f>
        <v/>
      </c>
      <c r="N102" s="29"/>
    </row>
    <row r="103" spans="1:14" x14ac:dyDescent="0.25">
      <c r="A103" s="7" t="s">
        <v>25</v>
      </c>
      <c r="B103" s="110" t="s">
        <v>25</v>
      </c>
      <c r="D103" s="7">
        <v>3</v>
      </c>
      <c r="E103" t="str">
        <f>VLOOKUP($A103,Entries!$B$3:$J$203,2)</f>
        <v/>
      </c>
      <c r="F103" t="str">
        <f>VLOOKUP($A103,Entries!$B$3:$J$203,3)</f>
        <v/>
      </c>
      <c r="G103" t="str">
        <f>VLOOKUP($A103,Entries!$B$3:$F$203,5)</f>
        <v/>
      </c>
      <c r="H103" s="27" t="str">
        <f t="shared" si="4"/>
        <v xml:space="preserve"> </v>
      </c>
      <c r="J103" s="7" t="str">
        <f>VLOOKUP($A103,Entries!$B$3:$G$203,6)</f>
        <v/>
      </c>
      <c r="K103" s="7" t="str">
        <f>VLOOKUP($A103,Entries!$B$3:$FH301,7)</f>
        <v/>
      </c>
      <c r="L103" s="7" t="str">
        <f>VLOOKUP($A103,Entries!$B$3:$I$203,8)</f>
        <v/>
      </c>
      <c r="M103" s="7" t="str">
        <f>VLOOKUP($A103,Entries!$B$3:$J$203,9)</f>
        <v/>
      </c>
      <c r="N103" s="29"/>
    </row>
    <row r="104" spans="1:14" x14ac:dyDescent="0.25">
      <c r="A104" s="7" t="s">
        <v>25</v>
      </c>
      <c r="B104" s="110" t="s">
        <v>25</v>
      </c>
      <c r="D104" s="7">
        <v>4</v>
      </c>
      <c r="E104" t="str">
        <f>VLOOKUP($A104,Entries!$B$3:$J$203,2)</f>
        <v/>
      </c>
      <c r="F104" t="str">
        <f>VLOOKUP($A104,Entries!$B$3:$J$203,3)</f>
        <v/>
      </c>
      <c r="G104" t="str">
        <f>VLOOKUP($A104,Entries!$B$3:$F$203,5)</f>
        <v/>
      </c>
      <c r="H104" s="27" t="str">
        <f t="shared" si="4"/>
        <v xml:space="preserve"> </v>
      </c>
      <c r="J104" s="7" t="str">
        <f>VLOOKUP($A104,Entries!$B$3:$G$203,6)</f>
        <v/>
      </c>
      <c r="K104" s="7" t="str">
        <f>VLOOKUP($A104,Entries!$B$3:$FH302,7)</f>
        <v/>
      </c>
      <c r="L104" s="7" t="str">
        <f>VLOOKUP($A104,Entries!$B$3:$I$203,8)</f>
        <v/>
      </c>
      <c r="M104" s="7" t="str">
        <f>VLOOKUP($A104,Entries!$B$3:$J$203,9)</f>
        <v/>
      </c>
      <c r="N104" s="29"/>
    </row>
    <row r="105" spans="1:14" x14ac:dyDescent="0.25">
      <c r="A105" s="7" t="s">
        <v>25</v>
      </c>
      <c r="B105" s="110" t="s">
        <v>25</v>
      </c>
      <c r="D105" s="7">
        <v>5</v>
      </c>
      <c r="E105" t="str">
        <f>VLOOKUP($A105,Entries!$B$3:$J$203,2)</f>
        <v/>
      </c>
      <c r="F105" t="str">
        <f>VLOOKUP($A105,Entries!$B$3:$J$203,3)</f>
        <v/>
      </c>
      <c r="G105" t="str">
        <f>VLOOKUP($A105,Entries!$B$3:$F$203,5)</f>
        <v/>
      </c>
      <c r="H105" s="27" t="str">
        <f t="shared" si="4"/>
        <v xml:space="preserve"> </v>
      </c>
      <c r="J105" s="7" t="str">
        <f>VLOOKUP($A105,Entries!$B$3:$G$203,6)</f>
        <v/>
      </c>
      <c r="K105" s="7" t="str">
        <f>VLOOKUP($A105,Entries!$B$3:$FH303,7)</f>
        <v/>
      </c>
      <c r="L105" s="7" t="str">
        <f>VLOOKUP($A105,Entries!$B$3:$I$203,8)</f>
        <v/>
      </c>
      <c r="M105" s="7" t="str">
        <f>VLOOKUP($A105,Entries!$B$3:$J$203,9)</f>
        <v/>
      </c>
      <c r="N105" s="29"/>
    </row>
    <row r="106" spans="1:14" x14ac:dyDescent="0.25">
      <c r="A106" s="7" t="s">
        <v>25</v>
      </c>
      <c r="B106" s="110" t="s">
        <v>25</v>
      </c>
      <c r="D106" s="7">
        <v>6</v>
      </c>
      <c r="E106" t="str">
        <f>VLOOKUP($A106,Entries!$B$3:$J$203,2)</f>
        <v/>
      </c>
      <c r="F106" t="str">
        <f>VLOOKUP($A106,Entries!$B$3:$J$203,3)</f>
        <v/>
      </c>
      <c r="G106" t="str">
        <f>VLOOKUP($A106,Entries!$B$3:$F$203,5)</f>
        <v/>
      </c>
      <c r="H106" s="27" t="str">
        <f t="shared" si="4"/>
        <v xml:space="preserve"> </v>
      </c>
      <c r="J106" s="7" t="str">
        <f>VLOOKUP($A106,Entries!$B$3:$G$203,6)</f>
        <v/>
      </c>
      <c r="K106" s="7" t="str">
        <f>VLOOKUP($A106,Entries!$B$3:$FH304,7)</f>
        <v/>
      </c>
      <c r="L106" s="7" t="str">
        <f>VLOOKUP($A106,Entries!$B$3:$I$203,8)</f>
        <v/>
      </c>
      <c r="M106" s="7" t="str">
        <f>VLOOKUP($A106,Entries!$B$3:$J$203,9)</f>
        <v/>
      </c>
      <c r="N106" s="29"/>
    </row>
    <row r="107" spans="1:14" x14ac:dyDescent="0.25">
      <c r="A107" s="7" t="s">
        <v>25</v>
      </c>
      <c r="B107" s="110" t="s">
        <v>25</v>
      </c>
      <c r="D107" s="7">
        <v>7</v>
      </c>
      <c r="E107" t="str">
        <f>VLOOKUP($A107,Entries!$B$3:$J$203,2)</f>
        <v/>
      </c>
      <c r="F107" t="str">
        <f>VLOOKUP($A107,Entries!$B$3:$J$203,3)</f>
        <v/>
      </c>
      <c r="G107" t="str">
        <f>VLOOKUP($A107,Entries!$B$3:$F$203,5)</f>
        <v/>
      </c>
      <c r="H107" s="27" t="str">
        <f t="shared" si="4"/>
        <v xml:space="preserve"> </v>
      </c>
      <c r="J107" s="7" t="str">
        <f>VLOOKUP($A107,Entries!$B$3:$G$203,6)</f>
        <v/>
      </c>
      <c r="K107" s="7" t="str">
        <f>VLOOKUP($A107,Entries!$B$3:$FH305,7)</f>
        <v/>
      </c>
      <c r="L107" s="7" t="str">
        <f>VLOOKUP($A107,Entries!$B$3:$I$203,8)</f>
        <v/>
      </c>
      <c r="M107" s="7" t="str">
        <f>VLOOKUP($A107,Entries!$B$3:$J$203,9)</f>
        <v/>
      </c>
      <c r="N107" s="29"/>
    </row>
    <row r="108" spans="1:14" x14ac:dyDescent="0.25">
      <c r="A108" s="7" t="s">
        <v>25</v>
      </c>
      <c r="B108" s="110" t="s">
        <v>25</v>
      </c>
      <c r="D108" s="7">
        <v>8</v>
      </c>
      <c r="E108" t="str">
        <f>VLOOKUP($A108,Entries!$B$3:$J$203,2)</f>
        <v/>
      </c>
      <c r="F108" t="str">
        <f>VLOOKUP($A108,Entries!$B$3:$J$203,3)</f>
        <v/>
      </c>
      <c r="G108" t="str">
        <f>VLOOKUP($A108,Entries!$B$3:$F$203,5)</f>
        <v/>
      </c>
      <c r="H108" s="27" t="str">
        <f t="shared" si="4"/>
        <v xml:space="preserve"> </v>
      </c>
      <c r="J108" s="7" t="str">
        <f>VLOOKUP($A108,Entries!$B$3:$G$203,6)</f>
        <v/>
      </c>
      <c r="K108" s="7" t="str">
        <f>VLOOKUP($A108,Entries!$B$3:$FH306,7)</f>
        <v/>
      </c>
      <c r="L108" s="7" t="str">
        <f>VLOOKUP($A108,Entries!$B$3:$I$203,8)</f>
        <v/>
      </c>
      <c r="M108" s="7" t="str">
        <f>VLOOKUP($A108,Entries!$B$3:$J$203,9)</f>
        <v/>
      </c>
      <c r="N108" s="29"/>
    </row>
    <row r="109" spans="1:14" x14ac:dyDescent="0.25">
      <c r="A109" s="7" t="s">
        <v>25</v>
      </c>
      <c r="B109" s="110" t="s">
        <v>25</v>
      </c>
      <c r="C109" t="s">
        <v>391</v>
      </c>
      <c r="D109" s="7">
        <v>1</v>
      </c>
      <c r="E109" t="str">
        <f>VLOOKUP($A109,Entries!$B$3:$J$203,2)</f>
        <v/>
      </c>
      <c r="F109" t="str">
        <f>VLOOKUP($A109,Entries!$B$3:$J$203,3)</f>
        <v/>
      </c>
      <c r="G109" t="str">
        <f>VLOOKUP($A109,Entries!$B$3:$F$203,5)</f>
        <v/>
      </c>
      <c r="H109" s="27" t="str">
        <f t="shared" si="4"/>
        <v xml:space="preserve"> </v>
      </c>
      <c r="J109" s="7" t="str">
        <f>VLOOKUP($A109,Entries!$B$3:$G$203,6)</f>
        <v/>
      </c>
      <c r="K109" s="7" t="str">
        <f>VLOOKUP($A109,Entries!$B$3:$FH307,7)</f>
        <v/>
      </c>
      <c r="L109" s="7" t="str">
        <f>VLOOKUP($A109,Entries!$B$3:$I$203,8)</f>
        <v/>
      </c>
      <c r="M109" s="7" t="str">
        <f>VLOOKUP($A109,Entries!$B$3:$J$203,9)</f>
        <v/>
      </c>
      <c r="N109" s="29">
        <v>59.2</v>
      </c>
    </row>
    <row r="110" spans="1:14" x14ac:dyDescent="0.25">
      <c r="A110" s="7" t="s">
        <v>25</v>
      </c>
      <c r="B110" s="110" t="s">
        <v>25</v>
      </c>
      <c r="D110" s="7">
        <v>2</v>
      </c>
      <c r="E110" t="str">
        <f>VLOOKUP($A110,Entries!$B$3:$J$203,2)</f>
        <v/>
      </c>
      <c r="F110" t="str">
        <f>VLOOKUP($A110,Entries!$B$3:$J$203,3)</f>
        <v/>
      </c>
      <c r="G110" t="str">
        <f>VLOOKUP($A110,Entries!$B$3:$F$203,5)</f>
        <v/>
      </c>
      <c r="H110" s="27" t="str">
        <f t="shared" si="4"/>
        <v xml:space="preserve"> </v>
      </c>
      <c r="J110" s="7" t="str">
        <f>VLOOKUP($A110,Entries!$B$3:$G$203,6)</f>
        <v/>
      </c>
      <c r="K110" s="7" t="str">
        <f>VLOOKUP($A110,Entries!$B$3:$FH308,7)</f>
        <v/>
      </c>
      <c r="L110" s="7" t="str">
        <f>VLOOKUP($A110,Entries!$B$3:$I$203,8)</f>
        <v/>
      </c>
      <c r="M110" s="7" t="str">
        <f>VLOOKUP($A110,Entries!$B$3:$J$203,9)</f>
        <v/>
      </c>
      <c r="N110" s="29"/>
    </row>
    <row r="111" spans="1:14" x14ac:dyDescent="0.25">
      <c r="A111" s="7" t="s">
        <v>25</v>
      </c>
      <c r="B111" s="110" t="s">
        <v>25</v>
      </c>
      <c r="D111" s="7">
        <v>3</v>
      </c>
      <c r="E111" t="str">
        <f>VLOOKUP($A111,Entries!$B$3:$J$203,2)</f>
        <v/>
      </c>
      <c r="F111" t="str">
        <f>VLOOKUP($A111,Entries!$B$3:$J$203,3)</f>
        <v/>
      </c>
      <c r="G111" t="str">
        <f>VLOOKUP($A111,Entries!$B$3:$F$203,5)</f>
        <v/>
      </c>
      <c r="H111" s="27" t="str">
        <f t="shared" si="4"/>
        <v xml:space="preserve"> </v>
      </c>
      <c r="J111" s="7" t="str">
        <f>VLOOKUP($A111,Entries!$B$3:$G$203,6)</f>
        <v/>
      </c>
      <c r="K111" s="7" t="str">
        <f>VLOOKUP($A111,Entries!$B$3:$FH309,7)</f>
        <v/>
      </c>
      <c r="L111" s="7" t="str">
        <f>VLOOKUP($A111,Entries!$B$3:$I$203,8)</f>
        <v/>
      </c>
      <c r="M111" s="7" t="str">
        <f>VLOOKUP($A111,Entries!$B$3:$J$203,9)</f>
        <v/>
      </c>
      <c r="N111" s="29"/>
    </row>
    <row r="112" spans="1:14" x14ac:dyDescent="0.25">
      <c r="A112" s="7" t="s">
        <v>25</v>
      </c>
      <c r="B112" s="110" t="s">
        <v>25</v>
      </c>
      <c r="D112" s="7">
        <v>4</v>
      </c>
      <c r="E112" t="str">
        <f>VLOOKUP($A112,Entries!$B$3:$J$203,2)</f>
        <v/>
      </c>
      <c r="F112" t="str">
        <f>VLOOKUP($A112,Entries!$B$3:$J$203,3)</f>
        <v/>
      </c>
      <c r="G112" t="str">
        <f>VLOOKUP($A112,Entries!$B$3:$F$203,5)</f>
        <v/>
      </c>
      <c r="H112" s="27" t="str">
        <f t="shared" si="4"/>
        <v xml:space="preserve"> </v>
      </c>
      <c r="J112" s="7" t="str">
        <f>VLOOKUP($A112,Entries!$B$3:$G$203,6)</f>
        <v/>
      </c>
      <c r="K112" s="7" t="str">
        <f>VLOOKUP($A112,Entries!$B$3:$FH310,7)</f>
        <v/>
      </c>
      <c r="L112" s="7" t="str">
        <f>VLOOKUP($A112,Entries!$B$3:$I$203,8)</f>
        <v/>
      </c>
      <c r="M112" s="7" t="str">
        <f>VLOOKUP($A112,Entries!$B$3:$J$203,9)</f>
        <v/>
      </c>
      <c r="N112" s="29"/>
    </row>
    <row r="113" spans="1:14" x14ac:dyDescent="0.25">
      <c r="A113" s="7" t="s">
        <v>25</v>
      </c>
      <c r="B113" s="110" t="s">
        <v>25</v>
      </c>
      <c r="D113" s="7">
        <v>5</v>
      </c>
      <c r="E113" t="str">
        <f>VLOOKUP($A113,Entries!$B$3:$J$203,2)</f>
        <v/>
      </c>
      <c r="F113" t="str">
        <f>VLOOKUP($A113,Entries!$B$3:$J$203,3)</f>
        <v/>
      </c>
      <c r="G113" t="str">
        <f>VLOOKUP($A113,Entries!$B$3:$F$203,5)</f>
        <v/>
      </c>
      <c r="H113" s="27" t="str">
        <f t="shared" si="4"/>
        <v xml:space="preserve"> </v>
      </c>
      <c r="J113" s="7" t="str">
        <f>VLOOKUP($A113,Entries!$B$3:$G$203,6)</f>
        <v/>
      </c>
      <c r="K113" s="7" t="str">
        <f>VLOOKUP($A113,Entries!$B$3:$FH311,7)</f>
        <v/>
      </c>
      <c r="L113" s="7" t="str">
        <f>VLOOKUP($A113,Entries!$B$3:$I$203,8)</f>
        <v/>
      </c>
      <c r="M113" s="7" t="str">
        <f>VLOOKUP($A113,Entries!$B$3:$J$203,9)</f>
        <v/>
      </c>
      <c r="N113" s="29"/>
    </row>
    <row r="114" spans="1:14" x14ac:dyDescent="0.25">
      <c r="A114" s="7" t="s">
        <v>25</v>
      </c>
      <c r="B114" s="110" t="s">
        <v>25</v>
      </c>
      <c r="D114" s="7">
        <v>6</v>
      </c>
      <c r="E114" t="str">
        <f>VLOOKUP($A114,Entries!$B$3:$J$203,2)</f>
        <v/>
      </c>
      <c r="F114" t="str">
        <f>VLOOKUP($A114,Entries!$B$3:$J$203,3)</f>
        <v/>
      </c>
      <c r="G114" t="str">
        <f>VLOOKUP($A114,Entries!$B$3:$F$203,5)</f>
        <v/>
      </c>
      <c r="H114" s="27" t="str">
        <f t="shared" si="4"/>
        <v xml:space="preserve"> </v>
      </c>
      <c r="J114" s="7" t="str">
        <f>VLOOKUP($A114,Entries!$B$3:$G$203,6)</f>
        <v/>
      </c>
      <c r="K114" s="7" t="str">
        <f>VLOOKUP($A114,Entries!$B$3:$FH312,7)</f>
        <v/>
      </c>
      <c r="L114" s="7" t="str">
        <f>VLOOKUP($A114,Entries!$B$3:$I$203,8)</f>
        <v/>
      </c>
      <c r="M114" s="7" t="str">
        <f>VLOOKUP($A114,Entries!$B$3:$J$203,9)</f>
        <v/>
      </c>
      <c r="N114" s="29"/>
    </row>
    <row r="115" spans="1:14" x14ac:dyDescent="0.25">
      <c r="A115" s="7" t="s">
        <v>25</v>
      </c>
      <c r="B115" s="110" t="s">
        <v>25</v>
      </c>
      <c r="D115" s="7">
        <v>7</v>
      </c>
      <c r="E115" t="str">
        <f>VLOOKUP($A115,Entries!$B$3:$J$203,2)</f>
        <v/>
      </c>
      <c r="F115" t="str">
        <f>VLOOKUP($A115,Entries!$B$3:$J$203,3)</f>
        <v/>
      </c>
      <c r="G115" t="str">
        <f>VLOOKUP($A115,Entries!$B$3:$F$203,5)</f>
        <v/>
      </c>
      <c r="H115" s="27" t="str">
        <f t="shared" si="4"/>
        <v xml:space="preserve"> </v>
      </c>
      <c r="J115" s="7" t="str">
        <f>VLOOKUP($A115,Entries!$B$3:$G$203,6)</f>
        <v/>
      </c>
      <c r="K115" s="7" t="str">
        <f>VLOOKUP($A115,Entries!$B$3:$FH313,7)</f>
        <v/>
      </c>
      <c r="L115" s="7" t="str">
        <f>VLOOKUP($A115,Entries!$B$3:$I$203,8)</f>
        <v/>
      </c>
      <c r="M115" s="7" t="str">
        <f>VLOOKUP($A115,Entries!$B$3:$J$203,9)</f>
        <v/>
      </c>
      <c r="N115" s="29"/>
    </row>
    <row r="116" spans="1:14" x14ac:dyDescent="0.25">
      <c r="A116" s="7" t="s">
        <v>25</v>
      </c>
      <c r="B116" s="110" t="s">
        <v>25</v>
      </c>
      <c r="D116" s="7">
        <v>8</v>
      </c>
      <c r="E116" t="str">
        <f>VLOOKUP($A116,Entries!$B$3:$J$203,2)</f>
        <v/>
      </c>
      <c r="F116" t="str">
        <f>VLOOKUP($A116,Entries!$B$3:$J$203,3)</f>
        <v/>
      </c>
      <c r="G116" t="str">
        <f>VLOOKUP($A116,Entries!$B$3:$F$203,5)</f>
        <v/>
      </c>
      <c r="H116" s="27" t="str">
        <f t="shared" si="4"/>
        <v xml:space="preserve"> </v>
      </c>
      <c r="J116" s="7" t="str">
        <f>VLOOKUP($A116,Entries!$B$3:$G$203,6)</f>
        <v/>
      </c>
      <c r="K116" s="7" t="str">
        <f>VLOOKUP($A116,Entries!$B$3:$FH314,7)</f>
        <v/>
      </c>
      <c r="L116" s="7" t="str">
        <f>VLOOKUP($A116,Entries!$B$3:$I$203,8)</f>
        <v/>
      </c>
      <c r="M116" s="7" t="str">
        <f>VLOOKUP($A116,Entries!$B$3:$J$203,9)</f>
        <v/>
      </c>
      <c r="N116" s="29"/>
    </row>
    <row r="117" spans="1:14" x14ac:dyDescent="0.25">
      <c r="A117" s="7" t="s">
        <v>25</v>
      </c>
      <c r="B117" s="110" t="s">
        <v>25</v>
      </c>
      <c r="C117" t="s">
        <v>392</v>
      </c>
      <c r="D117" s="7">
        <v>1</v>
      </c>
      <c r="E117" t="str">
        <f>VLOOKUP($A117,Entries!$B$3:$J$203,2)</f>
        <v/>
      </c>
      <c r="F117" t="str">
        <f>VLOOKUP($A117,Entries!$B$3:$J$203,3)</f>
        <v/>
      </c>
      <c r="G117" t="str">
        <f>VLOOKUP($A117,Entries!$B$3:$F$203,5)</f>
        <v/>
      </c>
      <c r="H117" s="27" t="str">
        <f t="shared" si="4"/>
        <v xml:space="preserve"> </v>
      </c>
      <c r="J117" s="7" t="str">
        <f>VLOOKUP($A117,Entries!$B$3:$G$203,6)</f>
        <v/>
      </c>
      <c r="K117" s="7" t="str">
        <f>VLOOKUP($A117,Entries!$B$3:$FH315,7)</f>
        <v/>
      </c>
      <c r="L117" s="7" t="str">
        <f>VLOOKUP($A117,Entries!$B$3:$I$203,8)</f>
        <v/>
      </c>
      <c r="M117" s="7" t="str">
        <f>VLOOKUP($A117,Entries!$B$3:$J$203,9)</f>
        <v/>
      </c>
      <c r="N117" s="29" t="s">
        <v>131</v>
      </c>
    </row>
    <row r="118" spans="1:14" x14ac:dyDescent="0.25">
      <c r="A118" s="7" t="s">
        <v>25</v>
      </c>
      <c r="B118" s="110" t="s">
        <v>25</v>
      </c>
      <c r="D118" s="7">
        <v>2</v>
      </c>
      <c r="E118" t="str">
        <f>VLOOKUP($A118,Entries!$B$3:$J$203,2)</f>
        <v/>
      </c>
      <c r="F118" t="str">
        <f>VLOOKUP($A118,Entries!$B$3:$J$203,3)</f>
        <v/>
      </c>
      <c r="G118" t="str">
        <f>VLOOKUP($A118,Entries!$B$3:$F$203,5)</f>
        <v/>
      </c>
      <c r="H118" s="27" t="str">
        <f t="shared" si="4"/>
        <v xml:space="preserve"> </v>
      </c>
      <c r="J118" s="7" t="str">
        <f>VLOOKUP($A118,Entries!$B$3:$G$203,6)</f>
        <v/>
      </c>
      <c r="K118" s="7" t="str">
        <f>VLOOKUP($A118,Entries!$B$3:$FH316,7)</f>
        <v/>
      </c>
      <c r="L118" s="7" t="str">
        <f>VLOOKUP($A118,Entries!$B$3:$I$203,8)</f>
        <v/>
      </c>
      <c r="M118" s="7" t="str">
        <f>VLOOKUP($A118,Entries!$B$3:$J$203,9)</f>
        <v/>
      </c>
      <c r="N118" s="29"/>
    </row>
    <row r="119" spans="1:14" x14ac:dyDescent="0.25">
      <c r="A119" s="7" t="s">
        <v>25</v>
      </c>
      <c r="B119" s="110" t="s">
        <v>25</v>
      </c>
      <c r="D119" s="7">
        <v>3</v>
      </c>
      <c r="E119" t="str">
        <f>VLOOKUP($A119,Entries!$B$3:$J$203,2)</f>
        <v/>
      </c>
      <c r="F119" t="str">
        <f>VLOOKUP($A119,Entries!$B$3:$J$203,3)</f>
        <v/>
      </c>
      <c r="G119" t="str">
        <f>VLOOKUP($A119,Entries!$B$3:$F$203,5)</f>
        <v/>
      </c>
      <c r="H119" s="27" t="str">
        <f t="shared" si="4"/>
        <v xml:space="preserve"> </v>
      </c>
      <c r="J119" s="7" t="str">
        <f>VLOOKUP($A119,Entries!$B$3:$G$203,6)</f>
        <v/>
      </c>
      <c r="K119" s="7" t="str">
        <f>VLOOKUP($A119,Entries!$B$3:$FH317,7)</f>
        <v/>
      </c>
      <c r="L119" s="7" t="str">
        <f>VLOOKUP($A119,Entries!$B$3:$I$203,8)</f>
        <v/>
      </c>
      <c r="M119" s="7" t="str">
        <f>VLOOKUP($A119,Entries!$B$3:$J$203,9)</f>
        <v/>
      </c>
      <c r="N119" s="29"/>
    </row>
    <row r="120" spans="1:14" x14ac:dyDescent="0.25">
      <c r="A120" s="7" t="s">
        <v>25</v>
      </c>
      <c r="B120" s="110" t="s">
        <v>25</v>
      </c>
      <c r="D120" s="7">
        <v>4</v>
      </c>
      <c r="E120" t="str">
        <f>VLOOKUP($A120,Entries!$B$3:$J$203,2)</f>
        <v/>
      </c>
      <c r="F120" t="str">
        <f>VLOOKUP($A120,Entries!$B$3:$J$203,3)</f>
        <v/>
      </c>
      <c r="G120" t="str">
        <f>VLOOKUP($A120,Entries!$B$3:$F$203,5)</f>
        <v/>
      </c>
      <c r="H120" s="27" t="str">
        <f t="shared" si="4"/>
        <v xml:space="preserve"> </v>
      </c>
      <c r="J120" s="7" t="str">
        <f>VLOOKUP($A120,Entries!$B$3:$G$203,6)</f>
        <v/>
      </c>
      <c r="K120" s="7" t="str">
        <f>VLOOKUP($A120,Entries!$B$3:$FH318,7)</f>
        <v/>
      </c>
      <c r="L120" s="7" t="str">
        <f>VLOOKUP($A120,Entries!$B$3:$I$203,8)</f>
        <v/>
      </c>
      <c r="M120" s="7" t="str">
        <f>VLOOKUP($A120,Entries!$B$3:$J$203,9)</f>
        <v/>
      </c>
      <c r="N120" s="29"/>
    </row>
    <row r="121" spans="1:14" x14ac:dyDescent="0.25">
      <c r="A121" s="7" t="s">
        <v>25</v>
      </c>
      <c r="B121" s="110" t="s">
        <v>25</v>
      </c>
      <c r="D121" s="7">
        <v>5</v>
      </c>
      <c r="E121" t="str">
        <f>VLOOKUP($A121,Entries!$B$3:$J$203,2)</f>
        <v/>
      </c>
      <c r="F121" t="str">
        <f>VLOOKUP($A121,Entries!$B$3:$J$203,3)</f>
        <v/>
      </c>
      <c r="G121" t="str">
        <f>VLOOKUP($A121,Entries!$B$3:$F$203,5)</f>
        <v/>
      </c>
      <c r="H121" s="27" t="str">
        <f t="shared" si="4"/>
        <v xml:space="preserve"> </v>
      </c>
      <c r="J121" s="7" t="str">
        <f>VLOOKUP($A121,Entries!$B$3:$G$203,6)</f>
        <v/>
      </c>
      <c r="K121" s="7" t="str">
        <f>VLOOKUP($A121,Entries!$B$3:$FH319,7)</f>
        <v/>
      </c>
      <c r="L121" s="7" t="str">
        <f>VLOOKUP($A121,Entries!$B$3:$I$203,8)</f>
        <v/>
      </c>
      <c r="M121" s="7" t="str">
        <f>VLOOKUP($A121,Entries!$B$3:$J$203,9)</f>
        <v/>
      </c>
      <c r="N121" s="29"/>
    </row>
    <row r="122" spans="1:14" x14ac:dyDescent="0.25">
      <c r="A122" s="7" t="s">
        <v>25</v>
      </c>
      <c r="B122" s="110" t="s">
        <v>25</v>
      </c>
      <c r="D122" s="7">
        <v>6</v>
      </c>
      <c r="E122" t="str">
        <f>VLOOKUP($A122,Entries!$B$3:$J$203,2)</f>
        <v/>
      </c>
      <c r="F122" t="str">
        <f>VLOOKUP($A122,Entries!$B$3:$J$203,3)</f>
        <v/>
      </c>
      <c r="G122" t="str">
        <f>VLOOKUP($A122,Entries!$B$3:$F$203,5)</f>
        <v/>
      </c>
      <c r="H122" s="27" t="str">
        <f t="shared" si="4"/>
        <v xml:space="preserve"> </v>
      </c>
      <c r="J122" s="7" t="str">
        <f>VLOOKUP($A122,Entries!$B$3:$G$203,6)</f>
        <v/>
      </c>
      <c r="K122" s="7" t="str">
        <f>VLOOKUP($A122,Entries!$B$3:$FH320,7)</f>
        <v/>
      </c>
      <c r="L122" s="7" t="str">
        <f>VLOOKUP($A122,Entries!$B$3:$I$203,8)</f>
        <v/>
      </c>
      <c r="M122" s="7" t="str">
        <f>VLOOKUP($A122,Entries!$B$3:$J$203,9)</f>
        <v/>
      </c>
      <c r="N122" s="29"/>
    </row>
    <row r="123" spans="1:14" x14ac:dyDescent="0.25">
      <c r="A123" s="7" t="s">
        <v>25</v>
      </c>
      <c r="B123" s="110" t="s">
        <v>25</v>
      </c>
      <c r="D123" s="7">
        <v>7</v>
      </c>
      <c r="E123" t="str">
        <f>VLOOKUP($A123,Entries!$B$3:$J$203,2)</f>
        <v/>
      </c>
      <c r="F123" t="str">
        <f>VLOOKUP($A123,Entries!$B$3:$J$203,3)</f>
        <v/>
      </c>
      <c r="G123" t="str">
        <f>VLOOKUP($A123,Entries!$B$3:$F$203,5)</f>
        <v/>
      </c>
      <c r="H123" s="27" t="str">
        <f t="shared" si="4"/>
        <v xml:space="preserve"> </v>
      </c>
      <c r="J123" s="7" t="str">
        <f>VLOOKUP($A123,Entries!$B$3:$G$203,6)</f>
        <v/>
      </c>
      <c r="K123" s="7" t="str">
        <f>VLOOKUP($A123,Entries!$B$3:$FH321,7)</f>
        <v/>
      </c>
      <c r="L123" s="7" t="str">
        <f>VLOOKUP($A123,Entries!$B$3:$I$203,8)</f>
        <v/>
      </c>
      <c r="M123" s="7" t="str">
        <f>VLOOKUP($A123,Entries!$B$3:$J$203,9)</f>
        <v/>
      </c>
      <c r="N123" s="29"/>
    </row>
    <row r="124" spans="1:14" x14ac:dyDescent="0.25">
      <c r="A124" s="7" t="s">
        <v>25</v>
      </c>
      <c r="B124" s="110" t="s">
        <v>25</v>
      </c>
      <c r="D124" s="7">
        <v>8</v>
      </c>
      <c r="E124" t="str">
        <f>VLOOKUP($A124,Entries!$B$3:$J$203,2)</f>
        <v/>
      </c>
      <c r="F124" t="str">
        <f>VLOOKUP($A124,Entries!$B$3:$J$203,3)</f>
        <v/>
      </c>
      <c r="G124" t="str">
        <f>VLOOKUP($A124,Entries!$B$3:$F$203,5)</f>
        <v/>
      </c>
      <c r="H124" s="27" t="str">
        <f t="shared" si="4"/>
        <v xml:space="preserve"> </v>
      </c>
      <c r="J124" s="7" t="str">
        <f>VLOOKUP($A124,Entries!$B$3:$G$203,6)</f>
        <v/>
      </c>
      <c r="K124" s="7" t="str">
        <f>VLOOKUP($A124,Entries!$B$3:$FH322,7)</f>
        <v/>
      </c>
      <c r="L124" s="7" t="str">
        <f>VLOOKUP($A124,Entries!$B$3:$I$203,8)</f>
        <v/>
      </c>
      <c r="M124" s="7" t="str">
        <f>VLOOKUP($A124,Entries!$B$3:$J$203,9)</f>
        <v/>
      </c>
      <c r="N124" s="29"/>
    </row>
    <row r="125" spans="1:14" x14ac:dyDescent="0.25">
      <c r="A125" s="7">
        <v>72</v>
      </c>
      <c r="B125" s="110">
        <v>6.07</v>
      </c>
      <c r="C125" t="s">
        <v>138</v>
      </c>
      <c r="D125" s="7">
        <v>1</v>
      </c>
      <c r="E125" t="str">
        <f>VLOOKUP($A125,Entries!$B$3:$J$203,2)</f>
        <v>Kambili</v>
      </c>
      <c r="F125" t="str">
        <f>VLOOKUP($A125,Entries!$B$3:$J$203,3)</f>
        <v>Adigwe</v>
      </c>
      <c r="G125" t="str">
        <f>VLOOKUP($A125,Entries!$B$3:$F$203,5)</f>
        <v>Ipswich Harriers</v>
      </c>
      <c r="H125" s="109">
        <f t="shared" si="4"/>
        <v>6.07</v>
      </c>
      <c r="I125" s="109" t="str">
        <f>IF(H125=" "," ",IF(H125&gt;N125,"CBP",IF(H125=N125,"=CBP"," ")))</f>
        <v xml:space="preserve"> </v>
      </c>
      <c r="J125" s="7" t="str">
        <f>VLOOKUP($A125,Entries!$B$3:$G$203,6)</f>
        <v>c</v>
      </c>
      <c r="K125" s="7" t="str">
        <f>VLOOKUP($A125,Entries!$B$3:$FH323,7)</f>
        <v>s</v>
      </c>
      <c r="L125" s="7" t="str">
        <f>VLOOKUP($A125,Entries!$B$3:$I$203,8)</f>
        <v>St Albans Catholic High School</v>
      </c>
      <c r="M125" s="7">
        <f>VLOOKUP($A125,Entries!$B$3:$J$203,9)</f>
        <v>4016017</v>
      </c>
      <c r="N125" s="10">
        <v>6.74</v>
      </c>
    </row>
    <row r="126" spans="1:14" x14ac:dyDescent="0.25">
      <c r="A126" s="7">
        <v>84</v>
      </c>
      <c r="B126" s="110">
        <v>5.86</v>
      </c>
      <c r="D126" s="7">
        <v>2</v>
      </c>
      <c r="E126" t="str">
        <f>VLOOKUP($A126,Entries!$B$3:$J$203,2)</f>
        <v>Ethan</v>
      </c>
      <c r="F126" t="str">
        <f>VLOOKUP($A126,Entries!$B$3:$J$203,3)</f>
        <v>Fennell</v>
      </c>
      <c r="G126" t="str">
        <f>VLOOKUP($A126,Entries!$B$3:$F$203,5)</f>
        <v>Royal Hospital School</v>
      </c>
      <c r="H126" s="109">
        <f t="shared" si="4"/>
        <v>5.86</v>
      </c>
      <c r="I126" s="10"/>
      <c r="J126" s="7" t="str">
        <f>VLOOKUP($A126,Entries!$B$3:$G$203,6)</f>
        <v>c</v>
      </c>
      <c r="K126" s="7" t="str">
        <f>VLOOKUP($A126,Entries!$B$3:$FH324,7)</f>
        <v>s</v>
      </c>
      <c r="L126" s="7" t="str">
        <f>VLOOKUP($A126,Entries!$B$3:$I$203,8)</f>
        <v>royal hospital school</v>
      </c>
      <c r="M126" s="7">
        <f>VLOOKUP($A126,Entries!$B$3:$J$203,9)</f>
        <v>0</v>
      </c>
      <c r="N126" s="10"/>
    </row>
    <row r="127" spans="1:14" x14ac:dyDescent="0.25">
      <c r="A127" s="7" t="s">
        <v>25</v>
      </c>
      <c r="B127" s="110" t="s">
        <v>25</v>
      </c>
      <c r="D127" s="7">
        <v>3</v>
      </c>
      <c r="E127" t="str">
        <f>VLOOKUP($A127,Entries!$B$3:$J$203,2)</f>
        <v/>
      </c>
      <c r="F127" t="str">
        <f>VLOOKUP($A127,Entries!$B$3:$J$203,3)</f>
        <v/>
      </c>
      <c r="G127" t="str">
        <f>VLOOKUP($A127,Entries!$B$3:$F$203,5)</f>
        <v/>
      </c>
      <c r="H127" s="109" t="str">
        <f t="shared" si="4"/>
        <v xml:space="preserve"> </v>
      </c>
      <c r="I127" s="10"/>
      <c r="J127" s="7" t="str">
        <f>VLOOKUP($A127,Entries!$B$3:$G$203,6)</f>
        <v/>
      </c>
      <c r="K127" s="7" t="str">
        <f>VLOOKUP($A127,Entries!$B$3:$FH325,7)</f>
        <v/>
      </c>
      <c r="L127" s="7" t="str">
        <f>VLOOKUP($A127,Entries!$B$3:$I$203,8)</f>
        <v/>
      </c>
      <c r="M127" s="7" t="str">
        <f>VLOOKUP($A127,Entries!$B$3:$J$203,9)</f>
        <v/>
      </c>
      <c r="N127" s="10"/>
    </row>
    <row r="128" spans="1:14" x14ac:dyDescent="0.25">
      <c r="A128" s="7" t="s">
        <v>25</v>
      </c>
      <c r="B128" s="110" t="s">
        <v>25</v>
      </c>
      <c r="D128" s="7">
        <v>4</v>
      </c>
      <c r="E128" t="str">
        <f>VLOOKUP($A128,Entries!$B$3:$J$203,2)</f>
        <v/>
      </c>
      <c r="F128" t="str">
        <f>VLOOKUP($A128,Entries!$B$3:$J$203,3)</f>
        <v/>
      </c>
      <c r="G128" t="str">
        <f>VLOOKUP($A128,Entries!$B$3:$F$203,5)</f>
        <v/>
      </c>
      <c r="H128" s="109" t="str">
        <f t="shared" si="4"/>
        <v xml:space="preserve"> </v>
      </c>
      <c r="I128" s="10"/>
      <c r="J128" s="7" t="str">
        <f>VLOOKUP($A128,Entries!$B$3:$G$203,6)</f>
        <v/>
      </c>
      <c r="K128" s="7" t="str">
        <f>VLOOKUP($A128,Entries!$B$3:$FH326,7)</f>
        <v/>
      </c>
      <c r="L128" s="7" t="str">
        <f>VLOOKUP($A128,Entries!$B$3:$I$203,8)</f>
        <v/>
      </c>
      <c r="M128" s="7" t="str">
        <f>VLOOKUP($A128,Entries!$B$3:$J$203,9)</f>
        <v/>
      </c>
      <c r="N128" s="10"/>
    </row>
    <row r="129" spans="1:14" x14ac:dyDescent="0.25">
      <c r="A129" s="7" t="s">
        <v>25</v>
      </c>
      <c r="B129" s="110" t="s">
        <v>25</v>
      </c>
      <c r="D129" s="7">
        <v>5</v>
      </c>
      <c r="E129" t="str">
        <f>VLOOKUP($A129,Entries!$B$3:$J$203,2)</f>
        <v/>
      </c>
      <c r="F129" t="str">
        <f>VLOOKUP($A129,Entries!$B$3:$J$203,3)</f>
        <v/>
      </c>
      <c r="G129" t="str">
        <f>VLOOKUP($A129,Entries!$B$3:$F$203,5)</f>
        <v/>
      </c>
      <c r="H129" s="109" t="str">
        <f t="shared" si="4"/>
        <v xml:space="preserve"> </v>
      </c>
      <c r="I129" s="10"/>
      <c r="J129" s="7" t="str">
        <f>VLOOKUP($A129,Entries!$B$3:$G$203,6)</f>
        <v/>
      </c>
      <c r="K129" s="7" t="str">
        <f>VLOOKUP($A129,Entries!$B$3:$FH327,7)</f>
        <v/>
      </c>
      <c r="L129" s="7" t="str">
        <f>VLOOKUP($A129,Entries!$B$3:$I$203,8)</f>
        <v/>
      </c>
      <c r="M129" s="7" t="str">
        <f>VLOOKUP($A129,Entries!$B$3:$J$203,9)</f>
        <v/>
      </c>
      <c r="N129" s="10"/>
    </row>
    <row r="130" spans="1:14" x14ac:dyDescent="0.25">
      <c r="A130" s="7" t="s">
        <v>25</v>
      </c>
      <c r="B130" s="110" t="s">
        <v>25</v>
      </c>
      <c r="D130" s="7">
        <v>6</v>
      </c>
      <c r="E130" t="str">
        <f>VLOOKUP($A130,Entries!$B$3:$J$203,2)</f>
        <v/>
      </c>
      <c r="F130" t="str">
        <f>VLOOKUP($A130,Entries!$B$3:$J$203,3)</f>
        <v/>
      </c>
      <c r="G130" t="str">
        <f>VLOOKUP($A130,Entries!$B$3:$F$203,5)</f>
        <v/>
      </c>
      <c r="H130" s="109" t="str">
        <f t="shared" si="4"/>
        <v xml:space="preserve"> </v>
      </c>
      <c r="I130" s="10"/>
      <c r="J130" s="7" t="str">
        <f>VLOOKUP($A130,Entries!$B$3:$G$203,6)</f>
        <v/>
      </c>
      <c r="K130" s="7" t="str">
        <f>VLOOKUP($A130,Entries!$B$3:$FH328,7)</f>
        <v/>
      </c>
      <c r="L130" s="7" t="str">
        <f>VLOOKUP($A130,Entries!$B$3:$I$203,8)</f>
        <v/>
      </c>
      <c r="M130" s="7" t="str">
        <f>VLOOKUP($A130,Entries!$B$3:$J$203,9)</f>
        <v/>
      </c>
      <c r="N130" s="10"/>
    </row>
    <row r="131" spans="1:14" x14ac:dyDescent="0.25">
      <c r="A131" s="7" t="s">
        <v>25</v>
      </c>
      <c r="B131" s="110" t="s">
        <v>25</v>
      </c>
      <c r="D131" s="7">
        <v>7</v>
      </c>
      <c r="E131" t="str">
        <f>VLOOKUP($A131,Entries!$B$3:$J$203,2)</f>
        <v/>
      </c>
      <c r="F131" t="str">
        <f>VLOOKUP($A131,Entries!$B$3:$J$203,3)</f>
        <v/>
      </c>
      <c r="G131" t="str">
        <f>VLOOKUP($A131,Entries!$B$3:$F$203,5)</f>
        <v/>
      </c>
      <c r="H131" s="109" t="str">
        <f t="shared" si="4"/>
        <v xml:space="preserve"> </v>
      </c>
      <c r="I131" s="10"/>
      <c r="J131" s="7" t="str">
        <f>VLOOKUP($A131,Entries!$B$3:$G$203,6)</f>
        <v/>
      </c>
      <c r="K131" s="7" t="str">
        <f>VLOOKUP($A131,Entries!$B$3:$FH329,7)</f>
        <v/>
      </c>
      <c r="L131" s="7" t="str">
        <f>VLOOKUP($A131,Entries!$B$3:$I$203,8)</f>
        <v/>
      </c>
      <c r="M131" s="7" t="str">
        <f>VLOOKUP($A131,Entries!$B$3:$J$203,9)</f>
        <v/>
      </c>
      <c r="N131" s="10"/>
    </row>
    <row r="132" spans="1:14" x14ac:dyDescent="0.25">
      <c r="A132" s="7" t="s">
        <v>25</v>
      </c>
      <c r="B132" s="110" t="s">
        <v>25</v>
      </c>
      <c r="D132" s="7">
        <v>8</v>
      </c>
      <c r="E132" t="str">
        <f>VLOOKUP($A132,Entries!$B$3:$J$203,2)</f>
        <v/>
      </c>
      <c r="F132" t="str">
        <f>VLOOKUP($A132,Entries!$B$3:$J$203,3)</f>
        <v/>
      </c>
      <c r="G132" t="str">
        <f>VLOOKUP($A132,Entries!$B$3:$F$203,5)</f>
        <v/>
      </c>
      <c r="H132" s="109" t="str">
        <f t="shared" si="4"/>
        <v xml:space="preserve"> </v>
      </c>
      <c r="I132" s="10"/>
      <c r="J132" s="7" t="str">
        <f>VLOOKUP($A132,Entries!$B$3:$G$203,6)</f>
        <v/>
      </c>
      <c r="K132" s="7" t="str">
        <f>VLOOKUP($A132,Entries!$B$3:$FH330,7)</f>
        <v/>
      </c>
      <c r="L132" s="7" t="str">
        <f>VLOOKUP($A132,Entries!$B$3:$I$203,8)</f>
        <v/>
      </c>
      <c r="M132" s="7" t="str">
        <f>VLOOKUP($A132,Entries!$B$3:$J$203,9)</f>
        <v/>
      </c>
      <c r="N132" s="10"/>
    </row>
    <row r="133" spans="1:14" x14ac:dyDescent="0.25">
      <c r="A133" s="7">
        <v>77</v>
      </c>
      <c r="B133" s="110">
        <v>11.38</v>
      </c>
      <c r="C133" t="s">
        <v>81</v>
      </c>
      <c r="D133" s="7">
        <v>1</v>
      </c>
      <c r="E133" t="str">
        <f>VLOOKUP($A133,Entries!$B$3:$J$203,2)</f>
        <v>Femi</v>
      </c>
      <c r="F133" t="str">
        <f>VLOOKUP($A133,Entries!$B$3:$J$203,3)</f>
        <v>Seyi-Adelaja</v>
      </c>
      <c r="G133" t="str">
        <f>VLOOKUP($A133,Entries!$B$3:$F$203,5)</f>
        <v>Ipswich Harriers</v>
      </c>
      <c r="H133" s="109">
        <f t="shared" si="4"/>
        <v>11.38</v>
      </c>
      <c r="I133" s="109" t="str">
        <f>IF(H133=" "," ",IF(H133&gt;N133,"CBP",IF(H133=N133,"=CBP"," ")))</f>
        <v xml:space="preserve"> </v>
      </c>
      <c r="J133" s="7" t="str">
        <f>VLOOKUP($A133,Entries!$B$3:$G$203,6)</f>
        <v>c</v>
      </c>
      <c r="K133" s="7" t="str">
        <f>VLOOKUP($A133,Entries!$B$3:$FH331,7)</f>
        <v>s</v>
      </c>
      <c r="L133" s="7" t="str">
        <f>VLOOKUP($A133,Entries!$B$3:$I$203,8)</f>
        <v>Royal Hospital School</v>
      </c>
      <c r="M133" s="7">
        <f>VLOOKUP($A133,Entries!$B$3:$J$203,9)</f>
        <v>4071095</v>
      </c>
      <c r="N133" s="10">
        <v>13.56</v>
      </c>
    </row>
    <row r="134" spans="1:14" x14ac:dyDescent="0.25">
      <c r="A134" s="7">
        <v>83</v>
      </c>
      <c r="B134" s="110">
        <v>10.53</v>
      </c>
      <c r="D134" s="7">
        <v>2</v>
      </c>
      <c r="E134" t="str">
        <f>VLOOKUP($A134,Entries!$B$3:$J$203,2)</f>
        <v>Tobi</v>
      </c>
      <c r="F134" t="str">
        <f>VLOOKUP($A134,Entries!$B$3:$J$203,3)</f>
        <v>Dada</v>
      </c>
      <c r="G134" t="str">
        <f>VLOOKUP($A134,Entries!$B$3:$F$203,5)</f>
        <v>Royal Hospital School</v>
      </c>
      <c r="H134" s="109">
        <f t="shared" si="4"/>
        <v>10.53</v>
      </c>
      <c r="I134" s="10"/>
      <c r="J134" s="7" t="str">
        <f>VLOOKUP($A134,Entries!$B$3:$G$203,6)</f>
        <v>c</v>
      </c>
      <c r="K134" s="7" t="str">
        <f>VLOOKUP($A134,Entries!$B$3:$FH332,7)</f>
        <v>s</v>
      </c>
      <c r="L134" s="7" t="str">
        <f>VLOOKUP($A134,Entries!$B$3:$I$203,8)</f>
        <v>royal hospital school</v>
      </c>
      <c r="M134" s="7">
        <f>VLOOKUP($A134,Entries!$B$3:$J$203,9)</f>
        <v>0</v>
      </c>
      <c r="N134" s="10"/>
    </row>
    <row r="135" spans="1:14" x14ac:dyDescent="0.25">
      <c r="A135" s="7" t="s">
        <v>25</v>
      </c>
      <c r="B135" s="110" t="s">
        <v>25</v>
      </c>
      <c r="D135" s="7">
        <v>3</v>
      </c>
      <c r="E135" t="str">
        <f>VLOOKUP($A135,Entries!$B$3:$J$203,2)</f>
        <v/>
      </c>
      <c r="F135" t="str">
        <f>VLOOKUP($A135,Entries!$B$3:$J$203,3)</f>
        <v/>
      </c>
      <c r="G135" t="str">
        <f>VLOOKUP($A135,Entries!$B$3:$F$203,5)</f>
        <v/>
      </c>
      <c r="H135" s="109" t="str">
        <f t="shared" si="4"/>
        <v xml:space="preserve"> </v>
      </c>
      <c r="I135" s="10"/>
      <c r="J135" s="7" t="str">
        <f>VLOOKUP($A135,Entries!$B$3:$G$203,6)</f>
        <v/>
      </c>
      <c r="K135" s="7" t="str">
        <f>VLOOKUP($A135,Entries!$B$3:$FH333,7)</f>
        <v/>
      </c>
      <c r="L135" s="7" t="str">
        <f>VLOOKUP($A135,Entries!$B$3:$I$203,8)</f>
        <v/>
      </c>
      <c r="M135" s="7" t="str">
        <f>VLOOKUP($A135,Entries!$B$3:$J$203,9)</f>
        <v/>
      </c>
      <c r="N135" s="10"/>
    </row>
    <row r="136" spans="1:14" x14ac:dyDescent="0.25">
      <c r="A136" s="7" t="s">
        <v>25</v>
      </c>
      <c r="B136" s="110" t="s">
        <v>25</v>
      </c>
      <c r="D136" s="7">
        <v>4</v>
      </c>
      <c r="E136" t="str">
        <f>VLOOKUP($A136,Entries!$B$3:$J$203,2)</f>
        <v/>
      </c>
      <c r="F136" t="str">
        <f>VLOOKUP($A136,Entries!$B$3:$J$203,3)</f>
        <v/>
      </c>
      <c r="G136" t="str">
        <f>VLOOKUP($A136,Entries!$B$3:$F$203,5)</f>
        <v/>
      </c>
      <c r="H136" s="109" t="str">
        <f t="shared" si="4"/>
        <v xml:space="preserve"> </v>
      </c>
      <c r="I136" s="10"/>
      <c r="J136" s="7" t="str">
        <f>VLOOKUP($A136,Entries!$B$3:$G$203,6)</f>
        <v/>
      </c>
      <c r="K136" s="7" t="str">
        <f>VLOOKUP($A136,Entries!$B$3:$FH334,7)</f>
        <v/>
      </c>
      <c r="L136" s="7" t="str">
        <f>VLOOKUP($A136,Entries!$B$3:$I$203,8)</f>
        <v/>
      </c>
      <c r="M136" s="7" t="str">
        <f>VLOOKUP($A136,Entries!$B$3:$J$203,9)</f>
        <v/>
      </c>
      <c r="N136" s="10"/>
    </row>
    <row r="137" spans="1:14" x14ac:dyDescent="0.25">
      <c r="A137" s="7" t="s">
        <v>25</v>
      </c>
      <c r="B137" s="110" t="s">
        <v>25</v>
      </c>
      <c r="D137" s="7">
        <v>5</v>
      </c>
      <c r="E137" t="str">
        <f>VLOOKUP($A137,Entries!$B$3:$J$203,2)</f>
        <v/>
      </c>
      <c r="F137" t="str">
        <f>VLOOKUP($A137,Entries!$B$3:$J$203,3)</f>
        <v/>
      </c>
      <c r="G137" t="str">
        <f>VLOOKUP($A137,Entries!$B$3:$F$203,5)</f>
        <v/>
      </c>
      <c r="H137" s="109" t="str">
        <f t="shared" si="4"/>
        <v xml:space="preserve"> </v>
      </c>
      <c r="I137" s="10"/>
      <c r="J137" s="7" t="str">
        <f>VLOOKUP($A137,Entries!$B$3:$G$203,6)</f>
        <v/>
      </c>
      <c r="K137" s="7" t="str">
        <f>VLOOKUP($A137,Entries!$B$3:$FH335,7)</f>
        <v/>
      </c>
      <c r="L137" s="7" t="str">
        <f>VLOOKUP($A137,Entries!$B$3:$I$203,8)</f>
        <v/>
      </c>
      <c r="M137" s="7" t="str">
        <f>VLOOKUP($A137,Entries!$B$3:$J$203,9)</f>
        <v/>
      </c>
      <c r="N137" s="10"/>
    </row>
    <row r="138" spans="1:14" x14ac:dyDescent="0.25">
      <c r="A138" s="7" t="s">
        <v>25</v>
      </c>
      <c r="B138" s="110" t="s">
        <v>25</v>
      </c>
      <c r="D138" s="7">
        <v>6</v>
      </c>
      <c r="E138" t="str">
        <f>VLOOKUP($A138,Entries!$B$3:$J$203,2)</f>
        <v/>
      </c>
      <c r="F138" t="str">
        <f>VLOOKUP($A138,Entries!$B$3:$J$203,3)</f>
        <v/>
      </c>
      <c r="G138" t="str">
        <f>VLOOKUP($A138,Entries!$B$3:$F$203,5)</f>
        <v/>
      </c>
      <c r="H138" s="109" t="str">
        <f t="shared" si="4"/>
        <v xml:space="preserve"> </v>
      </c>
      <c r="I138" s="10"/>
      <c r="J138" s="7" t="str">
        <f>VLOOKUP($A138,Entries!$B$3:$G$203,6)</f>
        <v/>
      </c>
      <c r="K138" s="7" t="str">
        <f>VLOOKUP($A138,Entries!$B$3:$FH336,7)</f>
        <v/>
      </c>
      <c r="L138" s="7" t="str">
        <f>VLOOKUP($A138,Entries!$B$3:$I$203,8)</f>
        <v/>
      </c>
      <c r="M138" s="7" t="str">
        <f>VLOOKUP($A138,Entries!$B$3:$J$203,9)</f>
        <v/>
      </c>
      <c r="N138" s="10"/>
    </row>
    <row r="139" spans="1:14" x14ac:dyDescent="0.25">
      <c r="A139" s="7" t="s">
        <v>25</v>
      </c>
      <c r="B139" s="110" t="s">
        <v>25</v>
      </c>
      <c r="D139" s="7">
        <v>7</v>
      </c>
      <c r="E139" t="str">
        <f>VLOOKUP($A139,Entries!$B$3:$J$203,2)</f>
        <v/>
      </c>
      <c r="F139" t="str">
        <f>VLOOKUP($A139,Entries!$B$3:$J$203,3)</f>
        <v/>
      </c>
      <c r="G139" t="str">
        <f>VLOOKUP($A139,Entries!$B$3:$F$203,5)</f>
        <v/>
      </c>
      <c r="H139" s="109" t="str">
        <f t="shared" si="4"/>
        <v xml:space="preserve"> </v>
      </c>
      <c r="I139" s="10"/>
      <c r="J139" s="7" t="str">
        <f>VLOOKUP($A139,Entries!$B$3:$G$203,6)</f>
        <v/>
      </c>
      <c r="K139" s="7" t="str">
        <f>VLOOKUP($A139,Entries!$B$3:$FH337,7)</f>
        <v/>
      </c>
      <c r="L139" s="7" t="str">
        <f>VLOOKUP($A139,Entries!$B$3:$I$203,8)</f>
        <v/>
      </c>
      <c r="M139" s="7" t="str">
        <f>VLOOKUP($A139,Entries!$B$3:$J$203,9)</f>
        <v/>
      </c>
      <c r="N139" s="10"/>
    </row>
    <row r="140" spans="1:14" x14ac:dyDescent="0.25">
      <c r="A140" s="7" t="s">
        <v>25</v>
      </c>
      <c r="B140" s="110" t="s">
        <v>25</v>
      </c>
      <c r="D140" s="7">
        <v>8</v>
      </c>
      <c r="E140" t="str">
        <f>VLOOKUP($A140,Entries!$B$3:$J$203,2)</f>
        <v/>
      </c>
      <c r="F140" t="str">
        <f>VLOOKUP($A140,Entries!$B$3:$J$203,3)</f>
        <v/>
      </c>
      <c r="G140" t="str">
        <f>VLOOKUP($A140,Entries!$B$3:$F$203,5)</f>
        <v/>
      </c>
      <c r="H140" s="109" t="str">
        <f t="shared" si="4"/>
        <v xml:space="preserve"> </v>
      </c>
      <c r="I140" s="10"/>
      <c r="J140" s="7" t="str">
        <f>VLOOKUP($A140,Entries!$B$3:$G$203,6)</f>
        <v/>
      </c>
      <c r="K140" s="7" t="str">
        <f>VLOOKUP($A140,Entries!$B$3:$FH338,7)</f>
        <v/>
      </c>
      <c r="L140" s="7" t="str">
        <f>VLOOKUP($A140,Entries!$B$3:$I$203,8)</f>
        <v/>
      </c>
      <c r="M140" s="7" t="str">
        <f>VLOOKUP($A140,Entries!$B$3:$J$203,9)</f>
        <v/>
      </c>
      <c r="N140" s="10"/>
    </row>
    <row r="141" spans="1:14" x14ac:dyDescent="0.25">
      <c r="A141" s="7">
        <v>78</v>
      </c>
      <c r="B141" s="110">
        <v>1.7</v>
      </c>
      <c r="C141" t="s">
        <v>79</v>
      </c>
      <c r="D141" s="7">
        <v>1</v>
      </c>
      <c r="E141" t="str">
        <f>VLOOKUP($A141,Entries!$B$3:$J$203,2)</f>
        <v>Nurein</v>
      </c>
      <c r="F141" t="str">
        <f>VLOOKUP($A141,Entries!$B$3:$J$203,3)</f>
        <v>Adams</v>
      </c>
      <c r="G141" t="str">
        <f>VLOOKUP($A141,Entries!$B$3:$F$203,5)</f>
        <v>Ipswich Harriers</v>
      </c>
      <c r="H141" s="109">
        <f t="shared" si="4"/>
        <v>1.7</v>
      </c>
      <c r="I141" s="109" t="str">
        <f>IF(H141=" "," ",IF(H141&gt;N141,"CBP",IF(H141=N141,"=CBP"," ")))</f>
        <v xml:space="preserve"> </v>
      </c>
      <c r="J141" s="7" t="str">
        <f>VLOOKUP($A141,Entries!$B$3:$G$203,6)</f>
        <v>c</v>
      </c>
      <c r="K141" s="7" t="str">
        <f>VLOOKUP($A141,Entries!$B$3:$FH339,7)</f>
        <v>s</v>
      </c>
      <c r="L141" s="7" t="str">
        <f>VLOOKUP($A141,Entries!$B$3:$I$203,8)</f>
        <v xml:space="preserve">Northgate high school </v>
      </c>
      <c r="M141" s="7">
        <f>VLOOKUP($A141,Entries!$B$3:$J$203,9)</f>
        <v>3977786</v>
      </c>
      <c r="N141" s="10">
        <v>1.9</v>
      </c>
    </row>
    <row r="142" spans="1:14" x14ac:dyDescent="0.25">
      <c r="A142" s="7" t="s">
        <v>25</v>
      </c>
      <c r="B142" s="110" t="s">
        <v>25</v>
      </c>
      <c r="D142" s="7">
        <v>2</v>
      </c>
      <c r="E142" t="str">
        <f>VLOOKUP($A142,Entries!$B$3:$J$203,2)</f>
        <v/>
      </c>
      <c r="F142" t="str">
        <f>VLOOKUP($A142,Entries!$B$3:$J$203,3)</f>
        <v/>
      </c>
      <c r="G142" t="str">
        <f>VLOOKUP($A142,Entries!$B$3:$F$203,5)</f>
        <v/>
      </c>
      <c r="H142" s="109" t="str">
        <f t="shared" si="4"/>
        <v xml:space="preserve"> </v>
      </c>
      <c r="I142" s="10"/>
      <c r="J142" s="7" t="str">
        <f>VLOOKUP($A142,Entries!$B$3:$G$203,6)</f>
        <v/>
      </c>
      <c r="K142" s="7" t="str">
        <f>VLOOKUP($A142,Entries!$B$3:$FH340,7)</f>
        <v/>
      </c>
      <c r="L142" s="7" t="str">
        <f>VLOOKUP($A142,Entries!$B$3:$I$203,8)</f>
        <v/>
      </c>
      <c r="M142" s="7" t="str">
        <f>VLOOKUP($A142,Entries!$B$3:$J$203,9)</f>
        <v/>
      </c>
      <c r="N142" s="10"/>
    </row>
    <row r="143" spans="1:14" x14ac:dyDescent="0.25">
      <c r="A143" s="7" t="s">
        <v>25</v>
      </c>
      <c r="B143" s="110" t="s">
        <v>25</v>
      </c>
      <c r="D143" s="7">
        <v>3</v>
      </c>
      <c r="E143" t="str">
        <f>VLOOKUP($A143,Entries!$B$3:$J$203,2)</f>
        <v/>
      </c>
      <c r="F143" t="str">
        <f>VLOOKUP($A143,Entries!$B$3:$J$203,3)</f>
        <v/>
      </c>
      <c r="G143" t="str">
        <f>VLOOKUP($A143,Entries!$B$3:$F$203,5)</f>
        <v/>
      </c>
      <c r="H143" s="109" t="str">
        <f t="shared" si="4"/>
        <v xml:space="preserve"> </v>
      </c>
      <c r="I143" s="10"/>
      <c r="J143" s="7" t="str">
        <f>VLOOKUP($A143,Entries!$B$3:$G$203,6)</f>
        <v/>
      </c>
      <c r="K143" s="7" t="str">
        <f>VLOOKUP($A143,Entries!$B$3:$FH341,7)</f>
        <v/>
      </c>
      <c r="L143" s="7" t="str">
        <f>VLOOKUP($A143,Entries!$B$3:$I$203,8)</f>
        <v/>
      </c>
      <c r="M143" s="7" t="str">
        <f>VLOOKUP($A143,Entries!$B$3:$J$203,9)</f>
        <v/>
      </c>
      <c r="N143" s="10"/>
    </row>
    <row r="144" spans="1:14" x14ac:dyDescent="0.25">
      <c r="A144" s="7" t="s">
        <v>25</v>
      </c>
      <c r="B144" s="110" t="s">
        <v>25</v>
      </c>
      <c r="D144" s="7">
        <v>4</v>
      </c>
      <c r="E144" t="str">
        <f>VLOOKUP($A144,Entries!$B$3:$J$203,2)</f>
        <v/>
      </c>
      <c r="F144" t="str">
        <f>VLOOKUP($A144,Entries!$B$3:$J$203,3)</f>
        <v/>
      </c>
      <c r="G144" t="str">
        <f>VLOOKUP($A144,Entries!$B$3:$F$203,5)</f>
        <v/>
      </c>
      <c r="H144" s="109" t="str">
        <f t="shared" si="4"/>
        <v xml:space="preserve"> </v>
      </c>
      <c r="I144" s="10"/>
      <c r="J144" s="7" t="str">
        <f>VLOOKUP($A144,Entries!$B$3:$G$203,6)</f>
        <v/>
      </c>
      <c r="K144" s="7" t="str">
        <f>VLOOKUP($A144,Entries!$B$3:$FH342,7)</f>
        <v/>
      </c>
      <c r="L144" s="7" t="str">
        <f>VLOOKUP($A144,Entries!$B$3:$I$203,8)</f>
        <v/>
      </c>
      <c r="M144" s="7" t="str">
        <f>VLOOKUP($A144,Entries!$B$3:$J$203,9)</f>
        <v/>
      </c>
      <c r="N144" s="10"/>
    </row>
    <row r="145" spans="1:14" x14ac:dyDescent="0.25">
      <c r="A145" s="7" t="s">
        <v>25</v>
      </c>
      <c r="B145" s="110" t="s">
        <v>25</v>
      </c>
      <c r="D145" s="7">
        <v>5</v>
      </c>
      <c r="E145" t="str">
        <f>VLOOKUP($A145,Entries!$B$3:$J$203,2)</f>
        <v/>
      </c>
      <c r="F145" t="str">
        <f>VLOOKUP($A145,Entries!$B$3:$J$203,3)</f>
        <v/>
      </c>
      <c r="G145" t="str">
        <f>VLOOKUP($A145,Entries!$B$3:$F$203,5)</f>
        <v/>
      </c>
      <c r="H145" s="109" t="str">
        <f t="shared" si="4"/>
        <v xml:space="preserve"> </v>
      </c>
      <c r="I145" s="10"/>
      <c r="J145" s="7" t="str">
        <f>VLOOKUP($A145,Entries!$B$3:$G$203,6)</f>
        <v/>
      </c>
      <c r="K145" s="7" t="str">
        <f>VLOOKUP($A145,Entries!$B$3:$FH343,7)</f>
        <v/>
      </c>
      <c r="L145" s="7" t="str">
        <f>VLOOKUP($A145,Entries!$B$3:$I$203,8)</f>
        <v/>
      </c>
      <c r="M145" s="7" t="str">
        <f>VLOOKUP($A145,Entries!$B$3:$J$203,9)</f>
        <v/>
      </c>
      <c r="N145" s="10"/>
    </row>
    <row r="146" spans="1:14" x14ac:dyDescent="0.25">
      <c r="A146" s="7" t="s">
        <v>25</v>
      </c>
      <c r="B146" s="110" t="s">
        <v>25</v>
      </c>
      <c r="D146" s="7">
        <v>6</v>
      </c>
      <c r="E146" t="str">
        <f>VLOOKUP($A146,Entries!$B$3:$J$203,2)</f>
        <v/>
      </c>
      <c r="F146" t="str">
        <f>VLOOKUP($A146,Entries!$B$3:$J$203,3)</f>
        <v/>
      </c>
      <c r="G146" t="str">
        <f>VLOOKUP($A146,Entries!$B$3:$F$203,5)</f>
        <v/>
      </c>
      <c r="H146" s="109" t="str">
        <f t="shared" si="4"/>
        <v xml:space="preserve"> </v>
      </c>
      <c r="I146" s="10"/>
      <c r="J146" s="7" t="str">
        <f>VLOOKUP($A146,Entries!$B$3:$G$203,6)</f>
        <v/>
      </c>
      <c r="K146" s="7" t="str">
        <f>VLOOKUP($A146,Entries!$B$3:$FH344,7)</f>
        <v/>
      </c>
      <c r="L146" s="7" t="str">
        <f>VLOOKUP($A146,Entries!$B$3:$I$203,8)</f>
        <v/>
      </c>
      <c r="M146" s="7" t="str">
        <f>VLOOKUP($A146,Entries!$B$3:$J$203,9)</f>
        <v/>
      </c>
      <c r="N146" s="10"/>
    </row>
    <row r="147" spans="1:14" x14ac:dyDescent="0.25">
      <c r="A147" s="7" t="s">
        <v>25</v>
      </c>
      <c r="B147" s="110" t="s">
        <v>25</v>
      </c>
      <c r="D147" s="7">
        <v>7</v>
      </c>
      <c r="E147" t="str">
        <f>VLOOKUP($A147,Entries!$B$3:$J$203,2)</f>
        <v/>
      </c>
      <c r="F147" t="str">
        <f>VLOOKUP($A147,Entries!$B$3:$J$203,3)</f>
        <v/>
      </c>
      <c r="G147" t="str">
        <f>VLOOKUP($A147,Entries!$B$3:$F$203,5)</f>
        <v/>
      </c>
      <c r="H147" s="109" t="str">
        <f t="shared" si="4"/>
        <v xml:space="preserve"> </v>
      </c>
      <c r="I147" s="10"/>
      <c r="J147" s="7" t="str">
        <f>VLOOKUP($A147,Entries!$B$3:$G$203,6)</f>
        <v/>
      </c>
      <c r="K147" s="7" t="str">
        <f>VLOOKUP($A147,Entries!$B$3:$FH345,7)</f>
        <v/>
      </c>
      <c r="L147" s="7" t="str">
        <f>VLOOKUP($A147,Entries!$B$3:$I$203,8)</f>
        <v/>
      </c>
      <c r="M147" s="7" t="str">
        <f>VLOOKUP($A147,Entries!$B$3:$J$203,9)</f>
        <v/>
      </c>
      <c r="N147" s="10"/>
    </row>
    <row r="148" spans="1:14" x14ac:dyDescent="0.25">
      <c r="A148" s="7" t="s">
        <v>25</v>
      </c>
      <c r="B148" s="110" t="s">
        <v>25</v>
      </c>
      <c r="D148" s="7">
        <v>8</v>
      </c>
      <c r="E148" t="str">
        <f>VLOOKUP($A148,Entries!$B$3:$J$203,2)</f>
        <v/>
      </c>
      <c r="F148" t="str">
        <f>VLOOKUP($A148,Entries!$B$3:$J$203,3)</f>
        <v/>
      </c>
      <c r="G148" t="str">
        <f>VLOOKUP($A148,Entries!$B$3:$F$203,5)</f>
        <v/>
      </c>
      <c r="H148" s="109" t="str">
        <f t="shared" si="4"/>
        <v xml:space="preserve"> </v>
      </c>
      <c r="I148" s="10"/>
      <c r="J148" s="7" t="str">
        <f>VLOOKUP($A148,Entries!$B$3:$G$203,6)</f>
        <v/>
      </c>
      <c r="K148" s="7" t="str">
        <f>VLOOKUP($A148,Entries!$B$3:$FH346,7)</f>
        <v/>
      </c>
      <c r="L148" s="7" t="str">
        <f>VLOOKUP($A148,Entries!$B$3:$I$203,8)</f>
        <v/>
      </c>
      <c r="M148" s="7" t="str">
        <f>VLOOKUP($A148,Entries!$B$3:$J$203,9)</f>
        <v/>
      </c>
      <c r="N148" s="10"/>
    </row>
    <row r="149" spans="1:14" x14ac:dyDescent="0.25">
      <c r="A149" s="7" t="s">
        <v>25</v>
      </c>
      <c r="B149" s="110" t="s">
        <v>25</v>
      </c>
      <c r="C149" t="s">
        <v>135</v>
      </c>
      <c r="D149" s="7">
        <v>1</v>
      </c>
      <c r="E149" t="str">
        <f>VLOOKUP($A149,Entries!$B$3:$J$203,2)</f>
        <v/>
      </c>
      <c r="F149" t="str">
        <f>VLOOKUP($A149,Entries!$B$3:$J$203,3)</f>
        <v/>
      </c>
      <c r="G149" t="str">
        <f>VLOOKUP($A149,Entries!$B$3:$F$203,5)</f>
        <v/>
      </c>
      <c r="H149" s="109" t="str">
        <f t="shared" si="4"/>
        <v xml:space="preserve"> </v>
      </c>
      <c r="I149" s="109" t="str">
        <f>IF(H149=" "," ",IF(H149&gt;N149,"CBP",IF(H149=N149,"=CBP"," ")))</f>
        <v xml:space="preserve"> </v>
      </c>
      <c r="J149" s="7" t="str">
        <f>VLOOKUP($A149,Entries!$B$3:$G$203,6)</f>
        <v/>
      </c>
      <c r="K149" s="7" t="str">
        <f>VLOOKUP($A149,Entries!$B$3:$FH347,7)</f>
        <v/>
      </c>
      <c r="L149" s="7" t="str">
        <f>VLOOKUP($A149,Entries!$B$3:$I$203,8)</f>
        <v/>
      </c>
      <c r="M149" s="7" t="str">
        <f>VLOOKUP($A149,Entries!$B$3:$J$203,9)</f>
        <v/>
      </c>
      <c r="N149" s="10">
        <v>3.05</v>
      </c>
    </row>
    <row r="150" spans="1:14" x14ac:dyDescent="0.25">
      <c r="A150" s="7" t="s">
        <v>25</v>
      </c>
      <c r="B150" s="110" t="s">
        <v>25</v>
      </c>
      <c r="D150" s="7">
        <v>2</v>
      </c>
      <c r="E150" t="str">
        <f>VLOOKUP($A150,Entries!$B$3:$J$203,2)</f>
        <v/>
      </c>
      <c r="F150" t="str">
        <f>VLOOKUP($A150,Entries!$B$3:$J$203,3)</f>
        <v/>
      </c>
      <c r="G150" t="str">
        <f>VLOOKUP($A150,Entries!$B$3:$F$203,5)</f>
        <v/>
      </c>
      <c r="H150" s="109" t="str">
        <f t="shared" ref="H150:H184" si="6">B150</f>
        <v xml:space="preserve"> </v>
      </c>
      <c r="I150" s="10"/>
      <c r="J150" s="7" t="str">
        <f>VLOOKUP($A150,Entries!$B$3:$G$203,6)</f>
        <v/>
      </c>
      <c r="K150" s="7" t="str">
        <f>VLOOKUP($A150,Entries!$B$3:$FH348,7)</f>
        <v/>
      </c>
      <c r="L150" s="7" t="str">
        <f>VLOOKUP($A150,Entries!$B$3:$I$203,8)</f>
        <v/>
      </c>
      <c r="M150" s="7" t="str">
        <f>VLOOKUP($A150,Entries!$B$3:$J$203,9)</f>
        <v/>
      </c>
      <c r="N150" s="10"/>
    </row>
    <row r="151" spans="1:14" x14ac:dyDescent="0.25">
      <c r="A151" s="7" t="s">
        <v>25</v>
      </c>
      <c r="B151" s="110" t="s">
        <v>25</v>
      </c>
      <c r="D151" s="7">
        <v>3</v>
      </c>
      <c r="E151" t="str">
        <f>VLOOKUP($A151,Entries!$B$3:$J$203,2)</f>
        <v/>
      </c>
      <c r="F151" t="str">
        <f>VLOOKUP($A151,Entries!$B$3:$J$203,3)</f>
        <v/>
      </c>
      <c r="G151" t="str">
        <f>VLOOKUP($A151,Entries!$B$3:$F$203,5)</f>
        <v/>
      </c>
      <c r="H151" s="109" t="str">
        <f t="shared" si="6"/>
        <v xml:space="preserve"> </v>
      </c>
      <c r="I151" s="10"/>
      <c r="J151" s="7" t="str">
        <f>VLOOKUP($A151,Entries!$B$3:$G$203,6)</f>
        <v/>
      </c>
      <c r="K151" s="7" t="str">
        <f>VLOOKUP($A151,Entries!$B$3:$FH349,7)</f>
        <v/>
      </c>
      <c r="L151" s="7" t="str">
        <f>VLOOKUP($A151,Entries!$B$3:$I$203,8)</f>
        <v/>
      </c>
      <c r="M151" s="7" t="str">
        <f>VLOOKUP($A151,Entries!$B$3:$J$203,9)</f>
        <v/>
      </c>
      <c r="N151" s="10"/>
    </row>
    <row r="152" spans="1:14" x14ac:dyDescent="0.25">
      <c r="A152" s="7" t="s">
        <v>25</v>
      </c>
      <c r="B152" s="110" t="s">
        <v>25</v>
      </c>
      <c r="D152" s="7">
        <v>4</v>
      </c>
      <c r="E152" t="str">
        <f>VLOOKUP($A152,Entries!$B$3:$J$203,2)</f>
        <v/>
      </c>
      <c r="F152" t="str">
        <f>VLOOKUP($A152,Entries!$B$3:$J$203,3)</f>
        <v/>
      </c>
      <c r="G152" t="str">
        <f>VLOOKUP($A152,Entries!$B$3:$F$203,5)</f>
        <v/>
      </c>
      <c r="H152" s="109" t="str">
        <f t="shared" si="6"/>
        <v xml:space="preserve"> </v>
      </c>
      <c r="I152" s="10"/>
      <c r="J152" s="7" t="str">
        <f>VLOOKUP($A152,Entries!$B$3:$G$203,6)</f>
        <v/>
      </c>
      <c r="K152" s="7" t="str">
        <f>VLOOKUP($A152,Entries!$B$3:$FH350,7)</f>
        <v/>
      </c>
      <c r="L152" s="7" t="str">
        <f>VLOOKUP($A152,Entries!$B$3:$I$203,8)</f>
        <v/>
      </c>
      <c r="M152" s="7" t="str">
        <f>VLOOKUP($A152,Entries!$B$3:$J$203,9)</f>
        <v/>
      </c>
      <c r="N152" s="10"/>
    </row>
    <row r="153" spans="1:14" x14ac:dyDescent="0.25">
      <c r="A153" s="7">
        <v>83</v>
      </c>
      <c r="B153" s="110">
        <v>13.85</v>
      </c>
      <c r="C153" t="s">
        <v>133</v>
      </c>
      <c r="D153" s="7">
        <v>1</v>
      </c>
      <c r="E153" t="str">
        <f>VLOOKUP($A153,Entries!$B$3:$J$203,2)</f>
        <v>Tobi</v>
      </c>
      <c r="F153" t="str">
        <f>VLOOKUP($A153,Entries!$B$3:$J$203,3)</f>
        <v>Dada</v>
      </c>
      <c r="G153" t="str">
        <f>VLOOKUP($A153,Entries!$B$3:$F$203,5)</f>
        <v>Royal Hospital School</v>
      </c>
      <c r="H153" s="109">
        <f t="shared" si="6"/>
        <v>13.85</v>
      </c>
      <c r="I153" s="109" t="str">
        <f>IF(H153=" "," ",IF(H153&gt;N153,"CBP",IF(H153=N153,"=CBP"," ")))</f>
        <v xml:space="preserve"> </v>
      </c>
      <c r="J153" s="7" t="str">
        <f>VLOOKUP($A153,Entries!$B$3:$G$203,6)</f>
        <v>c</v>
      </c>
      <c r="K153" s="7" t="str">
        <f>VLOOKUP($A153,Entries!$B$3:$FH351,7)</f>
        <v>s</v>
      </c>
      <c r="L153" s="7" t="str">
        <f>VLOOKUP($A153,Entries!$B$3:$I$203,8)</f>
        <v>royal hospital school</v>
      </c>
      <c r="M153" s="7">
        <f>VLOOKUP($A153,Entries!$B$3:$J$203,9)</f>
        <v>0</v>
      </c>
      <c r="N153" s="10">
        <v>15.33</v>
      </c>
    </row>
    <row r="154" spans="1:14" x14ac:dyDescent="0.25">
      <c r="A154" s="7">
        <v>71</v>
      </c>
      <c r="B154" s="110">
        <v>12.02</v>
      </c>
      <c r="D154" s="7">
        <v>2</v>
      </c>
      <c r="E154" t="str">
        <f>VLOOKUP($A154,Entries!$B$3:$J$203,2)</f>
        <v>James</v>
      </c>
      <c r="F154" t="str">
        <f>VLOOKUP($A154,Entries!$B$3:$J$203,3)</f>
        <v>Campbell</v>
      </c>
      <c r="G154" t="str">
        <f>VLOOKUP($A154,Entries!$B$3:$F$203,5)</f>
        <v>Ipswich Harriers</v>
      </c>
      <c r="H154" s="109">
        <f t="shared" si="6"/>
        <v>12.02</v>
      </c>
      <c r="I154" s="10"/>
      <c r="J154" s="7" t="str">
        <f>VLOOKUP($A154,Entries!$B$3:$G$203,6)</f>
        <v>c</v>
      </c>
      <c r="K154" s="7" t="str">
        <f>VLOOKUP($A154,Entries!$B$3:$FH352,7)</f>
        <v>s</v>
      </c>
      <c r="L154" s="7" t="str">
        <f>VLOOKUP($A154,Entries!$B$3:$I$203,8)</f>
        <v>Northgate High School</v>
      </c>
      <c r="M154" s="7">
        <f>VLOOKUP($A154,Entries!$B$3:$J$203,9)</f>
        <v>3717301</v>
      </c>
      <c r="N154" s="10"/>
    </row>
    <row r="155" spans="1:14" x14ac:dyDescent="0.25">
      <c r="A155" s="7">
        <v>60</v>
      </c>
      <c r="B155" s="110">
        <v>11.16</v>
      </c>
      <c r="D155" s="7">
        <v>3</v>
      </c>
      <c r="E155" t="str">
        <f>VLOOKUP($A155,Entries!$B$3:$J$203,2)</f>
        <v>Oscar</v>
      </c>
      <c r="F155" t="str">
        <f>VLOOKUP($A155,Entries!$B$3:$J$203,3)</f>
        <v>Jerman</v>
      </c>
      <c r="G155" t="str">
        <f>VLOOKUP($A155,Entries!$B$3:$F$203,5)</f>
        <v>City Of Norwich AC</v>
      </c>
      <c r="H155" s="109">
        <f t="shared" si="6"/>
        <v>11.16</v>
      </c>
      <c r="I155" s="10"/>
      <c r="J155" s="7" t="str">
        <f>VLOOKUP($A155,Entries!$B$3:$G$203,6)</f>
        <v>c</v>
      </c>
      <c r="K155" s="7" t="str">
        <f>VLOOKUP($A155,Entries!$B$3:$FH353,7)</f>
        <v>s</v>
      </c>
      <c r="L155" s="7" t="str">
        <f>VLOOKUP($A155,Entries!$B$3:$I$203,8)</f>
        <v xml:space="preserve">Bungay High School </v>
      </c>
      <c r="M155" s="7">
        <f>VLOOKUP($A155,Entries!$B$3:$J$203,9)</f>
        <v>4047210</v>
      </c>
      <c r="N155" s="10"/>
    </row>
    <row r="156" spans="1:14" x14ac:dyDescent="0.25">
      <c r="A156" s="7">
        <v>88</v>
      </c>
      <c r="B156" s="110">
        <v>9.8699999999999992</v>
      </c>
      <c r="D156" s="7">
        <v>4</v>
      </c>
      <c r="E156" t="str">
        <f>VLOOKUP($A156,Entries!$B$3:$J$203,2)</f>
        <v>Huw</v>
      </c>
      <c r="F156" t="str">
        <f>VLOOKUP($A156,Entries!$B$3:$J$203,3)</f>
        <v>Beaumont</v>
      </c>
      <c r="G156" t="str">
        <f>VLOOKUP($A156,Entries!$B$3:$F$203,5)</f>
        <v>Woodbridge School</v>
      </c>
      <c r="H156" s="109">
        <f t="shared" si="6"/>
        <v>9.8699999999999992</v>
      </c>
      <c r="I156" s="10"/>
      <c r="J156" s="7" t="str">
        <f>VLOOKUP($A156,Entries!$B$3:$G$203,6)</f>
        <v>c</v>
      </c>
      <c r="K156" s="7" t="str">
        <f>VLOOKUP($A156,Entries!$B$3:$FH354,7)</f>
        <v>s</v>
      </c>
      <c r="L156" s="7" t="str">
        <f>VLOOKUP($A156,Entries!$B$3:$I$203,8)</f>
        <v>Woodbridge</v>
      </c>
      <c r="M156" s="7">
        <f>VLOOKUP($A156,Entries!$B$3:$J$203,9)</f>
        <v>0</v>
      </c>
      <c r="N156" s="10"/>
    </row>
    <row r="157" spans="1:14" x14ac:dyDescent="0.25">
      <c r="A157" s="7" t="s">
        <v>25</v>
      </c>
      <c r="B157" s="110" t="s">
        <v>25</v>
      </c>
      <c r="D157" s="7">
        <v>5</v>
      </c>
      <c r="E157" t="str">
        <f>VLOOKUP($A157,Entries!$B$3:$J$203,2)</f>
        <v/>
      </c>
      <c r="F157" t="str">
        <f>VLOOKUP($A157,Entries!$B$3:$J$203,3)</f>
        <v/>
      </c>
      <c r="G157" t="str">
        <f>VLOOKUP($A157,Entries!$B$3:$F$203,5)</f>
        <v/>
      </c>
      <c r="H157" s="109" t="str">
        <f t="shared" si="6"/>
        <v xml:space="preserve"> </v>
      </c>
      <c r="I157" s="10"/>
      <c r="J157" s="7" t="str">
        <f>VLOOKUP($A157,Entries!$B$3:$G$203,6)</f>
        <v/>
      </c>
      <c r="K157" s="7" t="str">
        <f>VLOOKUP($A157,Entries!$B$3:$FH355,7)</f>
        <v/>
      </c>
      <c r="L157" s="7" t="str">
        <f>VLOOKUP($A157,Entries!$B$3:$I$203,8)</f>
        <v/>
      </c>
      <c r="M157" s="7" t="str">
        <f>VLOOKUP($A157,Entries!$B$3:$J$203,9)</f>
        <v/>
      </c>
      <c r="N157" s="10"/>
    </row>
    <row r="158" spans="1:14" x14ac:dyDescent="0.25">
      <c r="A158" s="7" t="s">
        <v>25</v>
      </c>
      <c r="B158" s="110" t="s">
        <v>25</v>
      </c>
      <c r="D158" s="7">
        <v>6</v>
      </c>
      <c r="E158" t="str">
        <f>VLOOKUP($A158,Entries!$B$3:$J$203,2)</f>
        <v/>
      </c>
      <c r="F158" t="str">
        <f>VLOOKUP($A158,Entries!$B$3:$J$203,3)</f>
        <v/>
      </c>
      <c r="G158" t="str">
        <f>VLOOKUP($A158,Entries!$B$3:$F$203,5)</f>
        <v/>
      </c>
      <c r="H158" s="109" t="str">
        <f t="shared" si="6"/>
        <v xml:space="preserve"> </v>
      </c>
      <c r="I158" s="10"/>
      <c r="J158" s="7" t="str">
        <f>VLOOKUP($A158,Entries!$B$3:$G$203,6)</f>
        <v/>
      </c>
      <c r="K158" s="7" t="str">
        <f>VLOOKUP($A158,Entries!$B$3:$FH356,7)</f>
        <v/>
      </c>
      <c r="L158" s="7" t="str">
        <f>VLOOKUP($A158,Entries!$B$3:$I$203,8)</f>
        <v/>
      </c>
      <c r="M158" s="7" t="str">
        <f>VLOOKUP($A158,Entries!$B$3:$J$203,9)</f>
        <v/>
      </c>
      <c r="N158" s="10"/>
    </row>
    <row r="159" spans="1:14" x14ac:dyDescent="0.25">
      <c r="A159" s="7" t="s">
        <v>25</v>
      </c>
      <c r="B159" s="110" t="s">
        <v>25</v>
      </c>
      <c r="D159" s="7">
        <v>7</v>
      </c>
      <c r="E159" t="str">
        <f>VLOOKUP($A159,Entries!$B$3:$J$203,2)</f>
        <v/>
      </c>
      <c r="F159" t="str">
        <f>VLOOKUP($A159,Entries!$B$3:$J$203,3)</f>
        <v/>
      </c>
      <c r="G159" t="str">
        <f>VLOOKUP($A159,Entries!$B$3:$F$203,5)</f>
        <v/>
      </c>
      <c r="H159" s="109" t="str">
        <f t="shared" si="6"/>
        <v xml:space="preserve"> </v>
      </c>
      <c r="I159" s="10"/>
      <c r="J159" s="7" t="str">
        <f>VLOOKUP($A159,Entries!$B$3:$G$203,6)</f>
        <v/>
      </c>
      <c r="K159" s="7" t="str">
        <f>VLOOKUP($A159,Entries!$B$3:$FH357,7)</f>
        <v/>
      </c>
      <c r="L159" s="7" t="str">
        <f>VLOOKUP($A159,Entries!$B$3:$I$203,8)</f>
        <v/>
      </c>
      <c r="M159" s="7" t="str">
        <f>VLOOKUP($A159,Entries!$B$3:$J$203,9)</f>
        <v/>
      </c>
      <c r="N159" s="10"/>
    </row>
    <row r="160" spans="1:14" x14ac:dyDescent="0.25">
      <c r="A160" s="7" t="s">
        <v>25</v>
      </c>
      <c r="B160" s="110" t="s">
        <v>25</v>
      </c>
      <c r="D160" s="7">
        <v>8</v>
      </c>
      <c r="E160" t="str">
        <f>VLOOKUP($A160,Entries!$B$3:$J$203,2)</f>
        <v/>
      </c>
      <c r="F160" t="str">
        <f>VLOOKUP($A160,Entries!$B$3:$J$203,3)</f>
        <v/>
      </c>
      <c r="G160" t="str">
        <f>VLOOKUP($A160,Entries!$B$3:$F$203,5)</f>
        <v/>
      </c>
      <c r="H160" s="109" t="str">
        <f t="shared" si="6"/>
        <v xml:space="preserve"> </v>
      </c>
      <c r="I160" s="10"/>
      <c r="J160" s="7" t="str">
        <f>VLOOKUP($A160,Entries!$B$3:$G$203,6)</f>
        <v/>
      </c>
      <c r="K160" s="7" t="str">
        <f>VLOOKUP($A160,Entries!$B$3:$FH358,7)</f>
        <v/>
      </c>
      <c r="L160" s="7" t="str">
        <f>VLOOKUP($A160,Entries!$B$3:$I$203,8)</f>
        <v/>
      </c>
      <c r="M160" s="7" t="str">
        <f>VLOOKUP($A160,Entries!$B$3:$J$203,9)</f>
        <v/>
      </c>
      <c r="N160" s="10"/>
    </row>
    <row r="161" spans="1:14" x14ac:dyDescent="0.25">
      <c r="A161" s="7">
        <v>60</v>
      </c>
      <c r="B161" s="110">
        <v>31.42</v>
      </c>
      <c r="C161" t="s">
        <v>121</v>
      </c>
      <c r="D161" s="7">
        <v>1</v>
      </c>
      <c r="E161" t="str">
        <f>VLOOKUP($A161,Entries!$B$3:$J$203,2)</f>
        <v>Oscar</v>
      </c>
      <c r="F161" t="str">
        <f>VLOOKUP($A161,Entries!$B$3:$J$203,3)</f>
        <v>Jerman</v>
      </c>
      <c r="G161" t="str">
        <f>VLOOKUP($A161,Entries!$B$3:$F$203,5)</f>
        <v>City Of Norwich AC</v>
      </c>
      <c r="H161" s="109">
        <f t="shared" si="6"/>
        <v>31.42</v>
      </c>
      <c r="I161" s="109" t="str">
        <f>IF(H161=" "," ",IF(H161&gt;N161,"CBP",IF(H161=N161,"=CBP"," ")))</f>
        <v xml:space="preserve"> </v>
      </c>
      <c r="J161" s="7" t="str">
        <f>VLOOKUP($A161,Entries!$B$3:$G$203,6)</f>
        <v>c</v>
      </c>
      <c r="K161" s="7" t="str">
        <f>VLOOKUP($A161,Entries!$B$3:$FH359,7)</f>
        <v>s</v>
      </c>
      <c r="L161" s="7" t="str">
        <f>VLOOKUP($A161,Entries!$B$3:$I$203,8)</f>
        <v xml:space="preserve">Bungay High School </v>
      </c>
      <c r="M161" s="7">
        <f>VLOOKUP($A161,Entries!$B$3:$J$203,9)</f>
        <v>4047210</v>
      </c>
      <c r="N161" s="10">
        <v>43.87</v>
      </c>
    </row>
    <row r="162" spans="1:14" x14ac:dyDescent="0.25">
      <c r="A162" s="7">
        <v>71</v>
      </c>
      <c r="B162" s="110">
        <v>29.13</v>
      </c>
      <c r="D162" s="7">
        <v>2</v>
      </c>
      <c r="E162" t="str">
        <f>VLOOKUP($A162,Entries!$B$3:$J$203,2)</f>
        <v>James</v>
      </c>
      <c r="F162" t="str">
        <f>VLOOKUP($A162,Entries!$B$3:$J$203,3)</f>
        <v>Campbell</v>
      </c>
      <c r="G162" t="str">
        <f>VLOOKUP($A162,Entries!$B$3:$F$203,5)</f>
        <v>Ipswich Harriers</v>
      </c>
      <c r="H162" s="109">
        <f t="shared" si="6"/>
        <v>29.13</v>
      </c>
      <c r="I162" s="10"/>
      <c r="J162" s="7" t="str">
        <f>VLOOKUP($A162,Entries!$B$3:$G$203,6)</f>
        <v>c</v>
      </c>
      <c r="K162" s="7" t="str">
        <f>VLOOKUP($A162,Entries!$B$3:$FH360,7)</f>
        <v>s</v>
      </c>
      <c r="L162" s="7" t="str">
        <f>VLOOKUP($A162,Entries!$B$3:$I$203,8)</f>
        <v>Northgate High School</v>
      </c>
      <c r="M162" s="7">
        <f>VLOOKUP($A162,Entries!$B$3:$J$203,9)</f>
        <v>3717301</v>
      </c>
      <c r="N162" s="10"/>
    </row>
    <row r="163" spans="1:14" x14ac:dyDescent="0.25">
      <c r="A163" s="7">
        <v>88</v>
      </c>
      <c r="B163" s="110">
        <v>27.66</v>
      </c>
      <c r="D163" s="7">
        <v>3</v>
      </c>
      <c r="E163" t="str">
        <f>VLOOKUP($A163,Entries!$B$3:$J$203,2)</f>
        <v>Huw</v>
      </c>
      <c r="F163" t="str">
        <f>VLOOKUP($A163,Entries!$B$3:$J$203,3)</f>
        <v>Beaumont</v>
      </c>
      <c r="G163" t="str">
        <f>VLOOKUP($A163,Entries!$B$3:$F$203,5)</f>
        <v>Woodbridge School</v>
      </c>
      <c r="H163" s="109">
        <f t="shared" si="6"/>
        <v>27.66</v>
      </c>
      <c r="I163" s="10"/>
      <c r="J163" s="7" t="str">
        <f>VLOOKUP($A163,Entries!$B$3:$G$203,6)</f>
        <v>c</v>
      </c>
      <c r="K163" s="7" t="str">
        <f>VLOOKUP($A163,Entries!$B$3:$FH361,7)</f>
        <v>s</v>
      </c>
      <c r="L163" s="7" t="str">
        <f>VLOOKUP($A163,Entries!$B$3:$I$203,8)</f>
        <v>Woodbridge</v>
      </c>
      <c r="M163" s="7">
        <f>VLOOKUP($A163,Entries!$B$3:$J$203,9)</f>
        <v>0</v>
      </c>
      <c r="N163" s="10"/>
    </row>
    <row r="164" spans="1:14" x14ac:dyDescent="0.25">
      <c r="A164" s="7" t="s">
        <v>25</v>
      </c>
      <c r="B164" s="110" t="s">
        <v>25</v>
      </c>
      <c r="D164" s="7">
        <v>4</v>
      </c>
      <c r="E164" t="str">
        <f>VLOOKUP($A164,Entries!$B$3:$J$203,2)</f>
        <v/>
      </c>
      <c r="F164" t="str">
        <f>VLOOKUP($A164,Entries!$B$3:$J$203,3)</f>
        <v/>
      </c>
      <c r="G164" t="str">
        <f>VLOOKUP($A164,Entries!$B$3:$F$203,5)</f>
        <v/>
      </c>
      <c r="H164" s="109" t="str">
        <f t="shared" si="6"/>
        <v xml:space="preserve"> </v>
      </c>
      <c r="I164" s="10"/>
      <c r="J164" s="7" t="str">
        <f>VLOOKUP($A164,Entries!$B$3:$G$203,6)</f>
        <v/>
      </c>
      <c r="K164" s="7" t="str">
        <f>VLOOKUP($A164,Entries!$B$3:$FH362,7)</f>
        <v/>
      </c>
      <c r="L164" s="7" t="str">
        <f>VLOOKUP($A164,Entries!$B$3:$I$203,8)</f>
        <v/>
      </c>
      <c r="M164" s="7" t="str">
        <f>VLOOKUP($A164,Entries!$B$3:$J$203,9)</f>
        <v/>
      </c>
      <c r="N164" s="10"/>
    </row>
    <row r="165" spans="1:14" x14ac:dyDescent="0.25">
      <c r="A165" s="7" t="s">
        <v>25</v>
      </c>
      <c r="B165" s="110" t="s">
        <v>25</v>
      </c>
      <c r="D165" s="7">
        <v>5</v>
      </c>
      <c r="E165" t="str">
        <f>VLOOKUP($A165,Entries!$B$3:$J$203,2)</f>
        <v/>
      </c>
      <c r="F165" t="str">
        <f>VLOOKUP($A165,Entries!$B$3:$J$203,3)</f>
        <v/>
      </c>
      <c r="G165" t="str">
        <f>VLOOKUP($A165,Entries!$B$3:$F$203,5)</f>
        <v/>
      </c>
      <c r="H165" s="109" t="str">
        <f t="shared" si="6"/>
        <v xml:space="preserve"> </v>
      </c>
      <c r="I165" s="10"/>
      <c r="J165" s="7" t="str">
        <f>VLOOKUP($A165,Entries!$B$3:$G$203,6)</f>
        <v/>
      </c>
      <c r="K165" s="7" t="str">
        <f>VLOOKUP($A165,Entries!$B$3:$FH363,7)</f>
        <v/>
      </c>
      <c r="L165" s="7" t="str">
        <f>VLOOKUP($A165,Entries!$B$3:$I$203,8)</f>
        <v/>
      </c>
      <c r="M165" s="7" t="str">
        <f>VLOOKUP($A165,Entries!$B$3:$J$203,9)</f>
        <v/>
      </c>
      <c r="N165" s="10"/>
    </row>
    <row r="166" spans="1:14" x14ac:dyDescent="0.25">
      <c r="A166" s="7" t="s">
        <v>25</v>
      </c>
      <c r="B166" s="110" t="s">
        <v>25</v>
      </c>
      <c r="D166" s="7">
        <v>6</v>
      </c>
      <c r="E166" t="str">
        <f>VLOOKUP($A166,Entries!$B$3:$J$203,2)</f>
        <v/>
      </c>
      <c r="F166" t="str">
        <f>VLOOKUP($A166,Entries!$B$3:$J$203,3)</f>
        <v/>
      </c>
      <c r="G166" t="str">
        <f>VLOOKUP($A166,Entries!$B$3:$F$203,5)</f>
        <v/>
      </c>
      <c r="H166" s="109" t="str">
        <f t="shared" si="6"/>
        <v xml:space="preserve"> </v>
      </c>
      <c r="I166" s="10"/>
      <c r="J166" s="7" t="str">
        <f>VLOOKUP($A166,Entries!$B$3:$G$203,6)</f>
        <v/>
      </c>
      <c r="K166" s="7" t="str">
        <f>VLOOKUP($A166,Entries!$B$3:$FH364,7)</f>
        <v/>
      </c>
      <c r="L166" s="7" t="str">
        <f>VLOOKUP($A166,Entries!$B$3:$I$203,8)</f>
        <v/>
      </c>
      <c r="M166" s="7" t="str">
        <f>VLOOKUP($A166,Entries!$B$3:$J$203,9)</f>
        <v/>
      </c>
      <c r="N166" s="10"/>
    </row>
    <row r="167" spans="1:14" x14ac:dyDescent="0.25">
      <c r="A167" s="7" t="s">
        <v>25</v>
      </c>
      <c r="B167" s="110" t="s">
        <v>25</v>
      </c>
      <c r="D167" s="7">
        <v>7</v>
      </c>
      <c r="E167" t="str">
        <f>VLOOKUP($A167,Entries!$B$3:$J$203,2)</f>
        <v/>
      </c>
      <c r="F167" t="str">
        <f>VLOOKUP($A167,Entries!$B$3:$J$203,3)</f>
        <v/>
      </c>
      <c r="G167" t="str">
        <f>VLOOKUP($A167,Entries!$B$3:$F$203,5)</f>
        <v/>
      </c>
      <c r="H167" s="109" t="str">
        <f t="shared" si="6"/>
        <v xml:space="preserve"> </v>
      </c>
      <c r="I167" s="10"/>
      <c r="J167" s="7" t="str">
        <f>VLOOKUP($A167,Entries!$B$3:$G$203,6)</f>
        <v/>
      </c>
      <c r="K167" s="7" t="str">
        <f>VLOOKUP($A167,Entries!$B$3:$FH365,7)</f>
        <v/>
      </c>
      <c r="L167" s="7" t="str">
        <f>VLOOKUP($A167,Entries!$B$3:$I$203,8)</f>
        <v/>
      </c>
      <c r="M167" s="7" t="str">
        <f>VLOOKUP($A167,Entries!$B$3:$J$203,9)</f>
        <v/>
      </c>
      <c r="N167" s="10"/>
    </row>
    <row r="168" spans="1:14" x14ac:dyDescent="0.25">
      <c r="A168" s="7" t="s">
        <v>25</v>
      </c>
      <c r="B168" s="110" t="s">
        <v>25</v>
      </c>
      <c r="D168" s="7">
        <v>8</v>
      </c>
      <c r="E168" t="str">
        <f>VLOOKUP($A168,Entries!$B$3:$J$203,2)</f>
        <v/>
      </c>
      <c r="F168" t="str">
        <f>VLOOKUP($A168,Entries!$B$3:$J$203,3)</f>
        <v/>
      </c>
      <c r="G168" t="str">
        <f>VLOOKUP($A168,Entries!$B$3:$F$203,5)</f>
        <v/>
      </c>
      <c r="H168" s="109" t="str">
        <f t="shared" si="6"/>
        <v xml:space="preserve"> </v>
      </c>
      <c r="I168" s="10"/>
      <c r="J168" s="7" t="str">
        <f>VLOOKUP($A168,Entries!$B$3:$G$203,6)</f>
        <v/>
      </c>
      <c r="K168" s="7" t="str">
        <f>VLOOKUP($A168,Entries!$B$3:$FH366,7)</f>
        <v/>
      </c>
      <c r="L168" s="7" t="str">
        <f>VLOOKUP($A168,Entries!$B$3:$I$203,8)</f>
        <v/>
      </c>
      <c r="M168" s="7" t="str">
        <f>VLOOKUP($A168,Entries!$B$3:$J$203,9)</f>
        <v/>
      </c>
      <c r="N168" s="10"/>
    </row>
    <row r="169" spans="1:14" x14ac:dyDescent="0.25">
      <c r="A169" s="7">
        <v>71</v>
      </c>
      <c r="B169" s="110">
        <v>53.02</v>
      </c>
      <c r="C169" t="s">
        <v>125</v>
      </c>
      <c r="D169" s="7">
        <v>1</v>
      </c>
      <c r="E169" t="str">
        <f>VLOOKUP($A169,Entries!$B$3:$J$203,2)</f>
        <v>James</v>
      </c>
      <c r="F169" t="str">
        <f>VLOOKUP($A169,Entries!$B$3:$J$203,3)</f>
        <v>Campbell</v>
      </c>
      <c r="G169" t="str">
        <f>VLOOKUP($A169,Entries!$B$3:$F$203,5)</f>
        <v>Ipswich Harriers</v>
      </c>
      <c r="H169" s="109">
        <f t="shared" si="6"/>
        <v>53.02</v>
      </c>
      <c r="I169" s="109" t="str">
        <f>IF(H169=" "," ",IF(H169&gt;N169,"CBP",IF(H169=N169,"=CBP"," ")))</f>
        <v xml:space="preserve"> </v>
      </c>
      <c r="J169" s="7" t="str">
        <f>VLOOKUP($A169,Entries!$B$3:$G$203,6)</f>
        <v>c</v>
      </c>
      <c r="K169" s="7" t="str">
        <f>VLOOKUP($A169,Entries!$B$3:$FH367,7)</f>
        <v>s</v>
      </c>
      <c r="L169" s="7" t="str">
        <f>VLOOKUP($A169,Entries!$B$3:$I$203,8)</f>
        <v>Northgate High School</v>
      </c>
      <c r="M169" s="7">
        <f>VLOOKUP($A169,Entries!$B$3:$J$203,9)</f>
        <v>3717301</v>
      </c>
      <c r="N169" s="10">
        <v>56.78</v>
      </c>
    </row>
    <row r="170" spans="1:14" x14ac:dyDescent="0.25">
      <c r="A170" s="7" t="s">
        <v>25</v>
      </c>
      <c r="B170" s="110" t="s">
        <v>25</v>
      </c>
      <c r="D170" s="7">
        <v>2</v>
      </c>
      <c r="E170" t="str">
        <f>VLOOKUP($A170,Entries!$B$3:$J$203,2)</f>
        <v/>
      </c>
      <c r="F170" t="str">
        <f>VLOOKUP($A170,Entries!$B$3:$J$203,3)</f>
        <v/>
      </c>
      <c r="G170" t="str">
        <f>VLOOKUP($A170,Entries!$B$3:$F$203,5)</f>
        <v/>
      </c>
      <c r="H170" s="109" t="str">
        <f t="shared" si="6"/>
        <v xml:space="preserve"> </v>
      </c>
      <c r="I170" s="10"/>
      <c r="J170" s="7" t="str">
        <f>VLOOKUP($A170,Entries!$B$3:$G$203,6)</f>
        <v/>
      </c>
      <c r="K170" s="7" t="str">
        <f>VLOOKUP($A170,Entries!$B$3:$FH368,7)</f>
        <v/>
      </c>
      <c r="L170" s="7" t="str">
        <f>VLOOKUP($A170,Entries!$B$3:$I$203,8)</f>
        <v/>
      </c>
      <c r="M170" s="7" t="str">
        <f>VLOOKUP($A170,Entries!$B$3:$J$203,9)</f>
        <v/>
      </c>
      <c r="N170" s="10"/>
    </row>
    <row r="171" spans="1:14" x14ac:dyDescent="0.25">
      <c r="A171" s="7" t="s">
        <v>25</v>
      </c>
      <c r="B171" s="110" t="s">
        <v>25</v>
      </c>
      <c r="D171" s="7">
        <v>3</v>
      </c>
      <c r="E171" t="str">
        <f>VLOOKUP($A171,Entries!$B$3:$J$203,2)</f>
        <v/>
      </c>
      <c r="F171" t="str">
        <f>VLOOKUP($A171,Entries!$B$3:$J$203,3)</f>
        <v/>
      </c>
      <c r="G171" t="str">
        <f>VLOOKUP($A171,Entries!$B$3:$F$203,5)</f>
        <v/>
      </c>
      <c r="H171" s="109" t="str">
        <f t="shared" si="6"/>
        <v xml:space="preserve"> </v>
      </c>
      <c r="I171" s="10"/>
      <c r="J171" s="7" t="str">
        <f>VLOOKUP($A171,Entries!$B$3:$G$203,6)</f>
        <v/>
      </c>
      <c r="K171" s="7" t="str">
        <f>VLOOKUP($A171,Entries!$B$3:$FH369,7)</f>
        <v/>
      </c>
      <c r="L171" s="7" t="str">
        <f>VLOOKUP($A171,Entries!$B$3:$I$203,8)</f>
        <v/>
      </c>
      <c r="M171" s="7" t="str">
        <f>VLOOKUP($A171,Entries!$B$3:$J$203,9)</f>
        <v/>
      </c>
      <c r="N171" s="10"/>
    </row>
    <row r="172" spans="1:14" x14ac:dyDescent="0.25">
      <c r="A172" s="7" t="s">
        <v>25</v>
      </c>
      <c r="B172" s="110" t="s">
        <v>25</v>
      </c>
      <c r="D172" s="7">
        <v>4</v>
      </c>
      <c r="E172" t="str">
        <f>VLOOKUP($A172,Entries!$B$3:$J$203,2)</f>
        <v/>
      </c>
      <c r="F172" t="str">
        <f>VLOOKUP($A172,Entries!$B$3:$J$203,3)</f>
        <v/>
      </c>
      <c r="G172" t="str">
        <f>VLOOKUP($A172,Entries!$B$3:$F$203,5)</f>
        <v/>
      </c>
      <c r="H172" s="109" t="str">
        <f t="shared" si="6"/>
        <v xml:space="preserve"> </v>
      </c>
      <c r="I172" s="10"/>
      <c r="J172" s="7" t="str">
        <f>VLOOKUP($A172,Entries!$B$3:$G$203,6)</f>
        <v/>
      </c>
      <c r="K172" s="7" t="str">
        <f>VLOOKUP($A172,Entries!$B$3:$FH370,7)</f>
        <v/>
      </c>
      <c r="L172" s="7" t="str">
        <f>VLOOKUP($A172,Entries!$B$3:$I$203,8)</f>
        <v/>
      </c>
      <c r="M172" s="7" t="str">
        <f>VLOOKUP($A172,Entries!$B$3:$J$203,9)</f>
        <v/>
      </c>
      <c r="N172" s="10"/>
    </row>
    <row r="173" spans="1:14" x14ac:dyDescent="0.25">
      <c r="A173" s="7" t="s">
        <v>25</v>
      </c>
      <c r="B173" s="110" t="s">
        <v>25</v>
      </c>
      <c r="D173" s="7">
        <v>5</v>
      </c>
      <c r="E173" t="str">
        <f>VLOOKUP($A173,Entries!$B$3:$J$203,2)</f>
        <v/>
      </c>
      <c r="F173" t="str">
        <f>VLOOKUP($A173,Entries!$B$3:$J$203,3)</f>
        <v/>
      </c>
      <c r="G173" t="str">
        <f>VLOOKUP($A173,Entries!$B$3:$F$203,5)</f>
        <v/>
      </c>
      <c r="H173" s="109" t="str">
        <f t="shared" si="6"/>
        <v xml:space="preserve"> </v>
      </c>
      <c r="I173" s="10"/>
      <c r="J173" s="7" t="str">
        <f>VLOOKUP($A173,Entries!$B$3:$G$203,6)</f>
        <v/>
      </c>
      <c r="K173" s="7" t="str">
        <f>VLOOKUP($A173,Entries!$B$3:$FH371,7)</f>
        <v/>
      </c>
      <c r="L173" s="7" t="str">
        <f>VLOOKUP($A173,Entries!$B$3:$I$203,8)</f>
        <v/>
      </c>
      <c r="M173" s="7" t="str">
        <f>VLOOKUP($A173,Entries!$B$3:$J$203,9)</f>
        <v/>
      </c>
      <c r="N173" s="10"/>
    </row>
    <row r="174" spans="1:14" x14ac:dyDescent="0.25">
      <c r="A174" s="7" t="s">
        <v>25</v>
      </c>
      <c r="B174" s="110" t="s">
        <v>25</v>
      </c>
      <c r="D174" s="7">
        <v>6</v>
      </c>
      <c r="E174" t="str">
        <f>VLOOKUP($A174,Entries!$B$3:$J$203,2)</f>
        <v/>
      </c>
      <c r="F174" t="str">
        <f>VLOOKUP($A174,Entries!$B$3:$J$203,3)</f>
        <v/>
      </c>
      <c r="G174" t="str">
        <f>VLOOKUP($A174,Entries!$B$3:$F$203,5)</f>
        <v/>
      </c>
      <c r="H174" s="109" t="str">
        <f t="shared" si="6"/>
        <v xml:space="preserve"> </v>
      </c>
      <c r="I174" s="10"/>
      <c r="J174" s="7" t="str">
        <f>VLOOKUP($A174,Entries!$B$3:$G$203,6)</f>
        <v/>
      </c>
      <c r="K174" s="7" t="str">
        <f>VLOOKUP($A174,Entries!$B$3:$FH372,7)</f>
        <v/>
      </c>
      <c r="L174" s="7" t="str">
        <f>VLOOKUP($A174,Entries!$B$3:$I$203,8)</f>
        <v/>
      </c>
      <c r="M174" s="7" t="str">
        <f>VLOOKUP($A174,Entries!$B$3:$J$203,9)</f>
        <v/>
      </c>
      <c r="N174" s="10"/>
    </row>
    <row r="175" spans="1:14" x14ac:dyDescent="0.25">
      <c r="A175" s="7" t="s">
        <v>25</v>
      </c>
      <c r="B175" s="110" t="s">
        <v>25</v>
      </c>
      <c r="D175" s="7">
        <v>7</v>
      </c>
      <c r="E175" t="str">
        <f>VLOOKUP($A175,Entries!$B$3:$J$203,2)</f>
        <v/>
      </c>
      <c r="F175" t="str">
        <f>VLOOKUP($A175,Entries!$B$3:$J$203,3)</f>
        <v/>
      </c>
      <c r="G175" t="str">
        <f>VLOOKUP($A175,Entries!$B$3:$F$203,5)</f>
        <v/>
      </c>
      <c r="H175" s="109" t="str">
        <f t="shared" si="6"/>
        <v xml:space="preserve"> </v>
      </c>
      <c r="I175" s="10"/>
      <c r="J175" s="7" t="str">
        <f>VLOOKUP($A175,Entries!$B$3:$G$203,6)</f>
        <v/>
      </c>
      <c r="K175" s="7" t="str">
        <f>VLOOKUP($A175,Entries!$B$3:$FH373,7)</f>
        <v/>
      </c>
      <c r="L175" s="7" t="str">
        <f>VLOOKUP($A175,Entries!$B$3:$I$203,8)</f>
        <v/>
      </c>
      <c r="M175" s="7" t="str">
        <f>VLOOKUP($A175,Entries!$B$3:$J$203,9)</f>
        <v/>
      </c>
      <c r="N175" s="10"/>
    </row>
    <row r="176" spans="1:14" x14ac:dyDescent="0.25">
      <c r="A176" s="7" t="s">
        <v>25</v>
      </c>
      <c r="B176" s="110" t="s">
        <v>25</v>
      </c>
      <c r="D176" s="7">
        <v>8</v>
      </c>
      <c r="E176" t="str">
        <f>VLOOKUP($A176,Entries!$B$3:$J$203,2)</f>
        <v/>
      </c>
      <c r="F176" t="str">
        <f>VLOOKUP($A176,Entries!$B$3:$J$203,3)</f>
        <v/>
      </c>
      <c r="G176" t="str">
        <f>VLOOKUP($A176,Entries!$B$3:$F$203,5)</f>
        <v/>
      </c>
      <c r="H176" s="109" t="str">
        <f t="shared" si="6"/>
        <v xml:space="preserve"> </v>
      </c>
      <c r="I176" s="10"/>
      <c r="J176" s="7" t="str">
        <f>VLOOKUP($A176,Entries!$B$3:$G$203,6)</f>
        <v/>
      </c>
      <c r="K176" s="7" t="str">
        <f>VLOOKUP($A176,Entries!$B$3:$FH374,7)</f>
        <v/>
      </c>
      <c r="L176" s="7" t="str">
        <f>VLOOKUP($A176,Entries!$B$3:$I$203,8)</f>
        <v/>
      </c>
      <c r="M176" s="7" t="str">
        <f>VLOOKUP($A176,Entries!$B$3:$J$203,9)</f>
        <v/>
      </c>
      <c r="N176" s="10"/>
    </row>
    <row r="177" spans="1:14" x14ac:dyDescent="0.25">
      <c r="A177" s="7">
        <v>85</v>
      </c>
      <c r="B177" s="110">
        <v>39.200000000000003</v>
      </c>
      <c r="C177" t="s">
        <v>129</v>
      </c>
      <c r="D177" s="7">
        <v>1</v>
      </c>
      <c r="E177" t="str">
        <f>VLOOKUP($A177,Entries!$B$3:$J$203,2)</f>
        <v>Jasper</v>
      </c>
      <c r="F177" t="str">
        <f>VLOOKUP($A177,Entries!$B$3:$J$203,3)</f>
        <v>Keith</v>
      </c>
      <c r="G177" t="str">
        <f>VLOOKUP($A177,Entries!$B$3:$F$203,5)</f>
        <v>Woodbridge School</v>
      </c>
      <c r="H177" s="109">
        <f t="shared" si="6"/>
        <v>39.200000000000003</v>
      </c>
      <c r="I177" s="109" t="str">
        <f>IF(H177=" "," ",IF(H177&gt;N177,"CBP",IF(H177=N177,"=CBP"," ")))</f>
        <v xml:space="preserve"> </v>
      </c>
      <c r="J177" s="7" t="str">
        <f>VLOOKUP($A177,Entries!$B$3:$G$203,6)</f>
        <v>c</v>
      </c>
      <c r="K177" s="7" t="str">
        <f>VLOOKUP($A177,Entries!$B$3:$FH375,7)</f>
        <v>s</v>
      </c>
      <c r="L177" s="7" t="str">
        <f>VLOOKUP($A177,Entries!$B$3:$I$203,8)</f>
        <v>Woodbridge</v>
      </c>
      <c r="M177" s="7" t="str">
        <f>VLOOKUP($A177,Entries!$B$3:$J$203,9)</f>
        <v>A1</v>
      </c>
      <c r="N177" s="10">
        <v>69.28</v>
      </c>
    </row>
    <row r="178" spans="1:14" x14ac:dyDescent="0.25">
      <c r="A178" s="7">
        <v>81</v>
      </c>
      <c r="B178" s="110">
        <v>33.99</v>
      </c>
      <c r="D178" s="7">
        <v>2</v>
      </c>
      <c r="E178" t="str">
        <f>VLOOKUP($A178,Entries!$B$3:$J$203,2)</f>
        <v>Jack</v>
      </c>
      <c r="F178" t="str">
        <f>VLOOKUP($A178,Entries!$B$3:$J$203,3)</f>
        <v>Lugo-Hankins</v>
      </c>
      <c r="G178" t="str">
        <f>VLOOKUP($A178,Entries!$B$3:$F$203,5)</f>
        <v>Ipswich Harriers</v>
      </c>
      <c r="H178" s="109">
        <f t="shared" si="6"/>
        <v>33.99</v>
      </c>
      <c r="I178" s="10"/>
      <c r="J178" s="7" t="str">
        <f>VLOOKUP($A178,Entries!$B$3:$G$203,6)</f>
        <v>c</v>
      </c>
      <c r="K178" s="7" t="str">
        <f>VLOOKUP($A178,Entries!$B$3:$FH376,7)</f>
        <v>s</v>
      </c>
      <c r="L178" s="7" t="str">
        <f>VLOOKUP($A178,Entries!$B$3:$I$203,8)</f>
        <v>Copleston High School</v>
      </c>
      <c r="M178" s="7">
        <f>VLOOKUP($A178,Entries!$B$3:$J$203,9)</f>
        <v>3831794</v>
      </c>
      <c r="N178" s="10"/>
    </row>
    <row r="179" spans="1:14" x14ac:dyDescent="0.25">
      <c r="A179" s="7">
        <v>80</v>
      </c>
      <c r="B179" s="110">
        <v>33.770000000000003</v>
      </c>
      <c r="D179" s="7">
        <v>3</v>
      </c>
      <c r="E179" t="str">
        <f>VLOOKUP($A179,Entries!$B$3:$J$203,2)</f>
        <v>Oscar</v>
      </c>
      <c r="F179" t="str">
        <f>VLOOKUP($A179,Entries!$B$3:$J$203,3)</f>
        <v>Pearson</v>
      </c>
      <c r="G179" t="str">
        <f>VLOOKUP($A179,Entries!$B$3:$F$203,5)</f>
        <v>Unattached</v>
      </c>
      <c r="H179" s="109">
        <f t="shared" si="6"/>
        <v>33.770000000000003</v>
      </c>
      <c r="I179" s="10"/>
      <c r="J179" s="7" t="str">
        <f>VLOOKUP($A179,Entries!$B$3:$G$203,6)</f>
        <v>c</v>
      </c>
      <c r="K179" s="7" t="str">
        <f>VLOOKUP($A179,Entries!$B$3:$FH377,7)</f>
        <v/>
      </c>
      <c r="L179" s="7" t="str">
        <f>VLOOKUP($A179,Entries!$B$3:$I$203,8)</f>
        <v/>
      </c>
      <c r="M179" s="7">
        <f>VLOOKUP($A179,Entries!$B$3:$J$203,9)</f>
        <v>0</v>
      </c>
      <c r="N179" s="10"/>
    </row>
    <row r="180" spans="1:14" x14ac:dyDescent="0.25">
      <c r="A180" s="7" t="s">
        <v>25</v>
      </c>
      <c r="B180" s="110" t="s">
        <v>25</v>
      </c>
      <c r="D180" s="7">
        <v>4</v>
      </c>
      <c r="E180" t="str">
        <f>VLOOKUP($A180,Entries!$B$3:$J$203,2)</f>
        <v/>
      </c>
      <c r="F180" t="str">
        <f>VLOOKUP($A180,Entries!$B$3:$J$203,3)</f>
        <v/>
      </c>
      <c r="G180" t="str">
        <f>VLOOKUP($A180,Entries!$B$3:$F$203,5)</f>
        <v/>
      </c>
      <c r="H180" s="109" t="str">
        <f t="shared" si="6"/>
        <v xml:space="preserve"> </v>
      </c>
      <c r="I180" s="10"/>
      <c r="J180" s="7" t="str">
        <f>VLOOKUP($A180,Entries!$B$3:$G$203,6)</f>
        <v/>
      </c>
      <c r="K180" s="7" t="str">
        <f>VLOOKUP($A180,Entries!$B$3:$FH378,7)</f>
        <v/>
      </c>
      <c r="L180" s="7" t="str">
        <f>VLOOKUP($A180,Entries!$B$3:$I$203,8)</f>
        <v/>
      </c>
      <c r="M180" s="7" t="str">
        <f>VLOOKUP($A180,Entries!$B$3:$J$203,9)</f>
        <v/>
      </c>
      <c r="N180" s="10"/>
    </row>
    <row r="181" spans="1:14" x14ac:dyDescent="0.25">
      <c r="A181" s="7" t="s">
        <v>25</v>
      </c>
      <c r="B181" s="110" t="s">
        <v>25</v>
      </c>
      <c r="D181" s="7">
        <v>5</v>
      </c>
      <c r="E181" t="str">
        <f>VLOOKUP($A181,Entries!$B$3:$J$203,2)</f>
        <v/>
      </c>
      <c r="F181" t="str">
        <f>VLOOKUP($A181,Entries!$B$3:$J$203,3)</f>
        <v/>
      </c>
      <c r="G181" t="str">
        <f>VLOOKUP($A181,Entries!$B$3:$F$203,5)</f>
        <v/>
      </c>
      <c r="H181" s="109" t="str">
        <f t="shared" si="6"/>
        <v xml:space="preserve"> </v>
      </c>
      <c r="I181" s="10"/>
      <c r="J181" s="7" t="str">
        <f>VLOOKUP($A181,Entries!$B$3:$G$203,6)</f>
        <v/>
      </c>
      <c r="K181" s="7" t="str">
        <f>VLOOKUP($A181,Entries!$B$3:$FH379,7)</f>
        <v/>
      </c>
      <c r="L181" s="7" t="str">
        <f>VLOOKUP($A181,Entries!$B$3:$I$203,8)</f>
        <v/>
      </c>
      <c r="M181" s="7" t="str">
        <f>VLOOKUP($A181,Entries!$B$3:$J$203,9)</f>
        <v/>
      </c>
      <c r="N181" s="10"/>
    </row>
    <row r="182" spans="1:14" x14ac:dyDescent="0.25">
      <c r="A182" s="7" t="s">
        <v>25</v>
      </c>
      <c r="B182" s="110" t="s">
        <v>25</v>
      </c>
      <c r="D182" s="7">
        <v>6</v>
      </c>
      <c r="E182" t="str">
        <f>VLOOKUP($A182,Entries!$B$3:$J$203,2)</f>
        <v/>
      </c>
      <c r="F182" t="str">
        <f>VLOOKUP($A182,Entries!$B$3:$J$203,3)</f>
        <v/>
      </c>
      <c r="G182" t="str">
        <f>VLOOKUP($A182,Entries!$B$3:$F$203,5)</f>
        <v/>
      </c>
      <c r="H182" s="109" t="str">
        <f t="shared" si="6"/>
        <v xml:space="preserve"> </v>
      </c>
      <c r="I182" s="10"/>
      <c r="J182" s="7" t="str">
        <f>VLOOKUP($A182,Entries!$B$3:$G$203,6)</f>
        <v/>
      </c>
      <c r="K182" s="7" t="str">
        <f>VLOOKUP($A182,Entries!$B$3:$FH380,7)</f>
        <v/>
      </c>
      <c r="L182" s="7" t="str">
        <f>VLOOKUP($A182,Entries!$B$3:$I$203,8)</f>
        <v/>
      </c>
      <c r="M182" s="7" t="str">
        <f>VLOOKUP($A182,Entries!$B$3:$J$203,9)</f>
        <v/>
      </c>
      <c r="N182" s="10"/>
    </row>
    <row r="183" spans="1:14" x14ac:dyDescent="0.25">
      <c r="A183" s="7" t="s">
        <v>25</v>
      </c>
      <c r="B183" s="110" t="s">
        <v>25</v>
      </c>
      <c r="D183" s="7">
        <v>7</v>
      </c>
      <c r="E183" t="str">
        <f>VLOOKUP($A183,Entries!$B$3:$J$203,2)</f>
        <v/>
      </c>
      <c r="F183" t="str">
        <f>VLOOKUP($A183,Entries!$B$3:$J$203,3)</f>
        <v/>
      </c>
      <c r="G183" t="str">
        <f>VLOOKUP($A183,Entries!$B$3:$F$203,5)</f>
        <v/>
      </c>
      <c r="H183" s="109" t="str">
        <f t="shared" si="6"/>
        <v xml:space="preserve"> </v>
      </c>
      <c r="I183" s="10"/>
      <c r="J183" s="7" t="str">
        <f>VLOOKUP($A183,Entries!$B$3:$G$203,6)</f>
        <v/>
      </c>
      <c r="K183" s="7" t="str">
        <f>VLOOKUP($A183,Entries!$B$3:$FH381,7)</f>
        <v/>
      </c>
      <c r="L183" s="7" t="str">
        <f>VLOOKUP($A183,Entries!$B$3:$I$203,8)</f>
        <v/>
      </c>
      <c r="M183" s="7" t="str">
        <f>VLOOKUP($A183,Entries!$B$3:$J$203,9)</f>
        <v/>
      </c>
      <c r="N183" s="10"/>
    </row>
    <row r="184" spans="1:14" x14ac:dyDescent="0.25">
      <c r="A184" s="7" t="s">
        <v>25</v>
      </c>
      <c r="B184" s="110" t="s">
        <v>25</v>
      </c>
      <c r="D184" s="7">
        <v>8</v>
      </c>
      <c r="E184" t="str">
        <f>VLOOKUP($A184,Entries!$B$3:$J$203,2)</f>
        <v/>
      </c>
      <c r="F184" t="str">
        <f>VLOOKUP($A184,Entries!$B$3:$J$203,3)</f>
        <v/>
      </c>
      <c r="G184" t="str">
        <f>VLOOKUP($A184,Entries!$B$3:$F$203,5)</f>
        <v/>
      </c>
      <c r="H184" s="109" t="str">
        <f t="shared" si="6"/>
        <v xml:space="preserve"> </v>
      </c>
      <c r="I184" s="10"/>
      <c r="J184" s="7" t="str">
        <f>VLOOKUP($A184,Entries!$B$3:$G$203,6)</f>
        <v/>
      </c>
      <c r="K184" s="7" t="str">
        <f>VLOOKUP($A184,Entries!$B$3:$FH382,7)</f>
        <v/>
      </c>
      <c r="L184" s="7" t="str">
        <f>VLOOKUP($A184,Entries!$B$3:$I$203,8)</f>
        <v/>
      </c>
      <c r="M184" s="7" t="str">
        <f>VLOOKUP($A184,Entries!$B$3:$J$203,9)</f>
        <v/>
      </c>
      <c r="N184" s="10"/>
    </row>
  </sheetData>
  <mergeCells count="2">
    <mergeCell ref="C1:M1"/>
    <mergeCell ref="C2:E3"/>
  </mergeCells>
  <pageMargins left="0.70866141732283472" right="0.70866141732283472" top="0.74803149606299213" bottom="0.74803149606299213" header="0.31496062992125984" footer="0.31496062992125984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22</vt:i4>
      </vt:variant>
    </vt:vector>
  </HeadingPairs>
  <TitlesOfParts>
    <vt:vector size="53" baseType="lpstr">
      <vt:lpstr>Entries</vt:lpstr>
      <vt:lpstr>U13G</vt:lpstr>
      <vt:lpstr>U15G</vt:lpstr>
      <vt:lpstr>U17W</vt:lpstr>
      <vt:lpstr>U20W</vt:lpstr>
      <vt:lpstr>SW</vt:lpstr>
      <vt:lpstr>U13B</vt:lpstr>
      <vt:lpstr>U15B</vt:lpstr>
      <vt:lpstr>U17M</vt:lpstr>
      <vt:lpstr>U20M</vt:lpstr>
      <vt:lpstr>SM</vt:lpstr>
      <vt:lpstr>Results</vt:lpstr>
      <vt:lpstr>Page 2</vt:lpstr>
      <vt:lpstr>Page 3</vt:lpstr>
      <vt:lpstr>Pages 9,10,11,12,13,14,15,</vt:lpstr>
      <vt:lpstr>Page 12</vt:lpstr>
      <vt:lpstr>Page 4+</vt:lpstr>
      <vt:lpstr>Triple</vt:lpstr>
      <vt:lpstr>Hammer</vt:lpstr>
      <vt:lpstr>Javelin</vt:lpstr>
      <vt:lpstr>Discus</vt:lpstr>
      <vt:lpstr>Shot</vt:lpstr>
      <vt:lpstr>Long Jump</vt:lpstr>
      <vt:lpstr>High Jump</vt:lpstr>
      <vt:lpstr>Pole Vault</vt:lpstr>
      <vt:lpstr>Timetable</vt:lpstr>
      <vt:lpstr>DATA</vt:lpstr>
      <vt:lpstr>Alpha List</vt:lpstr>
      <vt:lpstr>Reg Females</vt:lpstr>
      <vt:lpstr>Reg males</vt:lpstr>
      <vt:lpstr>Sheet1</vt:lpstr>
      <vt:lpstr>Discus!Print_Area</vt:lpstr>
      <vt:lpstr>Hammer!Print_Area</vt:lpstr>
      <vt:lpstr>'High Jump'!Print_Area</vt:lpstr>
      <vt:lpstr>Javelin!Print_Area</vt:lpstr>
      <vt:lpstr>'Long Jump'!Print_Area</vt:lpstr>
      <vt:lpstr>'Pages 9,10,11,12,13,14,15,'!Print_Area</vt:lpstr>
      <vt:lpstr>'Pole Vault'!Print_Area</vt:lpstr>
      <vt:lpstr>Shot!Print_Area</vt:lpstr>
      <vt:lpstr>Triple!Print_Area</vt:lpstr>
      <vt:lpstr>Entries!Print_Titles</vt:lpstr>
      <vt:lpstr>'Reg Females'!Print_Titles</vt:lpstr>
      <vt:lpstr>'Reg males'!Print_Titles</vt:lpstr>
      <vt:lpstr>SM!Print_Titles</vt:lpstr>
      <vt:lpstr>SW!Print_Titles</vt:lpstr>
      <vt:lpstr>U13B!Print_Titles</vt:lpstr>
      <vt:lpstr>U13G!Print_Titles</vt:lpstr>
      <vt:lpstr>U15B!Print_Titles</vt:lpstr>
      <vt:lpstr>U15G!Print_Titles</vt:lpstr>
      <vt:lpstr>U17M!Print_Titles</vt:lpstr>
      <vt:lpstr>U17W!Print_Titles</vt:lpstr>
      <vt:lpstr>U20M!Print_Titles</vt:lpstr>
      <vt:lpstr>U20W!Print_Titles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cp:lastPrinted>2024-05-12T15:19:57Z</cp:lastPrinted>
  <dcterms:created xsi:type="dcterms:W3CDTF">2016-03-18T09:56:55Z</dcterms:created>
  <dcterms:modified xsi:type="dcterms:W3CDTF">2024-05-14T08:50:51Z</dcterms:modified>
</cp:coreProperties>
</file>